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340" yWindow="2175" windowWidth="23040" windowHeight="9375"/>
  </bookViews>
  <sheets>
    <sheet name="PA 1105" sheetId="9" r:id="rId1"/>
    <sheet name="GO" sheetId="6" state="hidden" r:id="rId2"/>
    <sheet name="Hoja7" sheetId="8" state="hidden" r:id="rId3"/>
  </sheets>
  <definedNames>
    <definedName name="_xlnm._FilterDatabase" localSheetId="0" hidden="1">'PA 1105'!$A$43:$AS$43</definedName>
    <definedName name="Contratación_Directa__Por_cont" localSheetId="0">'PA 1105'!#REF!</definedName>
    <definedName name="Contratación_Directa__Por_cont">#REF!</definedName>
    <definedName name="Contratación_Directa__Por_cont." localSheetId="0">'PA 1105'!#REF!</definedName>
    <definedName name="Contratación_Directa__Por_cont.">#REF!</definedName>
    <definedName name="Contratación_Directa__Por_continuidad" localSheetId="0">'PA 1105'!#REF!</definedName>
    <definedName name="Contratación_Directa__Por_continuidad">#REF!</definedName>
    <definedName name="_xlnm.Print_Titles" localSheetId="0">'PA 1105'!$1:$3</definedName>
  </definedNames>
  <calcPr calcId="145621"/>
</workbook>
</file>

<file path=xl/calcChain.xml><?xml version="1.0" encoding="utf-8"?>
<calcChain xmlns="http://schemas.openxmlformats.org/spreadsheetml/2006/main">
  <c r="M56" i="9" l="1"/>
  <c r="M34" i="9"/>
  <c r="M66" i="9"/>
  <c r="L66" i="9"/>
  <c r="R64" i="9"/>
  <c r="T64" i="9" s="1"/>
  <c r="V64" i="9" s="1"/>
  <c r="X64" i="9" s="1"/>
  <c r="Z64" i="9" s="1"/>
  <c r="AB64" i="9" s="1"/>
  <c r="AD64" i="9" s="1"/>
  <c r="AF64" i="9" s="1"/>
  <c r="AH64" i="9" s="1"/>
  <c r="R63" i="9"/>
  <c r="T62" i="9"/>
  <c r="T63" i="9" s="1"/>
  <c r="T47" i="9"/>
  <c r="T48" i="9" s="1"/>
  <c r="T49" i="9" s="1"/>
  <c r="T50" i="9" s="1"/>
  <c r="T51" i="9" s="1"/>
  <c r="T52" i="9" s="1"/>
  <c r="V46" i="9"/>
  <c r="V47" i="9" s="1"/>
  <c r="V48" i="9" s="1"/>
  <c r="V49" i="9" s="1"/>
  <c r="V50" i="9" s="1"/>
  <c r="V51" i="9" s="1"/>
  <c r="V52" i="9" s="1"/>
  <c r="T46" i="9"/>
  <c r="AD45" i="9"/>
  <c r="AD46" i="9" s="1"/>
  <c r="AD47" i="9" s="1"/>
  <c r="AD48" i="9" s="1"/>
  <c r="AD49" i="9" s="1"/>
  <c r="AD50" i="9" s="1"/>
  <c r="AD51" i="9" s="1"/>
  <c r="AD52" i="9" s="1"/>
  <c r="AD44" i="9"/>
  <c r="M38" i="9"/>
  <c r="V33" i="9"/>
  <c r="X33" i="9" s="1"/>
  <c r="AB33" i="9" s="1"/>
  <c r="R32" i="9"/>
  <c r="T32" i="9" s="1"/>
  <c r="V32" i="9" s="1"/>
  <c r="X32" i="9" s="1"/>
  <c r="Z32" i="9" s="1"/>
  <c r="AB32" i="9" s="1"/>
  <c r="AD32" i="9" s="1"/>
  <c r="V31" i="9"/>
  <c r="X31" i="9" s="1"/>
  <c r="AB31" i="9" s="1"/>
  <c r="R30" i="9"/>
  <c r="T30" i="9" s="1"/>
  <c r="V30" i="9" s="1"/>
  <c r="X30" i="9" s="1"/>
  <c r="Z30" i="9" s="1"/>
  <c r="AB30" i="9" s="1"/>
  <c r="AD30" i="9" s="1"/>
  <c r="R29" i="9"/>
  <c r="T29" i="9" s="1"/>
  <c r="V29" i="9" s="1"/>
  <c r="X29" i="9" s="1"/>
  <c r="Z29" i="9" s="1"/>
  <c r="AB29" i="9" s="1"/>
  <c r="AD29" i="9" s="1"/>
  <c r="Z28" i="9"/>
  <c r="AB28" i="9" s="1"/>
  <c r="V27" i="9"/>
  <c r="X27" i="9" s="1"/>
  <c r="AB27" i="9" s="1"/>
  <c r="V26" i="9"/>
  <c r="X26" i="9" s="1"/>
  <c r="AB26" i="9" s="1"/>
  <c r="V18" i="9"/>
  <c r="X18" i="9" s="1"/>
  <c r="AB18" i="9" s="1"/>
  <c r="AD18" i="9" s="1"/>
  <c r="V17" i="9"/>
  <c r="X17" i="9" s="1"/>
  <c r="AB17" i="9" s="1"/>
  <c r="AD17" i="9" s="1"/>
  <c r="V16" i="9"/>
  <c r="X16" i="9" s="1"/>
  <c r="AB16" i="9" s="1"/>
  <c r="AD16" i="9" s="1"/>
  <c r="V15" i="9"/>
  <c r="X15" i="9" s="1"/>
  <c r="AB15" i="9" s="1"/>
  <c r="AD15" i="9" s="1"/>
  <c r="V14" i="9"/>
  <c r="X14" i="9" s="1"/>
  <c r="AB14" i="9" s="1"/>
  <c r="AD14" i="9" s="1"/>
  <c r="V13" i="9"/>
  <c r="X13" i="9" s="1"/>
  <c r="AB13" i="9" s="1"/>
  <c r="AD13" i="9" s="1"/>
  <c r="V12" i="9"/>
  <c r="X12" i="9" s="1"/>
  <c r="AB12" i="9" s="1"/>
  <c r="AD12" i="9" s="1"/>
  <c r="M12" i="9"/>
  <c r="V11" i="9"/>
  <c r="X11" i="9" s="1"/>
  <c r="AB11" i="9" s="1"/>
  <c r="AD11" i="9" s="1"/>
  <c r="V10" i="9"/>
  <c r="X10" i="9" s="1"/>
  <c r="AB10" i="9" s="1"/>
  <c r="V9" i="9"/>
  <c r="X9" i="9" s="1"/>
  <c r="AB9" i="9" s="1"/>
  <c r="R8" i="9"/>
  <c r="T8" i="9" s="1"/>
  <c r="V8" i="9" s="1"/>
  <c r="X8" i="9" s="1"/>
  <c r="Z8" i="9" s="1"/>
  <c r="AB8" i="9" s="1"/>
  <c r="AD8" i="9" s="1"/>
  <c r="M8" i="9"/>
  <c r="M20" i="9" l="1"/>
  <c r="L68" i="9" s="1"/>
  <c r="V62" i="9"/>
  <c r="X62" i="9" s="1"/>
  <c r="X63" i="9" s="1"/>
  <c r="M68" i="9"/>
  <c r="Z62" i="9"/>
  <c r="V63" i="9"/>
  <c r="AD62" i="9" l="1"/>
  <c r="Z63" i="9"/>
  <c r="AD63" i="9" l="1"/>
  <c r="AF62" i="9"/>
  <c r="AF63" i="9" l="1"/>
  <c r="AH62" i="9"/>
  <c r="AH63" i="9" s="1"/>
  <c r="D10" i="6"/>
</calcChain>
</file>

<file path=xl/comments1.xml><?xml version="1.0" encoding="utf-8"?>
<comments xmlns="http://schemas.openxmlformats.org/spreadsheetml/2006/main">
  <authors>
    <author>wb323545</author>
    <author>Diego A. Berardo</author>
  </authors>
  <commentList>
    <comment ref="E5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5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M5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N5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O5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</commentList>
</comments>
</file>

<file path=xl/sharedStrings.xml><?xml version="1.0" encoding="utf-8"?>
<sst xmlns="http://schemas.openxmlformats.org/spreadsheetml/2006/main" count="668" uniqueCount="206">
  <si>
    <t>BIENES</t>
  </si>
  <si>
    <t>Unidad Ejecutora :</t>
  </si>
  <si>
    <t>Componete (si aplica)</t>
  </si>
  <si>
    <t xml:space="preserve">División Política del País (Región / Departamento / Jurisdicción, Provincia) </t>
  </si>
  <si>
    <t>Región</t>
  </si>
  <si>
    <t>Nombre del Contrato :</t>
  </si>
  <si>
    <t>Descripción adicional :</t>
  </si>
  <si>
    <t>Número de Proceso:</t>
  </si>
  <si>
    <t>Monto Estimado, en u$s :</t>
  </si>
  <si>
    <t>Fechas (En caso de no aplicar poner (N/A)</t>
  </si>
  <si>
    <t>Oferente</t>
  </si>
  <si>
    <t>Precio de las ofertas (en Moneda ####)</t>
  </si>
  <si>
    <t>Comentarios</t>
  </si>
  <si>
    <t>Documento de Licitación</t>
  </si>
  <si>
    <t>No Objeción Documentos</t>
  </si>
  <si>
    <t>Publicación</t>
  </si>
  <si>
    <t>Apertura</t>
  </si>
  <si>
    <t>Evaluación</t>
  </si>
  <si>
    <t>No Objeción Evaluación</t>
  </si>
  <si>
    <t>Firma del Contrato</t>
  </si>
  <si>
    <t>Fin del Contrato (cumplido)</t>
  </si>
  <si>
    <t>Estimada</t>
  </si>
  <si>
    <t>Real</t>
  </si>
  <si>
    <t>Adquisición de Bienes</t>
  </si>
  <si>
    <t>Suma Alzada</t>
  </si>
  <si>
    <t>CONSULTORÍAS FIRMAS</t>
  </si>
  <si>
    <t>Integrantes de la Lista Corta</t>
  </si>
  <si>
    <t>Puntaje técnico asignado</t>
  </si>
  <si>
    <t>Propuesta económica evaluada (en Moneda ####)</t>
  </si>
  <si>
    <t>Puntaje final asignado</t>
  </si>
  <si>
    <t>Aviso de Expresiones de Interés</t>
  </si>
  <si>
    <t>Evaluación Técnica</t>
  </si>
  <si>
    <t>No Objeción Evaluación Técnica</t>
  </si>
  <si>
    <t>Evaluación Final y Negociación</t>
  </si>
  <si>
    <t>No Objeción al Contrato</t>
  </si>
  <si>
    <t>Contratación Directa </t>
  </si>
  <si>
    <t>Suma global</t>
  </si>
  <si>
    <t>N/A</t>
  </si>
  <si>
    <t>CONSULTORÍAS INDIVIDUOS</t>
  </si>
  <si>
    <t>Cantidad Estimada de Consultores :</t>
  </si>
  <si>
    <t>Nombre del Consultor</t>
  </si>
  <si>
    <t>Período Desde</t>
  </si>
  <si>
    <t>Hasta</t>
  </si>
  <si>
    <t>Cargo</t>
  </si>
  <si>
    <t>No Objeción a los TdR de la Actividad</t>
  </si>
  <si>
    <t>Fin de las Contrataciones</t>
  </si>
  <si>
    <t>Fecha Fin de la Actividad</t>
  </si>
  <si>
    <t>3CV</t>
  </si>
  <si>
    <t>Tegucigalpa</t>
  </si>
  <si>
    <t>LPI</t>
  </si>
  <si>
    <t>Ex post</t>
  </si>
  <si>
    <t>LPN</t>
  </si>
  <si>
    <t>SERVICIOS DIFERENTES DE CONSULTORES</t>
  </si>
  <si>
    <t>Coordinador General</t>
  </si>
  <si>
    <t>Coordinador Administrativo Financiero</t>
  </si>
  <si>
    <t>Contador</t>
  </si>
  <si>
    <t>Asistente Técnico Financiero</t>
  </si>
  <si>
    <t>Coordinador de Adquisiciones y Contrataciones</t>
  </si>
  <si>
    <t>Nacional</t>
  </si>
  <si>
    <t>Convenio</t>
  </si>
  <si>
    <t>Pend.</t>
  </si>
  <si>
    <t>Ex ante</t>
  </si>
  <si>
    <t>No Objeción a SP y Lista Corta</t>
  </si>
  <si>
    <t>Emisión de la SP</t>
  </si>
  <si>
    <t>SBCC</t>
  </si>
  <si>
    <t>TDRs y Lista Corta</t>
  </si>
  <si>
    <t>Pendiente</t>
  </si>
  <si>
    <t>Comparación de precios</t>
  </si>
  <si>
    <t>Linea PEP</t>
  </si>
  <si>
    <t>Varios</t>
  </si>
  <si>
    <t>PLAN DE ADQUISICIONES Y CONTRATACIONES</t>
  </si>
  <si>
    <t>Solicitud de Propuesta</t>
  </si>
  <si>
    <t>TOTAL</t>
  </si>
  <si>
    <t>Póliza de Seguro Médico</t>
  </si>
  <si>
    <t>Asistente Unidad Técnica (I)</t>
  </si>
  <si>
    <t xml:space="preserve">Oficial de Adquisiciones I </t>
  </si>
  <si>
    <t>Cordinador de Monitoreo y Evaluaciòn</t>
  </si>
  <si>
    <t>Cantidad de Lotes:</t>
  </si>
  <si>
    <t>CP</t>
  </si>
  <si>
    <t>Costo Unitario</t>
  </si>
  <si>
    <t>Ex Ante</t>
  </si>
  <si>
    <t>varios</t>
  </si>
  <si>
    <t>Contratación Directa (continuidad de servicios)</t>
  </si>
  <si>
    <t>Monto Estimado en USD</t>
  </si>
  <si>
    <t xml:space="preserve">Cantidad de Lotes </t>
  </si>
  <si>
    <t xml:space="preserve">Monto Estimado, en u$s </t>
  </si>
  <si>
    <t>Solicitud de Cotización</t>
  </si>
  <si>
    <t>Viáticos de Supervisión</t>
  </si>
  <si>
    <t>Evaluación Final de la Operación</t>
  </si>
  <si>
    <t xml:space="preserve">Publicaciones </t>
  </si>
  <si>
    <t>Adquisición de Suministros de Oficina</t>
  </si>
  <si>
    <t>Adquisición de Equipo de Informática</t>
  </si>
  <si>
    <t>TOTAL PA</t>
  </si>
  <si>
    <t>GASTOS OPERATIVOS CONFORME PEP</t>
  </si>
  <si>
    <t>ENERO DE 2017 A DICIEMBRE DE 2019</t>
  </si>
  <si>
    <t>Componente 2: Fortalecimiento Institucional: Fortalecimiento al Sistema de Información Gerencial (SIG)</t>
  </si>
  <si>
    <t>CONTRATO DE PRESTAMO BID-1105</t>
  </si>
  <si>
    <t>Adquisición de Sistema de Seguridad y Contingencia para el Datacenter</t>
  </si>
  <si>
    <t>Sistema de Seguridad</t>
  </si>
  <si>
    <t>Adquisición de GPS para georeferenciación</t>
  </si>
  <si>
    <t>GPS para georeferenciación</t>
  </si>
  <si>
    <t>Adquisición de Servicios de Canal de Datos</t>
  </si>
  <si>
    <t>Contratación de servicios de canal de datos</t>
  </si>
  <si>
    <t>Adquisición de Mobiliario</t>
  </si>
  <si>
    <t>Mobiliario para SIG (Sillas)</t>
  </si>
  <si>
    <t>Adquisición de Servicios de Capacitaciones Infotecnología</t>
  </si>
  <si>
    <t>En temas de seguridad, bases de datos, programación y redes</t>
  </si>
  <si>
    <t>Piloto de Graduación</t>
  </si>
  <si>
    <t>INE</t>
  </si>
  <si>
    <t>Levantamiento de Información Socioeconómica (FSU)</t>
  </si>
  <si>
    <t>Adquisición Suministros y Materiales</t>
  </si>
  <si>
    <t xml:space="preserve">Levantamiento Corresponsabilidades Salud </t>
  </si>
  <si>
    <t>Viáticos Corresponsabilidad en Salud 1er levantamiento Año 2019</t>
  </si>
  <si>
    <t>2.4.3</t>
  </si>
  <si>
    <t>2.5.1</t>
  </si>
  <si>
    <t>Viáticos entrega TMC</t>
  </si>
  <si>
    <t>2.5.2</t>
  </si>
  <si>
    <t>Adquisición de Llantas</t>
  </si>
  <si>
    <t>Vehículos + Motocicletas</t>
  </si>
  <si>
    <t>Servicios de Mantenimiento de Vehículos y Motocicletas</t>
  </si>
  <si>
    <t xml:space="preserve">Contratación Directa    </t>
  </si>
  <si>
    <t>2.5.5</t>
  </si>
  <si>
    <t>Asignación de combustibles</t>
  </si>
  <si>
    <t>Póliza de Seguros de Vehículos y Motocicletas</t>
  </si>
  <si>
    <t>Alquiler de Bodega</t>
  </si>
  <si>
    <t>Servicio de Internet</t>
  </si>
  <si>
    <t xml:space="preserve">Evaluación Final </t>
  </si>
  <si>
    <t>UCP/SSIS</t>
  </si>
  <si>
    <t>3.2.3</t>
  </si>
  <si>
    <t>Operatividad UCP/SSIS</t>
  </si>
  <si>
    <t>Fianza de Fidelidad</t>
  </si>
  <si>
    <t>Contratación Seguro</t>
  </si>
  <si>
    <t>Auditoría del Programa</t>
  </si>
  <si>
    <t>Año 2017, 2018 &amp; 2019</t>
  </si>
  <si>
    <t xml:space="preserve">Componente 3: Administración y Auditorías del Programa </t>
  </si>
  <si>
    <t xml:space="preserve">SSIS </t>
  </si>
  <si>
    <t>I trim 2017</t>
  </si>
  <si>
    <t>II trim 2018</t>
  </si>
  <si>
    <t xml:space="preserve">Convenio de Gestion con Gestores del 1er Nivel de Atencion </t>
  </si>
  <si>
    <t>CD</t>
  </si>
  <si>
    <t>III trim 2018</t>
  </si>
  <si>
    <t>Gastos Operativos</t>
  </si>
  <si>
    <t>Contratacion de Firma Auditora</t>
  </si>
  <si>
    <t>III trim 2019</t>
  </si>
  <si>
    <t>CCIN</t>
  </si>
  <si>
    <t>pendiente</t>
  </si>
  <si>
    <t>Consultores Unidad Ejecutora</t>
  </si>
  <si>
    <t>Consultores para Fortalecimiento de la SESAL</t>
  </si>
  <si>
    <t>Consultores UGD</t>
  </si>
  <si>
    <t>UAFCE</t>
  </si>
  <si>
    <t xml:space="preserve">Adquisicion de Micronutrientes en polvo </t>
  </si>
  <si>
    <t>Total</t>
  </si>
  <si>
    <r>
      <t xml:space="preserve">Método de Adquisición
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</si>
  <si>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r>
      <t xml:space="preserve">Documento Base 
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</si>
  <si>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r>
      <t xml:space="preserve">Tipo de Contrato 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</si>
  <si>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r>
      <t xml:space="preserve">Revisión Expost 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</si>
  <si>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r>
      <t xml:space="preserve">Estado del Proceso 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</si>
  <si>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r>
      <t xml:space="preserve">Tipo de Contrato 
</t>
    </r>
    <r>
      <rPr>
        <i/>
        <sz val="10"/>
        <rFont val="Arial"/>
        <family val="2"/>
      </rPr>
      <t>(Seleccionar una de las opciones)</t>
    </r>
    <r>
      <rPr>
        <sz val="10"/>
        <rFont val="Arial"/>
        <family val="2"/>
      </rPr>
      <t>:</t>
    </r>
  </si>
  <si>
    <t>Compra de micronutrientes para distribucion a gestores del primer nivel de atencion</t>
  </si>
  <si>
    <t>2.1.3</t>
  </si>
  <si>
    <t>EDT PEP</t>
  </si>
  <si>
    <t>2.1.1</t>
  </si>
  <si>
    <t>Convenios de Gestion de 2do Nivel de Atencion</t>
  </si>
  <si>
    <t xml:space="preserve"> </t>
  </si>
  <si>
    <t>2.1.2</t>
  </si>
  <si>
    <t>2.2.2</t>
  </si>
  <si>
    <t>UCP/UAFCE</t>
  </si>
  <si>
    <t>SESAL</t>
  </si>
  <si>
    <t>UGD/UAFCE</t>
  </si>
  <si>
    <t>2.2.1</t>
  </si>
  <si>
    <t>2.1.4.1</t>
  </si>
  <si>
    <t>2.1.4.2</t>
  </si>
  <si>
    <t>2.2.3</t>
  </si>
  <si>
    <t>Laptops para programadores + Servidores para Datacenter + licencias de servidor + estación discos + discos duros + proyectores y pantallas + monitores para PC + accesorios + tablets + PC para SSIS + licencias antivirus +UPS</t>
  </si>
  <si>
    <t>1.1.2.1.6</t>
  </si>
  <si>
    <t>1.1.2.1.8</t>
  </si>
  <si>
    <t>1.1.2.1.9</t>
  </si>
  <si>
    <t>1.1.2.1.13</t>
  </si>
  <si>
    <t>1.1.2.1.14</t>
  </si>
  <si>
    <t>1.1.2.2</t>
  </si>
  <si>
    <t>1.1.2.3</t>
  </si>
  <si>
    <t>1.1.2.5.3</t>
  </si>
  <si>
    <t>1.1.2.5.4</t>
  </si>
  <si>
    <t>1.1.2.5.6</t>
  </si>
  <si>
    <t>1.1.2.5.7</t>
  </si>
  <si>
    <t>1.1.2.5.8</t>
  </si>
  <si>
    <t>1.1.2.5.12</t>
  </si>
  <si>
    <t>1.1.3.1.2.1</t>
  </si>
  <si>
    <t>1.1.3.1.2.2</t>
  </si>
  <si>
    <t>1.1.3.1.2.3</t>
  </si>
  <si>
    <t>1.1.3.1.2.4</t>
  </si>
  <si>
    <t>1.1.3.1.2.5</t>
  </si>
  <si>
    <t>1.1.3.1.2.6</t>
  </si>
  <si>
    <t>1.1.3.1.2.7</t>
  </si>
  <si>
    <t>1.1.3.1.2.8</t>
  </si>
  <si>
    <t>1.1.3.2.1.1</t>
  </si>
  <si>
    <t>1.1.3.2.1.2</t>
  </si>
  <si>
    <t>1.1.3.2.2.1</t>
  </si>
  <si>
    <t>1.1.3.2.2.2</t>
  </si>
  <si>
    <t>1.1.3.2.2.3</t>
  </si>
  <si>
    <t>1.1.3.2.4</t>
  </si>
  <si>
    <t>1.1.3.2.5</t>
  </si>
  <si>
    <t>1.1.3.3</t>
  </si>
  <si>
    <t>1.1.2.1.1, 1.1.2.1.2,1.1.2.1.3,1.1.2.1.4,1.1.2.1.5,1.1.2.1.7,1.1.2.1.10,1.1.2.1.11,1.1.2.1.12,1.1.2.5.9,1.1.2.5.10,1.1.2.5.11</t>
  </si>
  <si>
    <t>1.1.2.4.1,1.1.2.4.2</t>
  </si>
  <si>
    <t>1.1.3.2.3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</si>
</sst>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sz val="8"/>
      <name val="Eras Medium ITC"/>
      <family val="2"/>
    </font>
    <font>
      <b/>
      <sz val="8"/>
      <name val="Eras Medium ITC"/>
      <family val="2"/>
    </font>
    <font>
      <b/>
      <u/>
      <sz val="8"/>
      <name val="Eras Medium ITC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7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6" fontId="3" fillId="0" borderId="1" xfId="7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9" fontId="3" fillId="0" borderId="0" xfId="6" applyFont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164" fontId="3" fillId="0" borderId="1" xfId="3" applyFont="1" applyFill="1" applyBorder="1" applyAlignment="1">
      <alignment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3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5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164" fontId="3" fillId="0" borderId="1" xfId="3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15" fontId="3" fillId="0" borderId="0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1" xfId="4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64" fontId="3" fillId="0" borderId="0" xfId="3" applyFont="1" applyFill="1" applyBorder="1" applyAlignment="1">
      <alignment vertical="center" wrapText="1"/>
    </xf>
    <xf numFmtId="15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3" fillId="0" borderId="1" xfId="7" applyNumberFormat="1" applyFont="1" applyBorder="1" applyAlignment="1">
      <alignment vertical="center" wrapText="1"/>
    </xf>
    <xf numFmtId="43" fontId="3" fillId="0" borderId="1" xfId="7" applyNumberFormat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right" vertical="center" wrapText="1"/>
    </xf>
    <xf numFmtId="43" fontId="10" fillId="3" borderId="1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</cellXfs>
  <cellStyles count="8">
    <cellStyle name="Comma" xfId="4" builtinId="3"/>
    <cellStyle name="Comma 2" xfId="7"/>
    <cellStyle name="Millares 2" xfId="3"/>
    <cellStyle name="Normal" xfId="0" builtinId="0"/>
    <cellStyle name="Normal 2" xfId="1"/>
    <cellStyle name="Normal 2 2" xfId="5"/>
    <cellStyle name="Normal_Detalle Plan de Adquisiciones" xfId="2"/>
    <cellStyle name="Percent" xfId="6" builtinId="5"/>
  </cellStyles>
  <dxfs count="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8"/>
  <sheetViews>
    <sheetView showGridLines="0" tabSelected="1" topLeftCell="A5" zoomScale="90" zoomScaleNormal="90" workbookViewId="0">
      <pane ySplit="3" topLeftCell="A63" activePane="bottomLeft" state="frozen"/>
      <selection activeCell="A5" sqref="A5"/>
      <selection pane="bottomLeft" activeCell="A69" sqref="A69"/>
    </sheetView>
  </sheetViews>
  <sheetFormatPr defaultColWidth="11.42578125" defaultRowHeight="12.75" x14ac:dyDescent="0.25"/>
  <cols>
    <col min="1" max="1" width="15.140625" style="28" customWidth="1"/>
    <col min="2" max="2" width="14" style="43" customWidth="1"/>
    <col min="3" max="4" width="20.5703125" style="28" hidden="1" customWidth="1"/>
    <col min="5" max="5" width="17.42578125" style="28" hidden="1" customWidth="1"/>
    <col min="6" max="6" width="23.140625" style="28" customWidth="1"/>
    <col min="7" max="7" width="28.85546875" style="43" customWidth="1"/>
    <col min="8" max="8" width="21" style="28" customWidth="1"/>
    <col min="9" max="9" width="13.85546875" style="28" hidden="1" customWidth="1"/>
    <col min="10" max="10" width="17.28515625" style="28" hidden="1" customWidth="1"/>
    <col min="11" max="11" width="21.42578125" style="28" hidden="1" customWidth="1"/>
    <col min="12" max="12" width="17.5703125" style="28" hidden="1" customWidth="1"/>
    <col min="13" max="13" width="15.42578125" style="28" customWidth="1"/>
    <col min="14" max="14" width="15" style="43" customWidth="1"/>
    <col min="15" max="15" width="16.42578125" style="43" customWidth="1"/>
    <col min="16" max="18" width="10" style="43" hidden="1" customWidth="1"/>
    <col min="19" max="19" width="12.140625" style="43" hidden="1" customWidth="1"/>
    <col min="20" max="20" width="12.85546875" style="43" customWidth="1"/>
    <col min="21" max="21" width="10" style="43" hidden="1" customWidth="1"/>
    <col min="22" max="22" width="11.42578125" style="43" hidden="1" customWidth="1"/>
    <col min="23" max="23" width="12.28515625" style="43" hidden="1" customWidth="1"/>
    <col min="24" max="24" width="10" style="43" hidden="1" customWidth="1"/>
    <col min="25" max="25" width="12.140625" style="43" hidden="1" customWidth="1"/>
    <col min="26" max="29" width="10" style="43" hidden="1" customWidth="1"/>
    <col min="30" max="30" width="10" style="43" customWidth="1"/>
    <col min="31" max="31" width="10" style="43" hidden="1" customWidth="1"/>
    <col min="32" max="32" width="16.28515625" style="43" hidden="1" customWidth="1"/>
    <col min="33" max="33" width="25.28515625" style="43" hidden="1" customWidth="1"/>
    <col min="34" max="34" width="16.28515625" style="43" hidden="1" customWidth="1"/>
    <col min="35" max="35" width="10.42578125" style="43" hidden="1" customWidth="1"/>
    <col min="36" max="36" width="9.5703125" style="43" hidden="1" customWidth="1"/>
    <col min="37" max="41" width="12.7109375" style="43" hidden="1" customWidth="1"/>
    <col min="42" max="42" width="0" style="28" hidden="1" customWidth="1"/>
    <col min="43" max="16384" width="11.42578125" style="28"/>
  </cols>
  <sheetData>
    <row r="1" spans="1:42" s="23" customFormat="1" ht="13.15" x14ac:dyDescent="0.3">
      <c r="A1" s="22" t="s">
        <v>70</v>
      </c>
      <c r="G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2" s="23" customFormat="1" ht="13.15" x14ac:dyDescent="0.3">
      <c r="A2" s="25" t="s">
        <v>94</v>
      </c>
      <c r="F2" s="26"/>
      <c r="G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2" s="23" customFormat="1" ht="13.15" x14ac:dyDescent="0.3">
      <c r="A3" s="22" t="s">
        <v>96</v>
      </c>
      <c r="G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2" ht="13.15" x14ac:dyDescent="0.3">
      <c r="A4" s="80" t="s">
        <v>0</v>
      </c>
      <c r="B4" s="80"/>
      <c r="C4" s="80"/>
      <c r="D4" s="80"/>
      <c r="E4" s="80"/>
      <c r="F4" s="80"/>
      <c r="G4" s="81"/>
      <c r="H4" s="80"/>
      <c r="I4" s="80"/>
      <c r="J4" s="80"/>
      <c r="K4" s="80"/>
      <c r="L4" s="80"/>
      <c r="M4" s="80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27"/>
      <c r="AJ4" s="27"/>
      <c r="AK4" s="27"/>
      <c r="AL4" s="27"/>
      <c r="AM4" s="27"/>
      <c r="AN4" s="27"/>
      <c r="AO4" s="27"/>
    </row>
    <row r="5" spans="1:42" ht="29.45" customHeight="1" x14ac:dyDescent="0.25">
      <c r="A5" s="104" t="s">
        <v>160</v>
      </c>
      <c r="B5" s="104" t="s">
        <v>1</v>
      </c>
      <c r="C5" s="104" t="s">
        <v>2</v>
      </c>
      <c r="D5" s="104" t="s">
        <v>3</v>
      </c>
      <c r="E5" s="104" t="s">
        <v>4</v>
      </c>
      <c r="F5" s="104" t="s">
        <v>5</v>
      </c>
      <c r="G5" s="104" t="s">
        <v>6</v>
      </c>
      <c r="H5" s="104" t="s">
        <v>152</v>
      </c>
      <c r="I5" s="104" t="s">
        <v>77</v>
      </c>
      <c r="J5" s="104" t="s">
        <v>7</v>
      </c>
      <c r="K5" s="104" t="s">
        <v>153</v>
      </c>
      <c r="L5" s="104" t="s">
        <v>154</v>
      </c>
      <c r="M5" s="104" t="s">
        <v>85</v>
      </c>
      <c r="N5" s="104" t="s">
        <v>155</v>
      </c>
      <c r="O5" s="104" t="s">
        <v>156</v>
      </c>
      <c r="P5" s="104" t="s">
        <v>9</v>
      </c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 t="s">
        <v>10</v>
      </c>
      <c r="AG5" s="104" t="s">
        <v>11</v>
      </c>
      <c r="AH5" s="104" t="s">
        <v>12</v>
      </c>
      <c r="AI5" s="82"/>
      <c r="AJ5" s="82"/>
      <c r="AK5" s="82"/>
      <c r="AL5" s="82"/>
      <c r="AM5" s="82"/>
      <c r="AN5" s="82"/>
      <c r="AO5" s="82"/>
      <c r="AP5" s="83"/>
    </row>
    <row r="6" spans="1:42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 t="s">
        <v>13</v>
      </c>
      <c r="Q6" s="104"/>
      <c r="R6" s="104" t="s">
        <v>14</v>
      </c>
      <c r="S6" s="104"/>
      <c r="T6" s="104" t="s">
        <v>15</v>
      </c>
      <c r="U6" s="104"/>
      <c r="V6" s="104" t="s">
        <v>16</v>
      </c>
      <c r="W6" s="104"/>
      <c r="X6" s="104" t="s">
        <v>17</v>
      </c>
      <c r="Y6" s="104"/>
      <c r="Z6" s="104" t="s">
        <v>18</v>
      </c>
      <c r="AA6" s="104"/>
      <c r="AB6" s="104" t="s">
        <v>19</v>
      </c>
      <c r="AC6" s="104"/>
      <c r="AD6" s="104" t="s">
        <v>20</v>
      </c>
      <c r="AE6" s="104"/>
      <c r="AF6" s="104"/>
      <c r="AG6" s="104"/>
      <c r="AH6" s="104"/>
      <c r="AI6" s="58"/>
      <c r="AJ6" s="58"/>
      <c r="AK6" s="58"/>
      <c r="AL6" s="58"/>
      <c r="AM6" s="58"/>
      <c r="AN6" s="58"/>
      <c r="AO6" s="58"/>
      <c r="AP6" s="84"/>
    </row>
    <row r="7" spans="1:42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70" t="s">
        <v>21</v>
      </c>
      <c r="Q7" s="70" t="s">
        <v>22</v>
      </c>
      <c r="R7" s="70" t="s">
        <v>21</v>
      </c>
      <c r="S7" s="70" t="s">
        <v>22</v>
      </c>
      <c r="T7" s="70" t="s">
        <v>21</v>
      </c>
      <c r="U7" s="70" t="s">
        <v>22</v>
      </c>
      <c r="V7" s="70" t="s">
        <v>21</v>
      </c>
      <c r="W7" s="70" t="s">
        <v>22</v>
      </c>
      <c r="X7" s="70" t="s">
        <v>21</v>
      </c>
      <c r="Y7" s="70" t="s">
        <v>22</v>
      </c>
      <c r="Z7" s="70" t="s">
        <v>21</v>
      </c>
      <c r="AA7" s="70" t="s">
        <v>22</v>
      </c>
      <c r="AB7" s="70" t="s">
        <v>21</v>
      </c>
      <c r="AC7" s="70" t="s">
        <v>22</v>
      </c>
      <c r="AD7" s="70" t="s">
        <v>21</v>
      </c>
      <c r="AE7" s="70" t="s">
        <v>22</v>
      </c>
      <c r="AF7" s="104"/>
      <c r="AG7" s="104"/>
      <c r="AH7" s="104"/>
      <c r="AI7" s="58"/>
      <c r="AJ7" s="58"/>
      <c r="AK7" s="58"/>
      <c r="AL7" s="58"/>
      <c r="AM7" s="58"/>
      <c r="AN7" s="58"/>
      <c r="AO7" s="58"/>
      <c r="AP7" s="84"/>
    </row>
    <row r="8" spans="1:42" s="34" customFormat="1" ht="102" x14ac:dyDescent="0.25">
      <c r="A8" s="76" t="s">
        <v>203</v>
      </c>
      <c r="B8" s="29" t="s">
        <v>135</v>
      </c>
      <c r="C8" s="30" t="s">
        <v>95</v>
      </c>
      <c r="D8" s="31"/>
      <c r="E8" s="31"/>
      <c r="F8" s="31" t="s">
        <v>91</v>
      </c>
      <c r="G8" s="29" t="s">
        <v>173</v>
      </c>
      <c r="H8" s="29" t="s">
        <v>49</v>
      </c>
      <c r="I8" s="29" t="s">
        <v>81</v>
      </c>
      <c r="J8" s="29">
        <v>1</v>
      </c>
      <c r="K8" s="29" t="s">
        <v>23</v>
      </c>
      <c r="L8" s="18" t="s">
        <v>79</v>
      </c>
      <c r="M8" s="32">
        <f>38500+48000+8000+3000+8000+2000+8000+7000+3000+80000+72000+10000</f>
        <v>287500</v>
      </c>
      <c r="N8" s="33" t="s">
        <v>80</v>
      </c>
      <c r="O8" s="29" t="s">
        <v>66</v>
      </c>
      <c r="P8" s="33">
        <v>42857</v>
      </c>
      <c r="Q8" s="33"/>
      <c r="R8" s="33">
        <f>+P8+7</f>
        <v>42864</v>
      </c>
      <c r="S8" s="33"/>
      <c r="T8" s="33">
        <f>+R8+7</f>
        <v>42871</v>
      </c>
      <c r="U8" s="33"/>
      <c r="V8" s="33">
        <f>+T8+45</f>
        <v>42916</v>
      </c>
      <c r="W8" s="33"/>
      <c r="X8" s="33">
        <f>+V8+30</f>
        <v>42946</v>
      </c>
      <c r="Y8" s="33"/>
      <c r="Z8" s="33">
        <f>+X8+7</f>
        <v>42953</v>
      </c>
      <c r="AA8" s="33"/>
      <c r="AB8" s="33">
        <f>+Z8+7</f>
        <v>42960</v>
      </c>
      <c r="AC8" s="33"/>
      <c r="AD8" s="33">
        <f>+AB8+60</f>
        <v>43020</v>
      </c>
      <c r="AE8" s="29"/>
      <c r="AF8" s="29"/>
      <c r="AG8" s="29"/>
      <c r="AH8" s="29"/>
      <c r="AI8" s="59"/>
      <c r="AJ8" s="59"/>
      <c r="AK8" s="59"/>
      <c r="AL8" s="59"/>
      <c r="AM8" s="59"/>
      <c r="AN8" s="59"/>
      <c r="AO8" s="50"/>
      <c r="AP8" s="85"/>
    </row>
    <row r="9" spans="1:42" ht="63" customHeight="1" x14ac:dyDescent="0.25">
      <c r="A9" s="76" t="s">
        <v>174</v>
      </c>
      <c r="B9" s="29" t="s">
        <v>135</v>
      </c>
      <c r="C9" s="30" t="s">
        <v>95</v>
      </c>
      <c r="D9" s="31"/>
      <c r="E9" s="31"/>
      <c r="F9" s="31" t="s">
        <v>97</v>
      </c>
      <c r="G9" s="29" t="s">
        <v>98</v>
      </c>
      <c r="H9" s="29" t="s">
        <v>78</v>
      </c>
      <c r="I9" s="29">
        <v>1</v>
      </c>
      <c r="J9" s="35">
        <v>1</v>
      </c>
      <c r="K9" s="29" t="s">
        <v>23</v>
      </c>
      <c r="L9" s="18" t="s">
        <v>79</v>
      </c>
      <c r="M9" s="32">
        <v>21500</v>
      </c>
      <c r="N9" s="29" t="s">
        <v>50</v>
      </c>
      <c r="O9" s="29" t="s">
        <v>66</v>
      </c>
      <c r="P9" s="33" t="s">
        <v>37</v>
      </c>
      <c r="Q9" s="33"/>
      <c r="R9" s="33" t="s">
        <v>37</v>
      </c>
      <c r="S9" s="33"/>
      <c r="T9" s="33">
        <v>42857</v>
      </c>
      <c r="U9" s="33"/>
      <c r="V9" s="33">
        <f t="shared" ref="V9:V18" si="0">+T9+15</f>
        <v>42872</v>
      </c>
      <c r="W9" s="33"/>
      <c r="X9" s="33">
        <f t="shared" ref="X9:X18" si="1">+V9+15</f>
        <v>42887</v>
      </c>
      <c r="Y9" s="33"/>
      <c r="Z9" s="33" t="s">
        <v>37</v>
      </c>
      <c r="AA9" s="33"/>
      <c r="AB9" s="33">
        <f t="shared" ref="AB9:AB18" si="2">+X9+7</f>
        <v>42894</v>
      </c>
      <c r="AC9" s="33"/>
      <c r="AD9" s="33">
        <v>43100</v>
      </c>
      <c r="AE9" s="29"/>
      <c r="AF9" s="29"/>
      <c r="AG9" s="29"/>
      <c r="AH9" s="29"/>
      <c r="AI9" s="58"/>
      <c r="AJ9" s="58"/>
      <c r="AK9" s="58"/>
      <c r="AL9" s="58"/>
      <c r="AM9" s="58"/>
      <c r="AN9" s="58"/>
      <c r="AO9" s="58"/>
      <c r="AP9" s="84"/>
    </row>
    <row r="10" spans="1:42" ht="52.9" customHeight="1" x14ac:dyDescent="0.25">
      <c r="A10" s="76" t="s">
        <v>175</v>
      </c>
      <c r="B10" s="29" t="s">
        <v>135</v>
      </c>
      <c r="C10" s="30" t="s">
        <v>95</v>
      </c>
      <c r="D10" s="31"/>
      <c r="E10" s="31"/>
      <c r="F10" s="31" t="s">
        <v>99</v>
      </c>
      <c r="G10" s="29" t="s">
        <v>100</v>
      </c>
      <c r="H10" s="29" t="s">
        <v>78</v>
      </c>
      <c r="I10" s="29" t="s">
        <v>81</v>
      </c>
      <c r="J10" s="35">
        <v>1</v>
      </c>
      <c r="K10" s="29" t="s">
        <v>23</v>
      </c>
      <c r="L10" s="18" t="s">
        <v>79</v>
      </c>
      <c r="M10" s="32">
        <v>8000</v>
      </c>
      <c r="N10" s="29" t="s">
        <v>50</v>
      </c>
      <c r="O10" s="29" t="s">
        <v>66</v>
      </c>
      <c r="P10" s="33" t="s">
        <v>37</v>
      </c>
      <c r="Q10" s="33"/>
      <c r="R10" s="33" t="s">
        <v>37</v>
      </c>
      <c r="S10" s="33"/>
      <c r="T10" s="33">
        <v>42857</v>
      </c>
      <c r="U10" s="33"/>
      <c r="V10" s="33">
        <f t="shared" si="0"/>
        <v>42872</v>
      </c>
      <c r="W10" s="33"/>
      <c r="X10" s="33">
        <f t="shared" si="1"/>
        <v>42887</v>
      </c>
      <c r="Y10" s="33"/>
      <c r="Z10" s="33" t="s">
        <v>37</v>
      </c>
      <c r="AA10" s="33"/>
      <c r="AB10" s="33">
        <f t="shared" si="2"/>
        <v>42894</v>
      </c>
      <c r="AC10" s="33"/>
      <c r="AD10" s="33">
        <v>43100</v>
      </c>
      <c r="AE10" s="29"/>
      <c r="AF10" s="29"/>
      <c r="AG10" s="29"/>
      <c r="AH10" s="29"/>
      <c r="AI10" s="58"/>
      <c r="AJ10" s="58"/>
      <c r="AK10" s="58"/>
      <c r="AL10" s="58"/>
      <c r="AM10" s="58"/>
      <c r="AN10" s="58"/>
      <c r="AO10" s="58"/>
      <c r="AP10" s="84"/>
    </row>
    <row r="11" spans="1:42" s="34" customFormat="1" ht="40.9" customHeight="1" x14ac:dyDescent="0.25">
      <c r="A11" s="76" t="s">
        <v>177</v>
      </c>
      <c r="B11" s="29" t="s">
        <v>135</v>
      </c>
      <c r="C11" s="30" t="s">
        <v>95</v>
      </c>
      <c r="D11" s="31"/>
      <c r="E11" s="31"/>
      <c r="F11" s="31" t="s">
        <v>103</v>
      </c>
      <c r="G11" s="29" t="s">
        <v>104</v>
      </c>
      <c r="H11" s="29" t="s">
        <v>78</v>
      </c>
      <c r="I11" s="29" t="s">
        <v>81</v>
      </c>
      <c r="J11" s="37">
        <v>1</v>
      </c>
      <c r="K11" s="29" t="s">
        <v>23</v>
      </c>
      <c r="L11" s="18" t="s">
        <v>79</v>
      </c>
      <c r="M11" s="32">
        <v>8000</v>
      </c>
      <c r="N11" s="29" t="s">
        <v>50</v>
      </c>
      <c r="O11" s="29" t="s">
        <v>66</v>
      </c>
      <c r="P11" s="33" t="s">
        <v>37</v>
      </c>
      <c r="Q11" s="33"/>
      <c r="R11" s="33" t="s">
        <v>37</v>
      </c>
      <c r="S11" s="33"/>
      <c r="T11" s="33">
        <v>42857</v>
      </c>
      <c r="U11" s="33"/>
      <c r="V11" s="33">
        <f t="shared" si="0"/>
        <v>42872</v>
      </c>
      <c r="W11" s="33"/>
      <c r="X11" s="33">
        <f t="shared" si="1"/>
        <v>42887</v>
      </c>
      <c r="Y11" s="33"/>
      <c r="Z11" s="33" t="s">
        <v>37</v>
      </c>
      <c r="AA11" s="33"/>
      <c r="AB11" s="33">
        <f t="shared" si="2"/>
        <v>42894</v>
      </c>
      <c r="AC11" s="33"/>
      <c r="AD11" s="33">
        <f t="shared" ref="AD11:AD18" si="3">+AB11+30</f>
        <v>42924</v>
      </c>
      <c r="AE11" s="29"/>
      <c r="AF11" s="29"/>
      <c r="AG11" s="29"/>
      <c r="AH11" s="29"/>
      <c r="AI11" s="58"/>
      <c r="AJ11" s="58"/>
      <c r="AK11" s="58"/>
      <c r="AL11" s="58"/>
      <c r="AM11" s="58"/>
      <c r="AN11" s="58"/>
      <c r="AO11" s="58"/>
      <c r="AP11" s="85"/>
    </row>
    <row r="12" spans="1:42" s="34" customFormat="1" ht="55.9" customHeight="1" x14ac:dyDescent="0.25">
      <c r="A12" s="76" t="s">
        <v>204</v>
      </c>
      <c r="B12" s="29" t="s">
        <v>135</v>
      </c>
      <c r="C12" s="30" t="s">
        <v>95</v>
      </c>
      <c r="D12" s="31"/>
      <c r="E12" s="31"/>
      <c r="F12" s="31" t="s">
        <v>110</v>
      </c>
      <c r="G12" s="29" t="s">
        <v>111</v>
      </c>
      <c r="H12" s="29" t="s">
        <v>78</v>
      </c>
      <c r="I12" s="29" t="s">
        <v>81</v>
      </c>
      <c r="J12" s="37">
        <v>1</v>
      </c>
      <c r="K12" s="29" t="s">
        <v>23</v>
      </c>
      <c r="L12" s="18" t="s">
        <v>79</v>
      </c>
      <c r="M12" s="32">
        <f>4500+10000</f>
        <v>14500</v>
      </c>
      <c r="N12" s="29" t="s">
        <v>50</v>
      </c>
      <c r="O12" s="29" t="s">
        <v>66</v>
      </c>
      <c r="P12" s="33" t="s">
        <v>37</v>
      </c>
      <c r="Q12" s="33"/>
      <c r="R12" s="33" t="s">
        <v>37</v>
      </c>
      <c r="S12" s="33"/>
      <c r="T12" s="33">
        <v>43497</v>
      </c>
      <c r="U12" s="33"/>
      <c r="V12" s="33">
        <f t="shared" si="0"/>
        <v>43512</v>
      </c>
      <c r="W12" s="33"/>
      <c r="X12" s="33">
        <f t="shared" si="1"/>
        <v>43527</v>
      </c>
      <c r="Y12" s="33"/>
      <c r="Z12" s="33" t="s">
        <v>37</v>
      </c>
      <c r="AA12" s="33"/>
      <c r="AB12" s="33">
        <f t="shared" si="2"/>
        <v>43534</v>
      </c>
      <c r="AC12" s="33"/>
      <c r="AD12" s="33">
        <f t="shared" si="3"/>
        <v>43564</v>
      </c>
      <c r="AE12" s="29"/>
      <c r="AF12" s="29"/>
      <c r="AG12" s="29"/>
      <c r="AH12" s="29"/>
      <c r="AI12" s="58"/>
      <c r="AJ12" s="58"/>
      <c r="AK12" s="58"/>
      <c r="AL12" s="58"/>
      <c r="AM12" s="58"/>
      <c r="AN12" s="58"/>
      <c r="AO12" s="58"/>
      <c r="AP12" s="85"/>
    </row>
    <row r="13" spans="1:42" s="34" customFormat="1" ht="48" customHeight="1" x14ac:dyDescent="0.25">
      <c r="A13" s="76" t="s">
        <v>181</v>
      </c>
      <c r="B13" s="29" t="s">
        <v>135</v>
      </c>
      <c r="C13" s="30" t="s">
        <v>95</v>
      </c>
      <c r="D13" s="31"/>
      <c r="E13" s="31"/>
      <c r="F13" s="31" t="s">
        <v>117</v>
      </c>
      <c r="G13" s="29" t="s">
        <v>118</v>
      </c>
      <c r="H13" s="29" t="s">
        <v>78</v>
      </c>
      <c r="I13" s="29" t="s">
        <v>81</v>
      </c>
      <c r="J13" s="37">
        <v>1</v>
      </c>
      <c r="K13" s="29" t="s">
        <v>23</v>
      </c>
      <c r="L13" s="18" t="s">
        <v>79</v>
      </c>
      <c r="M13" s="32">
        <v>20000</v>
      </c>
      <c r="N13" s="29" t="s">
        <v>50</v>
      </c>
      <c r="O13" s="29" t="s">
        <v>66</v>
      </c>
      <c r="P13" s="33" t="s">
        <v>37</v>
      </c>
      <c r="Q13" s="33"/>
      <c r="R13" s="33" t="s">
        <v>37</v>
      </c>
      <c r="S13" s="33"/>
      <c r="T13" s="33">
        <v>43102</v>
      </c>
      <c r="U13" s="33"/>
      <c r="V13" s="33">
        <f t="shared" si="0"/>
        <v>43117</v>
      </c>
      <c r="W13" s="33"/>
      <c r="X13" s="33">
        <f t="shared" si="1"/>
        <v>43132</v>
      </c>
      <c r="Y13" s="33"/>
      <c r="Z13" s="33" t="s">
        <v>37</v>
      </c>
      <c r="AA13" s="33"/>
      <c r="AB13" s="33">
        <f t="shared" si="2"/>
        <v>43139</v>
      </c>
      <c r="AC13" s="33"/>
      <c r="AD13" s="33">
        <f t="shared" si="3"/>
        <v>43169</v>
      </c>
      <c r="AE13" s="29"/>
      <c r="AF13" s="29"/>
      <c r="AG13" s="29"/>
      <c r="AH13" s="29"/>
      <c r="AI13" s="58"/>
      <c r="AJ13" s="58"/>
      <c r="AK13" s="58"/>
      <c r="AL13" s="58"/>
      <c r="AM13" s="58"/>
      <c r="AN13" s="58"/>
      <c r="AO13" s="58"/>
      <c r="AP13" s="85"/>
    </row>
    <row r="14" spans="1:42" s="34" customFormat="1" ht="48.6" customHeight="1" x14ac:dyDescent="0.25">
      <c r="A14" s="76" t="s">
        <v>195</v>
      </c>
      <c r="B14" s="29" t="s">
        <v>135</v>
      </c>
      <c r="C14" s="30" t="s">
        <v>134</v>
      </c>
      <c r="D14" s="31"/>
      <c r="E14" s="31"/>
      <c r="F14" s="31" t="s">
        <v>91</v>
      </c>
      <c r="G14" s="29" t="s">
        <v>129</v>
      </c>
      <c r="H14" s="29" t="s">
        <v>78</v>
      </c>
      <c r="I14" s="29" t="s">
        <v>81</v>
      </c>
      <c r="J14" s="37">
        <v>1</v>
      </c>
      <c r="K14" s="29" t="s">
        <v>23</v>
      </c>
      <c r="L14" s="18" t="s">
        <v>79</v>
      </c>
      <c r="M14" s="32">
        <v>5000</v>
      </c>
      <c r="N14" s="29" t="s">
        <v>50</v>
      </c>
      <c r="O14" s="29" t="s">
        <v>66</v>
      </c>
      <c r="P14" s="33" t="s">
        <v>37</v>
      </c>
      <c r="Q14" s="33"/>
      <c r="R14" s="33" t="s">
        <v>37</v>
      </c>
      <c r="S14" s="33"/>
      <c r="T14" s="33">
        <v>42843</v>
      </c>
      <c r="U14" s="33"/>
      <c r="V14" s="33">
        <f t="shared" si="0"/>
        <v>42858</v>
      </c>
      <c r="W14" s="33"/>
      <c r="X14" s="33">
        <f t="shared" si="1"/>
        <v>42873</v>
      </c>
      <c r="Y14" s="33"/>
      <c r="Z14" s="33" t="s">
        <v>37</v>
      </c>
      <c r="AA14" s="33"/>
      <c r="AB14" s="33">
        <f t="shared" si="2"/>
        <v>42880</v>
      </c>
      <c r="AC14" s="33"/>
      <c r="AD14" s="33">
        <f t="shared" si="3"/>
        <v>42910</v>
      </c>
      <c r="AE14" s="29"/>
      <c r="AF14" s="29"/>
      <c r="AG14" s="29"/>
      <c r="AH14" s="29"/>
      <c r="AI14" s="58"/>
      <c r="AJ14" s="58"/>
      <c r="AK14" s="58"/>
      <c r="AL14" s="58"/>
      <c r="AM14" s="58"/>
      <c r="AN14" s="58"/>
      <c r="AO14" s="58"/>
      <c r="AP14" s="85"/>
    </row>
    <row r="15" spans="1:42" s="34" customFormat="1" ht="42" customHeight="1" x14ac:dyDescent="0.25">
      <c r="A15" s="76" t="s">
        <v>196</v>
      </c>
      <c r="B15" s="29" t="s">
        <v>135</v>
      </c>
      <c r="C15" s="30" t="s">
        <v>134</v>
      </c>
      <c r="D15" s="31"/>
      <c r="E15" s="31"/>
      <c r="F15" s="31" t="s">
        <v>91</v>
      </c>
      <c r="G15" s="29" t="s">
        <v>129</v>
      </c>
      <c r="H15" s="29" t="s">
        <v>78</v>
      </c>
      <c r="I15" s="29" t="s">
        <v>81</v>
      </c>
      <c r="J15" s="37">
        <v>1</v>
      </c>
      <c r="K15" s="29" t="s">
        <v>23</v>
      </c>
      <c r="L15" s="18" t="s">
        <v>79</v>
      </c>
      <c r="M15" s="32">
        <v>5000</v>
      </c>
      <c r="N15" s="29" t="s">
        <v>50</v>
      </c>
      <c r="O15" s="29" t="s">
        <v>66</v>
      </c>
      <c r="P15" s="33" t="s">
        <v>37</v>
      </c>
      <c r="Q15" s="33"/>
      <c r="R15" s="33" t="s">
        <v>37</v>
      </c>
      <c r="S15" s="33"/>
      <c r="T15" s="33">
        <v>43102</v>
      </c>
      <c r="U15" s="33"/>
      <c r="V15" s="33">
        <f t="shared" si="0"/>
        <v>43117</v>
      </c>
      <c r="W15" s="33"/>
      <c r="X15" s="33">
        <f t="shared" si="1"/>
        <v>43132</v>
      </c>
      <c r="Y15" s="33"/>
      <c r="Z15" s="33" t="s">
        <v>37</v>
      </c>
      <c r="AA15" s="33"/>
      <c r="AB15" s="33">
        <f t="shared" si="2"/>
        <v>43139</v>
      </c>
      <c r="AC15" s="33"/>
      <c r="AD15" s="33">
        <f t="shared" si="3"/>
        <v>43169</v>
      </c>
      <c r="AE15" s="29"/>
      <c r="AF15" s="29"/>
      <c r="AG15" s="29"/>
      <c r="AH15" s="29"/>
      <c r="AI15" s="58"/>
      <c r="AJ15" s="58"/>
      <c r="AK15" s="58"/>
      <c r="AL15" s="58"/>
      <c r="AM15" s="58"/>
      <c r="AN15" s="58"/>
      <c r="AO15" s="58"/>
      <c r="AP15" s="85"/>
    </row>
    <row r="16" spans="1:42" s="34" customFormat="1" ht="42" customHeight="1" x14ac:dyDescent="0.25">
      <c r="A16" s="76" t="s">
        <v>197</v>
      </c>
      <c r="B16" s="29" t="s">
        <v>135</v>
      </c>
      <c r="C16" s="30" t="s">
        <v>134</v>
      </c>
      <c r="D16" s="31"/>
      <c r="E16" s="31"/>
      <c r="F16" s="31" t="s">
        <v>90</v>
      </c>
      <c r="G16" s="29" t="s">
        <v>129</v>
      </c>
      <c r="H16" s="29" t="s">
        <v>78</v>
      </c>
      <c r="I16" s="29" t="s">
        <v>81</v>
      </c>
      <c r="J16" s="37">
        <v>1</v>
      </c>
      <c r="K16" s="29" t="s">
        <v>23</v>
      </c>
      <c r="L16" s="18" t="s">
        <v>79</v>
      </c>
      <c r="M16" s="32">
        <v>4000</v>
      </c>
      <c r="N16" s="29" t="s">
        <v>50</v>
      </c>
      <c r="O16" s="29" t="s">
        <v>66</v>
      </c>
      <c r="P16" s="33" t="s">
        <v>37</v>
      </c>
      <c r="Q16" s="33"/>
      <c r="R16" s="33" t="s">
        <v>37</v>
      </c>
      <c r="S16" s="33"/>
      <c r="T16" s="33">
        <v>42842</v>
      </c>
      <c r="U16" s="33"/>
      <c r="V16" s="33">
        <f t="shared" si="0"/>
        <v>42857</v>
      </c>
      <c r="W16" s="33"/>
      <c r="X16" s="33">
        <f t="shared" si="1"/>
        <v>42872</v>
      </c>
      <c r="Y16" s="33"/>
      <c r="Z16" s="33" t="s">
        <v>37</v>
      </c>
      <c r="AA16" s="33"/>
      <c r="AB16" s="33">
        <f t="shared" si="2"/>
        <v>42879</v>
      </c>
      <c r="AC16" s="33"/>
      <c r="AD16" s="33">
        <f t="shared" si="3"/>
        <v>42909</v>
      </c>
      <c r="AE16" s="29"/>
      <c r="AF16" s="29"/>
      <c r="AG16" s="29"/>
      <c r="AH16" s="29"/>
      <c r="AI16" s="58"/>
      <c r="AJ16" s="58"/>
      <c r="AK16" s="58"/>
      <c r="AL16" s="58"/>
      <c r="AM16" s="58"/>
      <c r="AN16" s="58"/>
      <c r="AO16" s="58"/>
      <c r="AP16" s="85"/>
    </row>
    <row r="17" spans="1:44" s="34" customFormat="1" ht="41.45" customHeight="1" x14ac:dyDescent="0.25">
      <c r="A17" s="76" t="s">
        <v>198</v>
      </c>
      <c r="B17" s="29" t="s">
        <v>135</v>
      </c>
      <c r="C17" s="30" t="s">
        <v>134</v>
      </c>
      <c r="D17" s="31"/>
      <c r="E17" s="31"/>
      <c r="F17" s="31" t="s">
        <v>90</v>
      </c>
      <c r="G17" s="29" t="s">
        <v>129</v>
      </c>
      <c r="H17" s="29" t="s">
        <v>78</v>
      </c>
      <c r="I17" s="29" t="s">
        <v>81</v>
      </c>
      <c r="J17" s="37">
        <v>1</v>
      </c>
      <c r="K17" s="29" t="s">
        <v>23</v>
      </c>
      <c r="L17" s="18" t="s">
        <v>79</v>
      </c>
      <c r="M17" s="32">
        <v>4000</v>
      </c>
      <c r="N17" s="29" t="s">
        <v>50</v>
      </c>
      <c r="O17" s="29" t="s">
        <v>66</v>
      </c>
      <c r="P17" s="33" t="s">
        <v>37</v>
      </c>
      <c r="Q17" s="33"/>
      <c r="R17" s="33" t="s">
        <v>37</v>
      </c>
      <c r="S17" s="33"/>
      <c r="T17" s="33">
        <v>43102</v>
      </c>
      <c r="U17" s="33"/>
      <c r="V17" s="33">
        <f t="shared" si="0"/>
        <v>43117</v>
      </c>
      <c r="W17" s="33"/>
      <c r="X17" s="33">
        <f t="shared" si="1"/>
        <v>43132</v>
      </c>
      <c r="Y17" s="33"/>
      <c r="Z17" s="33" t="s">
        <v>37</v>
      </c>
      <c r="AA17" s="33"/>
      <c r="AB17" s="33">
        <f t="shared" si="2"/>
        <v>43139</v>
      </c>
      <c r="AC17" s="33"/>
      <c r="AD17" s="33">
        <f t="shared" si="3"/>
        <v>43169</v>
      </c>
      <c r="AE17" s="29"/>
      <c r="AF17" s="29"/>
      <c r="AG17" s="29"/>
      <c r="AH17" s="29"/>
      <c r="AI17" s="58"/>
      <c r="AJ17" s="58"/>
      <c r="AK17" s="58"/>
      <c r="AL17" s="58"/>
      <c r="AM17" s="58"/>
      <c r="AN17" s="58"/>
      <c r="AO17" s="58"/>
      <c r="AP17" s="85"/>
    </row>
    <row r="18" spans="1:44" s="34" customFormat="1" ht="46.15" customHeight="1" x14ac:dyDescent="0.25">
      <c r="A18" s="76" t="s">
        <v>199</v>
      </c>
      <c r="B18" s="29" t="s">
        <v>135</v>
      </c>
      <c r="C18" s="30" t="s">
        <v>134</v>
      </c>
      <c r="D18" s="31"/>
      <c r="E18" s="31"/>
      <c r="F18" s="31" t="s">
        <v>90</v>
      </c>
      <c r="G18" s="29" t="s">
        <v>129</v>
      </c>
      <c r="H18" s="29" t="s">
        <v>78</v>
      </c>
      <c r="I18" s="29" t="s">
        <v>81</v>
      </c>
      <c r="J18" s="37">
        <v>1</v>
      </c>
      <c r="K18" s="29" t="s">
        <v>23</v>
      </c>
      <c r="L18" s="18" t="s">
        <v>79</v>
      </c>
      <c r="M18" s="32">
        <v>2000</v>
      </c>
      <c r="N18" s="29" t="s">
        <v>50</v>
      </c>
      <c r="O18" s="29" t="s">
        <v>66</v>
      </c>
      <c r="P18" s="33" t="s">
        <v>37</v>
      </c>
      <c r="Q18" s="33"/>
      <c r="R18" s="33" t="s">
        <v>37</v>
      </c>
      <c r="S18" s="33"/>
      <c r="T18" s="33">
        <v>43485</v>
      </c>
      <c r="U18" s="33"/>
      <c r="V18" s="33">
        <f t="shared" si="0"/>
        <v>43500</v>
      </c>
      <c r="W18" s="33"/>
      <c r="X18" s="33">
        <f t="shared" si="1"/>
        <v>43515</v>
      </c>
      <c r="Y18" s="33"/>
      <c r="Z18" s="33" t="s">
        <v>37</v>
      </c>
      <c r="AA18" s="33"/>
      <c r="AB18" s="33">
        <f t="shared" si="2"/>
        <v>43522</v>
      </c>
      <c r="AC18" s="33"/>
      <c r="AD18" s="33">
        <f t="shared" si="3"/>
        <v>43552</v>
      </c>
      <c r="AE18" s="29"/>
      <c r="AF18" s="29"/>
      <c r="AG18" s="29"/>
      <c r="AH18" s="29"/>
      <c r="AI18" s="58"/>
      <c r="AJ18" s="58"/>
      <c r="AK18" s="58"/>
      <c r="AL18" s="58"/>
      <c r="AM18" s="58"/>
      <c r="AN18" s="58"/>
      <c r="AO18" s="58"/>
      <c r="AP18" s="85"/>
    </row>
    <row r="19" spans="1:44" s="34" customFormat="1" ht="38.450000000000003" customHeight="1" x14ac:dyDescent="0.3">
      <c r="A19" s="77" t="s">
        <v>159</v>
      </c>
      <c r="B19" s="29" t="s">
        <v>149</v>
      </c>
      <c r="C19" s="30"/>
      <c r="D19" s="31"/>
      <c r="E19" s="31"/>
      <c r="F19" s="13" t="s">
        <v>150</v>
      </c>
      <c r="G19" s="29" t="s">
        <v>158</v>
      </c>
      <c r="H19" s="11" t="s">
        <v>139</v>
      </c>
      <c r="I19" s="29"/>
      <c r="J19" s="37"/>
      <c r="K19" s="29"/>
      <c r="L19" s="18"/>
      <c r="M19" s="12">
        <v>110000</v>
      </c>
      <c r="N19" s="11" t="s">
        <v>61</v>
      </c>
      <c r="O19" s="29" t="s">
        <v>66</v>
      </c>
      <c r="P19" s="45"/>
      <c r="Q19" s="33"/>
      <c r="R19" s="33"/>
      <c r="S19" s="33"/>
      <c r="T19" s="11" t="s">
        <v>136</v>
      </c>
      <c r="U19" s="33"/>
      <c r="V19" s="33"/>
      <c r="W19" s="33"/>
      <c r="X19" s="33"/>
      <c r="Y19" s="33"/>
      <c r="Z19" s="33"/>
      <c r="AA19" s="33"/>
      <c r="AB19" s="33"/>
      <c r="AC19" s="33"/>
      <c r="AD19" s="11" t="s">
        <v>137</v>
      </c>
      <c r="AE19" s="29"/>
      <c r="AF19" s="29"/>
      <c r="AG19" s="29"/>
      <c r="AH19" s="29"/>
      <c r="AI19" s="58"/>
      <c r="AJ19" s="58"/>
      <c r="AK19" s="58"/>
      <c r="AL19" s="58"/>
      <c r="AM19" s="58"/>
      <c r="AN19" s="58"/>
      <c r="AO19" s="58"/>
      <c r="AP19" s="85"/>
    </row>
    <row r="20" spans="1:44" ht="13.15" x14ac:dyDescent="0.3">
      <c r="A20" s="106"/>
      <c r="B20" s="107"/>
      <c r="C20" s="107"/>
      <c r="D20" s="107"/>
      <c r="E20" s="107"/>
      <c r="F20" s="107"/>
      <c r="G20" s="107"/>
      <c r="H20" s="108"/>
      <c r="I20" s="38"/>
      <c r="J20" s="40"/>
      <c r="K20" s="39"/>
      <c r="L20" s="41" t="s">
        <v>72</v>
      </c>
      <c r="M20" s="42">
        <f>SUM(M8:M19)</f>
        <v>489500</v>
      </c>
      <c r="N20" s="109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1"/>
      <c r="AE20" s="38"/>
      <c r="AF20" s="38"/>
      <c r="AG20" s="38"/>
      <c r="AH20" s="38"/>
      <c r="AI20" s="58"/>
      <c r="AJ20" s="58"/>
      <c r="AK20" s="58"/>
      <c r="AL20" s="58"/>
      <c r="AM20" s="58"/>
      <c r="AN20" s="58"/>
      <c r="AO20" s="58"/>
      <c r="AP20" s="84"/>
    </row>
    <row r="21" spans="1:44" ht="13.15" x14ac:dyDescent="0.3">
      <c r="A21" s="86"/>
      <c r="B21" s="87"/>
      <c r="C21" s="88"/>
      <c r="D21" s="88"/>
      <c r="E21" s="88"/>
      <c r="F21" s="88"/>
      <c r="G21" s="87"/>
      <c r="H21" s="88"/>
      <c r="I21" s="88"/>
      <c r="J21" s="88"/>
      <c r="K21" s="88"/>
      <c r="L21" s="88"/>
      <c r="M21" s="88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4"/>
    </row>
    <row r="22" spans="1:44" x14ac:dyDescent="0.25">
      <c r="A22" s="112" t="s">
        <v>52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87"/>
      <c r="AJ22" s="87"/>
      <c r="AK22" s="87"/>
      <c r="AL22" s="87"/>
      <c r="AM22" s="87"/>
      <c r="AN22" s="87"/>
      <c r="AO22" s="87"/>
      <c r="AP22" s="84"/>
    </row>
    <row r="23" spans="1:44" ht="26.45" customHeight="1" x14ac:dyDescent="0.25">
      <c r="A23" s="104" t="s">
        <v>160</v>
      </c>
      <c r="B23" s="104" t="s">
        <v>1</v>
      </c>
      <c r="C23" s="104" t="s">
        <v>2</v>
      </c>
      <c r="D23" s="104" t="s">
        <v>3</v>
      </c>
      <c r="E23" s="104" t="s">
        <v>4</v>
      </c>
      <c r="F23" s="104" t="s">
        <v>5</v>
      </c>
      <c r="G23" s="104" t="s">
        <v>6</v>
      </c>
      <c r="H23" s="104" t="s">
        <v>152</v>
      </c>
      <c r="I23" s="104" t="s">
        <v>84</v>
      </c>
      <c r="J23" s="104" t="s">
        <v>7</v>
      </c>
      <c r="K23" s="104" t="s">
        <v>153</v>
      </c>
      <c r="L23" s="104" t="s">
        <v>154</v>
      </c>
      <c r="M23" s="104" t="s">
        <v>85</v>
      </c>
      <c r="N23" s="104" t="s">
        <v>155</v>
      </c>
      <c r="O23" s="104" t="s">
        <v>156</v>
      </c>
      <c r="P23" s="104" t="s">
        <v>9</v>
      </c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 t="s">
        <v>10</v>
      </c>
      <c r="AG23" s="104" t="s">
        <v>11</v>
      </c>
      <c r="AH23" s="104" t="s">
        <v>12</v>
      </c>
      <c r="AI23" s="87"/>
      <c r="AJ23" s="87"/>
      <c r="AK23" s="87"/>
      <c r="AL23" s="87"/>
      <c r="AM23" s="87"/>
      <c r="AN23" s="87"/>
      <c r="AO23" s="87"/>
      <c r="AP23" s="84"/>
    </row>
    <row r="24" spans="1:44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 t="s">
        <v>13</v>
      </c>
      <c r="Q24" s="104"/>
      <c r="R24" s="104" t="s">
        <v>14</v>
      </c>
      <c r="S24" s="104"/>
      <c r="T24" s="104" t="s">
        <v>15</v>
      </c>
      <c r="U24" s="104"/>
      <c r="V24" s="104" t="s">
        <v>16</v>
      </c>
      <c r="W24" s="104"/>
      <c r="X24" s="104" t="s">
        <v>17</v>
      </c>
      <c r="Y24" s="104"/>
      <c r="Z24" s="104" t="s">
        <v>18</v>
      </c>
      <c r="AA24" s="104"/>
      <c r="AB24" s="104" t="s">
        <v>19</v>
      </c>
      <c r="AC24" s="104"/>
      <c r="AD24" s="104" t="s">
        <v>20</v>
      </c>
      <c r="AE24" s="104"/>
      <c r="AF24" s="104"/>
      <c r="AG24" s="104"/>
      <c r="AH24" s="104"/>
      <c r="AI24" s="87"/>
      <c r="AJ24" s="87"/>
      <c r="AK24" s="87"/>
      <c r="AL24" s="87"/>
      <c r="AM24" s="87"/>
      <c r="AN24" s="87"/>
      <c r="AO24" s="87"/>
      <c r="AP24" s="84"/>
    </row>
    <row r="25" spans="1:44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70" t="s">
        <v>21</v>
      </c>
      <c r="Q25" s="70" t="s">
        <v>22</v>
      </c>
      <c r="R25" s="70" t="s">
        <v>21</v>
      </c>
      <c r="S25" s="70" t="s">
        <v>22</v>
      </c>
      <c r="T25" s="70" t="s">
        <v>21</v>
      </c>
      <c r="U25" s="70" t="s">
        <v>22</v>
      </c>
      <c r="V25" s="70" t="s">
        <v>21</v>
      </c>
      <c r="W25" s="70" t="s">
        <v>22</v>
      </c>
      <c r="X25" s="70" t="s">
        <v>21</v>
      </c>
      <c r="Y25" s="70" t="s">
        <v>22</v>
      </c>
      <c r="Z25" s="70" t="s">
        <v>21</v>
      </c>
      <c r="AA25" s="70" t="s">
        <v>22</v>
      </c>
      <c r="AB25" s="70" t="s">
        <v>21</v>
      </c>
      <c r="AC25" s="70" t="s">
        <v>22</v>
      </c>
      <c r="AD25" s="70" t="s">
        <v>21</v>
      </c>
      <c r="AE25" s="70" t="s">
        <v>22</v>
      </c>
      <c r="AF25" s="104"/>
      <c r="AG25" s="104"/>
      <c r="AH25" s="104"/>
      <c r="AI25" s="87"/>
      <c r="AJ25" s="87"/>
      <c r="AK25" s="87"/>
      <c r="AL25" s="87"/>
      <c r="AM25" s="87"/>
      <c r="AN25" s="87"/>
      <c r="AO25" s="87"/>
      <c r="AP25" s="84"/>
    </row>
    <row r="26" spans="1:44" s="34" customFormat="1" ht="50.45" customHeight="1" x14ac:dyDescent="0.25">
      <c r="A26" s="76" t="s">
        <v>176</v>
      </c>
      <c r="B26" s="29" t="s">
        <v>135</v>
      </c>
      <c r="C26" s="30" t="s">
        <v>95</v>
      </c>
      <c r="D26" s="31"/>
      <c r="E26" s="31"/>
      <c r="F26" s="31" t="s">
        <v>101</v>
      </c>
      <c r="G26" s="29" t="s">
        <v>102</v>
      </c>
      <c r="H26" s="29" t="s">
        <v>67</v>
      </c>
      <c r="I26" s="29" t="s">
        <v>69</v>
      </c>
      <c r="J26" s="37" t="s">
        <v>66</v>
      </c>
      <c r="K26" s="37" t="s">
        <v>86</v>
      </c>
      <c r="L26" s="29" t="s">
        <v>24</v>
      </c>
      <c r="M26" s="32">
        <v>18000</v>
      </c>
      <c r="N26" s="29" t="s">
        <v>50</v>
      </c>
      <c r="O26" s="29" t="s">
        <v>66</v>
      </c>
      <c r="P26" s="33" t="s">
        <v>37</v>
      </c>
      <c r="Q26" s="33"/>
      <c r="R26" s="33" t="s">
        <v>37</v>
      </c>
      <c r="S26" s="33"/>
      <c r="T26" s="33">
        <v>42857</v>
      </c>
      <c r="U26" s="33"/>
      <c r="V26" s="33">
        <f>+T26+15</f>
        <v>42872</v>
      </c>
      <c r="W26" s="33"/>
      <c r="X26" s="33">
        <f>+V26+15</f>
        <v>42887</v>
      </c>
      <c r="Y26" s="33"/>
      <c r="Z26" s="33" t="s">
        <v>37</v>
      </c>
      <c r="AA26" s="33"/>
      <c r="AB26" s="33">
        <f>+X26+7</f>
        <v>42894</v>
      </c>
      <c r="AC26" s="44"/>
      <c r="AD26" s="33">
        <v>43100</v>
      </c>
      <c r="AE26" s="31"/>
      <c r="AF26" s="31"/>
      <c r="AG26" s="31"/>
      <c r="AH26" s="31"/>
      <c r="AI26" s="59"/>
      <c r="AJ26" s="59"/>
      <c r="AK26" s="59"/>
      <c r="AL26" s="59"/>
      <c r="AM26" s="59"/>
      <c r="AN26" s="59"/>
      <c r="AO26" s="50"/>
      <c r="AP26" s="85"/>
    </row>
    <row r="27" spans="1:44" s="34" customFormat="1" ht="49.15" customHeight="1" x14ac:dyDescent="0.25">
      <c r="A27" s="76" t="s">
        <v>178</v>
      </c>
      <c r="B27" s="29" t="s">
        <v>135</v>
      </c>
      <c r="C27" s="30" t="s">
        <v>95</v>
      </c>
      <c r="D27" s="31"/>
      <c r="E27" s="31"/>
      <c r="F27" s="45" t="s">
        <v>105</v>
      </c>
      <c r="G27" s="18" t="s">
        <v>106</v>
      </c>
      <c r="H27" s="29" t="s">
        <v>67</v>
      </c>
      <c r="I27" s="29" t="s">
        <v>69</v>
      </c>
      <c r="J27" s="37" t="s">
        <v>66</v>
      </c>
      <c r="K27" s="37" t="s">
        <v>86</v>
      </c>
      <c r="L27" s="29" t="s">
        <v>24</v>
      </c>
      <c r="M27" s="32">
        <v>16500</v>
      </c>
      <c r="N27" s="29" t="s">
        <v>50</v>
      </c>
      <c r="O27" s="29" t="s">
        <v>66</v>
      </c>
      <c r="P27" s="33" t="s">
        <v>37</v>
      </c>
      <c r="Q27" s="33"/>
      <c r="R27" s="33" t="s">
        <v>37</v>
      </c>
      <c r="S27" s="33"/>
      <c r="T27" s="33">
        <v>42884</v>
      </c>
      <c r="U27" s="33"/>
      <c r="V27" s="33">
        <f>+T27+15</f>
        <v>42899</v>
      </c>
      <c r="W27" s="33"/>
      <c r="X27" s="33">
        <f>+V27+15</f>
        <v>42914</v>
      </c>
      <c r="Y27" s="33"/>
      <c r="Z27" s="33" t="s">
        <v>37</v>
      </c>
      <c r="AA27" s="33"/>
      <c r="AB27" s="33">
        <f>+X27+7</f>
        <v>42921</v>
      </c>
      <c r="AC27" s="44"/>
      <c r="AD27" s="33">
        <v>43100</v>
      </c>
      <c r="AE27" s="31"/>
      <c r="AF27" s="31"/>
      <c r="AG27" s="31"/>
      <c r="AH27" s="31"/>
      <c r="AI27" s="59"/>
      <c r="AJ27" s="59"/>
      <c r="AK27" s="59"/>
      <c r="AL27" s="59"/>
      <c r="AM27" s="59"/>
      <c r="AN27" s="59"/>
      <c r="AO27" s="50"/>
      <c r="AP27" s="85"/>
    </row>
    <row r="28" spans="1:44" s="34" customFormat="1" ht="37.15" customHeight="1" x14ac:dyDescent="0.25">
      <c r="A28" s="76" t="s">
        <v>182</v>
      </c>
      <c r="B28" s="29" t="s">
        <v>135</v>
      </c>
      <c r="C28" s="30" t="s">
        <v>95</v>
      </c>
      <c r="D28" s="31"/>
      <c r="E28" s="31"/>
      <c r="F28" s="31" t="s">
        <v>119</v>
      </c>
      <c r="G28" s="29"/>
      <c r="H28" s="29" t="s">
        <v>120</v>
      </c>
      <c r="I28" s="29">
        <v>2</v>
      </c>
      <c r="J28" s="37" t="s">
        <v>66</v>
      </c>
      <c r="K28" s="37" t="s">
        <v>86</v>
      </c>
      <c r="L28" s="29" t="s">
        <v>24</v>
      </c>
      <c r="M28" s="32">
        <v>40000</v>
      </c>
      <c r="N28" s="29" t="s">
        <v>61</v>
      </c>
      <c r="O28" s="29" t="s">
        <v>66</v>
      </c>
      <c r="P28" s="33" t="s">
        <v>37</v>
      </c>
      <c r="Q28" s="33"/>
      <c r="R28" s="33" t="s">
        <v>37</v>
      </c>
      <c r="S28" s="33"/>
      <c r="T28" s="33" t="s">
        <v>37</v>
      </c>
      <c r="U28" s="33"/>
      <c r="V28" s="33" t="s">
        <v>37</v>
      </c>
      <c r="W28" s="33"/>
      <c r="X28" s="33">
        <v>43102</v>
      </c>
      <c r="Y28" s="33"/>
      <c r="Z28" s="33">
        <f>+X28+10</f>
        <v>43112</v>
      </c>
      <c r="AA28" s="33"/>
      <c r="AB28" s="33">
        <f>+Z28+15</f>
        <v>43127</v>
      </c>
      <c r="AC28" s="44"/>
      <c r="AD28" s="33">
        <v>43465</v>
      </c>
      <c r="AE28" s="31"/>
      <c r="AF28" s="31"/>
      <c r="AG28" s="31"/>
      <c r="AH28" s="31"/>
      <c r="AI28" s="59"/>
      <c r="AJ28" s="59"/>
      <c r="AK28" s="59"/>
      <c r="AL28" s="59"/>
      <c r="AM28" s="59"/>
      <c r="AN28" s="59"/>
      <c r="AO28" s="50"/>
      <c r="AP28" s="85"/>
    </row>
    <row r="29" spans="1:44" s="34" customFormat="1" ht="44.45" customHeight="1" x14ac:dyDescent="0.25">
      <c r="A29" s="76" t="s">
        <v>183</v>
      </c>
      <c r="B29" s="29" t="s">
        <v>135</v>
      </c>
      <c r="C29" s="30" t="s">
        <v>95</v>
      </c>
      <c r="D29" s="31"/>
      <c r="E29" s="31"/>
      <c r="F29" s="31" t="s">
        <v>123</v>
      </c>
      <c r="G29" s="29"/>
      <c r="H29" s="29" t="s">
        <v>51</v>
      </c>
      <c r="I29" s="29" t="s">
        <v>69</v>
      </c>
      <c r="J29" s="37" t="s">
        <v>66</v>
      </c>
      <c r="K29" s="29" t="s">
        <v>23</v>
      </c>
      <c r="L29" s="29" t="s">
        <v>24</v>
      </c>
      <c r="M29" s="32">
        <v>70000</v>
      </c>
      <c r="N29" s="29" t="s">
        <v>61</v>
      </c>
      <c r="O29" s="29" t="s">
        <v>66</v>
      </c>
      <c r="P29" s="33">
        <v>43102</v>
      </c>
      <c r="Q29" s="33"/>
      <c r="R29" s="33">
        <f>+P29+7</f>
        <v>43109</v>
      </c>
      <c r="S29" s="33"/>
      <c r="T29" s="33">
        <f>+R29+7</f>
        <v>43116</v>
      </c>
      <c r="U29" s="33"/>
      <c r="V29" s="33">
        <f>+T29+30</f>
        <v>43146</v>
      </c>
      <c r="W29" s="33"/>
      <c r="X29" s="33">
        <f>+V29+20</f>
        <v>43166</v>
      </c>
      <c r="Y29" s="33"/>
      <c r="Z29" s="33">
        <f>+X29+7</f>
        <v>43173</v>
      </c>
      <c r="AA29" s="33"/>
      <c r="AB29" s="33">
        <f>+Z29+7</f>
        <v>43180</v>
      </c>
      <c r="AC29" s="44"/>
      <c r="AD29" s="33">
        <f>+AB29+((12+9)*30)</f>
        <v>43810</v>
      </c>
      <c r="AE29" s="31"/>
      <c r="AF29" s="31"/>
      <c r="AG29" s="31"/>
      <c r="AH29" s="31"/>
      <c r="AI29" s="58"/>
      <c r="AJ29" s="58"/>
      <c r="AK29" s="58"/>
      <c r="AL29" s="58"/>
      <c r="AM29" s="58"/>
      <c r="AN29" s="58"/>
      <c r="AO29" s="58"/>
      <c r="AP29" s="85"/>
    </row>
    <row r="30" spans="1:44" s="34" customFormat="1" ht="37.15" customHeight="1" x14ac:dyDescent="0.25">
      <c r="A30" s="76" t="s">
        <v>184</v>
      </c>
      <c r="B30" s="29" t="s">
        <v>135</v>
      </c>
      <c r="C30" s="30" t="s">
        <v>95</v>
      </c>
      <c r="D30" s="31"/>
      <c r="E30" s="31"/>
      <c r="F30" s="31" t="s">
        <v>124</v>
      </c>
      <c r="G30" s="29"/>
      <c r="H30" s="29" t="s">
        <v>51</v>
      </c>
      <c r="I30" s="29" t="s">
        <v>69</v>
      </c>
      <c r="J30" s="37" t="s">
        <v>66</v>
      </c>
      <c r="K30" s="29" t="s">
        <v>23</v>
      </c>
      <c r="L30" s="29" t="s">
        <v>24</v>
      </c>
      <c r="M30" s="32">
        <v>48000</v>
      </c>
      <c r="N30" s="29" t="s">
        <v>61</v>
      </c>
      <c r="O30" s="29" t="s">
        <v>66</v>
      </c>
      <c r="P30" s="33">
        <v>43102</v>
      </c>
      <c r="Q30" s="33"/>
      <c r="R30" s="33">
        <f>+P30+7</f>
        <v>43109</v>
      </c>
      <c r="S30" s="33"/>
      <c r="T30" s="33">
        <f>+R30+7</f>
        <v>43116</v>
      </c>
      <c r="U30" s="33"/>
      <c r="V30" s="33">
        <f>+T30+30</f>
        <v>43146</v>
      </c>
      <c r="W30" s="33"/>
      <c r="X30" s="33">
        <f>+V30+20</f>
        <v>43166</v>
      </c>
      <c r="Y30" s="33"/>
      <c r="Z30" s="33">
        <f>+X30+7</f>
        <v>43173</v>
      </c>
      <c r="AA30" s="33"/>
      <c r="AB30" s="33">
        <f>+Z30+7</f>
        <v>43180</v>
      </c>
      <c r="AC30" s="44"/>
      <c r="AD30" s="33">
        <f>+AB30+((12+9)*30)</f>
        <v>43810</v>
      </c>
      <c r="AE30" s="31"/>
      <c r="AF30" s="31"/>
      <c r="AG30" s="31"/>
      <c r="AH30" s="31"/>
      <c r="AI30" s="58"/>
      <c r="AJ30" s="58"/>
      <c r="AK30" s="58"/>
      <c r="AL30" s="58"/>
      <c r="AM30" s="58"/>
      <c r="AN30" s="58"/>
      <c r="AO30" s="58"/>
      <c r="AP30" s="85"/>
    </row>
    <row r="31" spans="1:44" s="34" customFormat="1" ht="33" customHeight="1" x14ac:dyDescent="0.25">
      <c r="A31" s="76" t="s">
        <v>185</v>
      </c>
      <c r="B31" s="29" t="s">
        <v>135</v>
      </c>
      <c r="C31" s="30" t="s">
        <v>95</v>
      </c>
      <c r="D31" s="31"/>
      <c r="E31" s="31"/>
      <c r="F31" s="31" t="s">
        <v>125</v>
      </c>
      <c r="G31" s="29"/>
      <c r="H31" s="29" t="s">
        <v>67</v>
      </c>
      <c r="I31" s="29" t="s">
        <v>69</v>
      </c>
      <c r="J31" s="37" t="s">
        <v>66</v>
      </c>
      <c r="K31" s="37" t="s">
        <v>86</v>
      </c>
      <c r="L31" s="29" t="s">
        <v>24</v>
      </c>
      <c r="M31" s="32">
        <v>26000</v>
      </c>
      <c r="N31" s="29" t="s">
        <v>50</v>
      </c>
      <c r="O31" s="29" t="s">
        <v>66</v>
      </c>
      <c r="P31" s="33" t="s">
        <v>37</v>
      </c>
      <c r="Q31" s="33"/>
      <c r="R31" s="33" t="s">
        <v>37</v>
      </c>
      <c r="S31" s="33"/>
      <c r="T31" s="33">
        <v>43102</v>
      </c>
      <c r="U31" s="33"/>
      <c r="V31" s="33">
        <f>+T31+15</f>
        <v>43117</v>
      </c>
      <c r="W31" s="33"/>
      <c r="X31" s="33">
        <f>+V31+15</f>
        <v>43132</v>
      </c>
      <c r="Y31" s="33"/>
      <c r="Z31" s="33" t="s">
        <v>37</v>
      </c>
      <c r="AA31" s="33"/>
      <c r="AB31" s="33">
        <f>+X31+7</f>
        <v>43139</v>
      </c>
      <c r="AC31" s="44"/>
      <c r="AD31" s="33">
        <v>43830</v>
      </c>
      <c r="AE31" s="31"/>
      <c r="AF31" s="31"/>
      <c r="AG31" s="31"/>
      <c r="AH31" s="31"/>
      <c r="AI31" s="59"/>
      <c r="AJ31" s="59"/>
      <c r="AK31" s="59"/>
      <c r="AL31" s="59"/>
      <c r="AM31" s="59"/>
      <c r="AN31" s="59"/>
      <c r="AO31" s="50"/>
      <c r="AP31" s="85"/>
    </row>
    <row r="32" spans="1:44" s="34" customFormat="1" ht="37.9" customHeight="1" x14ac:dyDescent="0.25">
      <c r="A32" s="76" t="s">
        <v>200</v>
      </c>
      <c r="B32" s="29" t="s">
        <v>135</v>
      </c>
      <c r="C32" s="30" t="s">
        <v>95</v>
      </c>
      <c r="D32" s="31"/>
      <c r="E32" s="31"/>
      <c r="F32" s="31" t="s">
        <v>73</v>
      </c>
      <c r="G32" s="29" t="s">
        <v>129</v>
      </c>
      <c r="H32" s="29" t="s">
        <v>51</v>
      </c>
      <c r="I32" s="29" t="s">
        <v>69</v>
      </c>
      <c r="J32" s="37" t="s">
        <v>66</v>
      </c>
      <c r="K32" s="29" t="s">
        <v>23</v>
      </c>
      <c r="L32" s="29" t="s">
        <v>24</v>
      </c>
      <c r="M32" s="32">
        <v>30000</v>
      </c>
      <c r="N32" s="29" t="s">
        <v>61</v>
      </c>
      <c r="O32" s="29" t="s">
        <v>66</v>
      </c>
      <c r="P32" s="33">
        <v>43102</v>
      </c>
      <c r="Q32" s="33"/>
      <c r="R32" s="33">
        <f>+P32+7</f>
        <v>43109</v>
      </c>
      <c r="S32" s="33"/>
      <c r="T32" s="33">
        <f>+R32+7</f>
        <v>43116</v>
      </c>
      <c r="U32" s="33"/>
      <c r="V32" s="33">
        <f>+T32+30</f>
        <v>43146</v>
      </c>
      <c r="W32" s="33"/>
      <c r="X32" s="33">
        <f>+V32+20</f>
        <v>43166</v>
      </c>
      <c r="Y32" s="33"/>
      <c r="Z32" s="33">
        <f>+X32+7</f>
        <v>43173</v>
      </c>
      <c r="AA32" s="33"/>
      <c r="AB32" s="33">
        <f>+Z32+7</f>
        <v>43180</v>
      </c>
      <c r="AC32" s="44"/>
      <c r="AD32" s="33">
        <f>+AB32+((12+9)*30)</f>
        <v>43810</v>
      </c>
      <c r="AE32" s="31"/>
      <c r="AF32" s="31"/>
      <c r="AG32" s="31"/>
      <c r="AH32" s="31"/>
      <c r="AI32" s="59"/>
      <c r="AJ32" s="59"/>
      <c r="AK32" s="59"/>
      <c r="AL32" s="59"/>
      <c r="AM32" s="59"/>
      <c r="AN32" s="59"/>
      <c r="AO32" s="50"/>
      <c r="AP32" s="85"/>
      <c r="AR32" s="34" t="s">
        <v>163</v>
      </c>
    </row>
    <row r="33" spans="1:52" s="34" customFormat="1" ht="37.15" customHeight="1" x14ac:dyDescent="0.25">
      <c r="A33" s="76" t="s">
        <v>201</v>
      </c>
      <c r="B33" s="29" t="s">
        <v>135</v>
      </c>
      <c r="C33" s="30" t="s">
        <v>95</v>
      </c>
      <c r="D33" s="31"/>
      <c r="E33" s="31"/>
      <c r="F33" s="31" t="s">
        <v>130</v>
      </c>
      <c r="G33" s="29" t="s">
        <v>131</v>
      </c>
      <c r="H33" s="29" t="s">
        <v>67</v>
      </c>
      <c r="I33" s="29" t="s">
        <v>69</v>
      </c>
      <c r="J33" s="37" t="s">
        <v>66</v>
      </c>
      <c r="K33" s="37" t="s">
        <v>86</v>
      </c>
      <c r="L33" s="29" t="s">
        <v>24</v>
      </c>
      <c r="M33" s="32">
        <v>3000</v>
      </c>
      <c r="N33" s="29" t="s">
        <v>50</v>
      </c>
      <c r="O33" s="29" t="s">
        <v>66</v>
      </c>
      <c r="P33" s="33" t="s">
        <v>37</v>
      </c>
      <c r="Q33" s="33"/>
      <c r="R33" s="33" t="s">
        <v>37</v>
      </c>
      <c r="S33" s="33"/>
      <c r="T33" s="33">
        <v>42842</v>
      </c>
      <c r="U33" s="33"/>
      <c r="V33" s="33">
        <f>+T33+15</f>
        <v>42857</v>
      </c>
      <c r="W33" s="33"/>
      <c r="X33" s="33">
        <f>+V33+15</f>
        <v>42872</v>
      </c>
      <c r="Y33" s="33"/>
      <c r="Z33" s="33" t="s">
        <v>37</v>
      </c>
      <c r="AA33" s="33"/>
      <c r="AB33" s="33">
        <f>+X33+7</f>
        <v>42879</v>
      </c>
      <c r="AC33" s="44"/>
      <c r="AD33" s="33">
        <v>43830</v>
      </c>
      <c r="AE33" s="31"/>
      <c r="AF33" s="31"/>
      <c r="AG33" s="31"/>
      <c r="AH33" s="31"/>
      <c r="AI33" s="59"/>
      <c r="AJ33" s="59"/>
      <c r="AK33" s="59"/>
      <c r="AL33" s="59"/>
      <c r="AM33" s="59"/>
      <c r="AN33" s="59"/>
      <c r="AO33" s="50"/>
      <c r="AP33" s="85"/>
      <c r="AQ33" s="34" t="s">
        <v>163</v>
      </c>
    </row>
    <row r="34" spans="1:52" s="34" customFormat="1" ht="25.5" x14ac:dyDescent="0.25">
      <c r="A34" s="76" t="s">
        <v>205</v>
      </c>
      <c r="B34" s="29" t="s">
        <v>135</v>
      </c>
      <c r="C34" s="30"/>
      <c r="D34" s="31"/>
      <c r="E34" s="31"/>
      <c r="F34" s="31" t="s">
        <v>141</v>
      </c>
      <c r="G34" s="29"/>
      <c r="H34" s="18" t="s">
        <v>78</v>
      </c>
      <c r="I34" s="29"/>
      <c r="J34" s="37"/>
      <c r="K34" s="37"/>
      <c r="L34" s="29"/>
      <c r="M34" s="32">
        <f>34000+40000+40000+19000+34000</f>
        <v>167000</v>
      </c>
      <c r="N34" s="18" t="s">
        <v>61</v>
      </c>
      <c r="O34" s="20" t="s">
        <v>66</v>
      </c>
      <c r="P34" s="15"/>
      <c r="Q34" s="15"/>
      <c r="R34" s="15"/>
      <c r="S34" s="15"/>
      <c r="T34" s="11" t="s">
        <v>136</v>
      </c>
      <c r="U34" s="15"/>
      <c r="V34" s="15"/>
      <c r="W34" s="15"/>
      <c r="X34" s="15"/>
      <c r="Y34" s="15"/>
      <c r="Z34" s="15"/>
      <c r="AA34" s="15"/>
      <c r="AB34" s="15"/>
      <c r="AC34" s="15"/>
      <c r="AD34" s="11" t="s">
        <v>143</v>
      </c>
      <c r="AE34" s="31"/>
      <c r="AF34" s="31"/>
      <c r="AG34" s="31"/>
      <c r="AH34" s="31"/>
      <c r="AI34" s="59"/>
      <c r="AJ34" s="59"/>
      <c r="AK34" s="59"/>
      <c r="AL34" s="59"/>
      <c r="AM34" s="59"/>
      <c r="AN34" s="59"/>
      <c r="AO34" s="50"/>
      <c r="AP34" s="85"/>
    </row>
    <row r="35" spans="1:52" ht="38.25" x14ac:dyDescent="0.25">
      <c r="A35" s="77" t="s">
        <v>161</v>
      </c>
      <c r="B35" s="29" t="s">
        <v>149</v>
      </c>
      <c r="C35" s="15"/>
      <c r="D35" s="14" t="s">
        <v>61</v>
      </c>
      <c r="E35" s="14"/>
      <c r="F35" s="15" t="s">
        <v>138</v>
      </c>
      <c r="G35" s="18" t="s">
        <v>163</v>
      </c>
      <c r="H35" s="14" t="s">
        <v>139</v>
      </c>
      <c r="I35" s="15"/>
      <c r="J35" s="14"/>
      <c r="K35" s="15"/>
      <c r="L35" s="15"/>
      <c r="M35" s="32">
        <v>20190000</v>
      </c>
      <c r="N35" s="14" t="s">
        <v>61</v>
      </c>
      <c r="O35" s="29" t="s">
        <v>66</v>
      </c>
      <c r="P35" s="15"/>
      <c r="Q35" s="15"/>
      <c r="R35" s="15"/>
      <c r="S35" s="15"/>
      <c r="T35" s="11" t="s">
        <v>136</v>
      </c>
      <c r="U35" s="15"/>
      <c r="V35" s="15"/>
      <c r="W35" s="15"/>
      <c r="X35" s="15"/>
      <c r="Y35" s="15"/>
      <c r="Z35" s="15"/>
      <c r="AA35" s="15"/>
      <c r="AB35" s="15"/>
      <c r="AC35" s="15"/>
      <c r="AD35" s="11" t="s">
        <v>140</v>
      </c>
      <c r="AE35" s="15"/>
      <c r="AF35" s="15"/>
      <c r="AG35" s="15"/>
      <c r="AH35" s="15"/>
      <c r="AI35" s="88"/>
      <c r="AJ35" s="88"/>
      <c r="AK35" s="88"/>
      <c r="AL35" s="88"/>
      <c r="AM35" s="88"/>
      <c r="AN35" s="88"/>
      <c r="AO35" s="88"/>
      <c r="AP35" s="84"/>
    </row>
    <row r="36" spans="1:52" ht="25.5" x14ac:dyDescent="0.25">
      <c r="A36" s="77" t="s">
        <v>164</v>
      </c>
      <c r="B36" s="29" t="s">
        <v>149</v>
      </c>
      <c r="C36" s="15"/>
      <c r="D36" s="14"/>
      <c r="E36" s="14"/>
      <c r="F36" s="15" t="s">
        <v>162</v>
      </c>
      <c r="G36" s="78"/>
      <c r="H36" s="14" t="s">
        <v>139</v>
      </c>
      <c r="I36" s="15"/>
      <c r="J36" s="14"/>
      <c r="K36" s="15"/>
      <c r="L36" s="15"/>
      <c r="M36" s="32">
        <v>7500000</v>
      </c>
      <c r="N36" s="14" t="s">
        <v>61</v>
      </c>
      <c r="O36" s="29" t="s">
        <v>66</v>
      </c>
      <c r="P36" s="15"/>
      <c r="Q36" s="15"/>
      <c r="R36" s="15"/>
      <c r="S36" s="15"/>
      <c r="T36" s="11" t="s">
        <v>136</v>
      </c>
      <c r="U36" s="15"/>
      <c r="V36" s="15"/>
      <c r="W36" s="15"/>
      <c r="X36" s="15"/>
      <c r="Y36" s="15"/>
      <c r="Z36" s="15"/>
      <c r="AA36" s="15"/>
      <c r="AB36" s="15"/>
      <c r="AC36" s="15"/>
      <c r="AD36" s="11" t="s">
        <v>140</v>
      </c>
      <c r="AE36" s="15"/>
      <c r="AF36" s="15"/>
      <c r="AG36" s="15"/>
      <c r="AH36" s="15"/>
      <c r="AI36" s="88"/>
      <c r="AJ36" s="88"/>
      <c r="AK36" s="88"/>
      <c r="AL36" s="88"/>
      <c r="AM36" s="88"/>
      <c r="AN36" s="88"/>
      <c r="AO36" s="88"/>
      <c r="AP36" s="84"/>
      <c r="AQ36" s="28" t="s">
        <v>163</v>
      </c>
    </row>
    <row r="37" spans="1:52" ht="25.5" x14ac:dyDescent="0.25">
      <c r="A37" s="77" t="s">
        <v>165</v>
      </c>
      <c r="B37" s="29" t="s">
        <v>149</v>
      </c>
      <c r="C37" s="15"/>
      <c r="D37" s="18" t="s">
        <v>61</v>
      </c>
      <c r="E37" s="18"/>
      <c r="F37" s="15" t="s">
        <v>141</v>
      </c>
      <c r="G37" s="19"/>
      <c r="H37" s="18" t="s">
        <v>78</v>
      </c>
      <c r="I37" s="19"/>
      <c r="J37" s="18"/>
      <c r="K37" s="15"/>
      <c r="L37" s="15"/>
      <c r="M37" s="17">
        <v>300000</v>
      </c>
      <c r="N37" s="18" t="s">
        <v>61</v>
      </c>
      <c r="O37" s="20" t="s">
        <v>66</v>
      </c>
      <c r="P37" s="15"/>
      <c r="Q37" s="15"/>
      <c r="R37" s="15"/>
      <c r="S37" s="15"/>
      <c r="T37" s="11" t="s">
        <v>136</v>
      </c>
      <c r="U37" s="15"/>
      <c r="V37" s="15"/>
      <c r="W37" s="15"/>
      <c r="X37" s="15"/>
      <c r="Y37" s="15"/>
      <c r="Z37" s="15"/>
      <c r="AA37" s="15"/>
      <c r="AB37" s="15"/>
      <c r="AC37" s="15"/>
      <c r="AD37" s="11" t="s">
        <v>143</v>
      </c>
      <c r="AE37" s="15"/>
      <c r="AF37" s="15"/>
      <c r="AG37" s="15"/>
      <c r="AH37" s="15"/>
      <c r="AI37" s="88"/>
      <c r="AJ37" s="88"/>
      <c r="AK37" s="88"/>
      <c r="AL37" s="88"/>
      <c r="AM37" s="88"/>
      <c r="AN37" s="88"/>
      <c r="AO37" s="88"/>
      <c r="AP37" s="84"/>
    </row>
    <row r="38" spans="1:52" x14ac:dyDescent="0.25">
      <c r="A38" s="41"/>
      <c r="B38" s="41"/>
      <c r="C38" s="41"/>
      <c r="D38" s="41"/>
      <c r="E38" s="41"/>
      <c r="F38" s="41"/>
      <c r="G38" s="72"/>
      <c r="H38" s="41"/>
      <c r="I38" s="41"/>
      <c r="J38" s="41"/>
      <c r="K38" s="41"/>
      <c r="L38" s="41" t="s">
        <v>72</v>
      </c>
      <c r="M38" s="46">
        <f>SUM(M26:M37)</f>
        <v>28408500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87"/>
      <c r="AJ38" s="87"/>
      <c r="AK38" s="87"/>
      <c r="AL38" s="87"/>
      <c r="AM38" s="87"/>
      <c r="AN38" s="87"/>
      <c r="AO38" s="87"/>
      <c r="AP38" s="84"/>
    </row>
    <row r="39" spans="1:52" s="50" customFormat="1" x14ac:dyDescent="0.25">
      <c r="A39" s="89"/>
      <c r="B39" s="47"/>
      <c r="C39" s="47"/>
      <c r="D39" s="47"/>
      <c r="E39" s="47"/>
      <c r="F39" s="47"/>
      <c r="G39" s="73"/>
      <c r="H39" s="47"/>
      <c r="I39" s="47"/>
      <c r="J39" s="47"/>
      <c r="K39" s="47"/>
      <c r="L39" s="47"/>
      <c r="M39" s="4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9"/>
      <c r="AJ39" s="49"/>
      <c r="AK39" s="49"/>
      <c r="AL39" s="49"/>
      <c r="AM39" s="49"/>
      <c r="AN39" s="49"/>
      <c r="AO39" s="49"/>
      <c r="AP39" s="85"/>
    </row>
    <row r="40" spans="1:52" x14ac:dyDescent="0.25">
      <c r="A40" s="112" t="s">
        <v>38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90"/>
      <c r="AQ40" s="43"/>
      <c r="AR40" s="43"/>
      <c r="AS40" s="43"/>
      <c r="AT40" s="43"/>
    </row>
    <row r="41" spans="1:52" ht="52.9" customHeight="1" x14ac:dyDescent="0.25">
      <c r="A41" s="104" t="s">
        <v>68</v>
      </c>
      <c r="B41" s="104" t="s">
        <v>1</v>
      </c>
      <c r="C41" s="104" t="s">
        <v>2</v>
      </c>
      <c r="D41" s="104" t="s">
        <v>3</v>
      </c>
      <c r="E41" s="104" t="s">
        <v>4</v>
      </c>
      <c r="F41" s="104" t="s">
        <v>5</v>
      </c>
      <c r="G41" s="104" t="s">
        <v>6</v>
      </c>
      <c r="H41" s="104" t="s">
        <v>152</v>
      </c>
      <c r="I41" s="104" t="s">
        <v>7</v>
      </c>
      <c r="J41" s="104" t="s">
        <v>157</v>
      </c>
      <c r="K41" s="15"/>
      <c r="L41" s="104" t="s">
        <v>39</v>
      </c>
      <c r="M41" s="104" t="s">
        <v>8</v>
      </c>
      <c r="N41" s="104" t="s">
        <v>155</v>
      </c>
      <c r="O41" s="104" t="s">
        <v>156</v>
      </c>
      <c r="P41" s="70"/>
      <c r="Q41" s="70"/>
      <c r="R41" s="70"/>
      <c r="S41" s="70"/>
      <c r="T41" s="104" t="s">
        <v>9</v>
      </c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51"/>
      <c r="AF41" s="104" t="s">
        <v>40</v>
      </c>
      <c r="AG41" s="104" t="s">
        <v>41</v>
      </c>
      <c r="AH41" s="104" t="s">
        <v>42</v>
      </c>
      <c r="AI41" s="104" t="s">
        <v>43</v>
      </c>
      <c r="AJ41" s="104" t="s">
        <v>12</v>
      </c>
      <c r="AK41" s="87"/>
      <c r="AL41" s="87"/>
      <c r="AM41" s="87"/>
      <c r="AN41" s="87"/>
      <c r="AO41" s="87"/>
      <c r="AP41" s="90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52" ht="38.25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5"/>
      <c r="L42" s="104"/>
      <c r="M42" s="104"/>
      <c r="N42" s="104"/>
      <c r="O42" s="104"/>
      <c r="P42" s="70"/>
      <c r="Q42" s="70"/>
      <c r="R42" s="70"/>
      <c r="S42" s="70"/>
      <c r="T42" s="103" t="s">
        <v>44</v>
      </c>
      <c r="U42" s="103"/>
      <c r="V42" s="103" t="s">
        <v>45</v>
      </c>
      <c r="W42" s="103"/>
      <c r="X42" s="103"/>
      <c r="Y42" s="103"/>
      <c r="Z42" s="103"/>
      <c r="AA42" s="103"/>
      <c r="AB42" s="103"/>
      <c r="AC42" s="103"/>
      <c r="AD42" s="103" t="s">
        <v>46</v>
      </c>
      <c r="AE42" s="51"/>
      <c r="AF42" s="104"/>
      <c r="AG42" s="104"/>
      <c r="AH42" s="104"/>
      <c r="AI42" s="104"/>
      <c r="AJ42" s="104"/>
      <c r="AK42" s="87"/>
      <c r="AL42" s="87"/>
      <c r="AM42" s="87"/>
      <c r="AN42" s="87"/>
      <c r="AO42" s="87"/>
      <c r="AP42" s="90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52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5"/>
      <c r="L43" s="104"/>
      <c r="M43" s="104"/>
      <c r="N43" s="104"/>
      <c r="O43" s="104"/>
      <c r="P43" s="70"/>
      <c r="Q43" s="70"/>
      <c r="R43" s="70"/>
      <c r="S43" s="70"/>
      <c r="T43" s="70" t="s">
        <v>21</v>
      </c>
      <c r="U43" s="70" t="s">
        <v>22</v>
      </c>
      <c r="V43" s="70" t="s">
        <v>21</v>
      </c>
      <c r="W43" s="70" t="s">
        <v>22</v>
      </c>
      <c r="X43" s="70"/>
      <c r="Y43" s="70"/>
      <c r="Z43" s="70"/>
      <c r="AA43" s="70"/>
      <c r="AB43" s="70"/>
      <c r="AC43" s="70"/>
      <c r="AD43" s="70" t="s">
        <v>21</v>
      </c>
      <c r="AE43" s="79" t="s">
        <v>22</v>
      </c>
      <c r="AF43" s="104"/>
      <c r="AG43" s="104"/>
      <c r="AH43" s="104"/>
      <c r="AI43" s="104"/>
      <c r="AJ43" s="104"/>
      <c r="AK43" s="87"/>
      <c r="AL43" s="87"/>
      <c r="AM43" s="87"/>
      <c r="AN43" s="87"/>
      <c r="AO43" s="87"/>
      <c r="AP43" s="90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52" ht="57.6" customHeight="1" x14ac:dyDescent="0.25">
      <c r="A44" s="76" t="s">
        <v>186</v>
      </c>
      <c r="B44" s="29" t="s">
        <v>135</v>
      </c>
      <c r="C44" s="30" t="s">
        <v>95</v>
      </c>
      <c r="D44" s="31"/>
      <c r="E44" s="31"/>
      <c r="F44" s="31" t="s">
        <v>126</v>
      </c>
      <c r="G44" s="29" t="s">
        <v>88</v>
      </c>
      <c r="H44" s="29" t="s">
        <v>47</v>
      </c>
      <c r="I44" s="29" t="s">
        <v>66</v>
      </c>
      <c r="J44" s="29" t="s">
        <v>36</v>
      </c>
      <c r="K44" s="15"/>
      <c r="L44" s="29">
        <v>1</v>
      </c>
      <c r="M44" s="52">
        <v>20000</v>
      </c>
      <c r="N44" s="29" t="s">
        <v>61</v>
      </c>
      <c r="O44" s="29" t="s">
        <v>66</v>
      </c>
      <c r="P44" s="29"/>
      <c r="Q44" s="29"/>
      <c r="R44" s="29"/>
      <c r="S44" s="29"/>
      <c r="T44" s="33">
        <v>43388</v>
      </c>
      <c r="U44" s="29"/>
      <c r="V44" s="33">
        <v>43830</v>
      </c>
      <c r="W44" s="29"/>
      <c r="X44" s="29"/>
      <c r="Y44" s="29"/>
      <c r="Z44" s="29"/>
      <c r="AA44" s="29"/>
      <c r="AB44" s="29"/>
      <c r="AC44" s="29"/>
      <c r="AD44" s="33">
        <f>+V44+30</f>
        <v>43860</v>
      </c>
      <c r="AE44" s="102"/>
      <c r="AF44" s="29"/>
      <c r="AG44" s="29"/>
      <c r="AH44" s="29"/>
      <c r="AI44" s="29"/>
      <c r="AJ44" s="29"/>
      <c r="AK44" s="49"/>
      <c r="AL44" s="49"/>
      <c r="AM44" s="49"/>
      <c r="AN44" s="49"/>
      <c r="AO44" s="49"/>
      <c r="AP44" s="91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s="34" customFormat="1" ht="51" x14ac:dyDescent="0.25">
      <c r="A45" s="76" t="s">
        <v>187</v>
      </c>
      <c r="B45" s="29" t="s">
        <v>135</v>
      </c>
      <c r="C45" s="30" t="s">
        <v>134</v>
      </c>
      <c r="D45" s="31"/>
      <c r="E45" s="31"/>
      <c r="F45" s="31" t="s">
        <v>53</v>
      </c>
      <c r="G45" s="29" t="s">
        <v>127</v>
      </c>
      <c r="H45" s="29" t="s">
        <v>82</v>
      </c>
      <c r="I45" s="29" t="s">
        <v>66</v>
      </c>
      <c r="J45" s="29" t="s">
        <v>36</v>
      </c>
      <c r="K45" s="45"/>
      <c r="L45" s="29">
        <v>1</v>
      </c>
      <c r="M45" s="53">
        <v>62914</v>
      </c>
      <c r="N45" s="29" t="s">
        <v>61</v>
      </c>
      <c r="O45" s="29" t="s">
        <v>66</v>
      </c>
      <c r="P45" s="29"/>
      <c r="Q45" s="29"/>
      <c r="R45" s="29"/>
      <c r="S45" s="29"/>
      <c r="T45" s="33">
        <v>43282</v>
      </c>
      <c r="U45" s="29"/>
      <c r="V45" s="33">
        <v>43646</v>
      </c>
      <c r="W45" s="29"/>
      <c r="X45" s="29"/>
      <c r="Y45" s="29"/>
      <c r="Z45" s="29"/>
      <c r="AA45" s="29"/>
      <c r="AB45" s="29"/>
      <c r="AC45" s="29"/>
      <c r="AD45" s="33">
        <f>+V45+30</f>
        <v>43676</v>
      </c>
      <c r="AE45" s="102"/>
      <c r="AF45" s="29"/>
      <c r="AG45" s="29"/>
      <c r="AH45" s="29"/>
      <c r="AI45" s="29"/>
      <c r="AJ45" s="29"/>
      <c r="AK45" s="49"/>
      <c r="AL45" s="49"/>
      <c r="AM45" s="49"/>
      <c r="AN45" s="49"/>
      <c r="AO45" s="49"/>
      <c r="AP45" s="91"/>
      <c r="AQ45" s="36"/>
      <c r="AR45" s="36"/>
      <c r="AS45" s="36"/>
      <c r="AT45" s="36"/>
      <c r="AU45" s="36"/>
      <c r="AV45" s="36"/>
      <c r="AW45" s="36"/>
      <c r="AX45" s="36"/>
      <c r="AY45" s="36"/>
      <c r="AZ45" s="36"/>
    </row>
    <row r="46" spans="1:52" s="34" customFormat="1" ht="51" x14ac:dyDescent="0.25">
      <c r="A46" s="76" t="s">
        <v>188</v>
      </c>
      <c r="B46" s="29" t="s">
        <v>135</v>
      </c>
      <c r="C46" s="30" t="s">
        <v>134</v>
      </c>
      <c r="D46" s="29" t="s">
        <v>37</v>
      </c>
      <c r="E46" s="29" t="s">
        <v>48</v>
      </c>
      <c r="F46" s="31" t="s">
        <v>54</v>
      </c>
      <c r="G46" s="29" t="s">
        <v>127</v>
      </c>
      <c r="H46" s="29" t="s">
        <v>82</v>
      </c>
      <c r="I46" s="29" t="s">
        <v>66</v>
      </c>
      <c r="J46" s="29" t="s">
        <v>36</v>
      </c>
      <c r="K46" s="45"/>
      <c r="L46" s="29">
        <v>1</v>
      </c>
      <c r="M46" s="54">
        <v>44674</v>
      </c>
      <c r="N46" s="29" t="s">
        <v>50</v>
      </c>
      <c r="O46" s="29" t="s">
        <v>66</v>
      </c>
      <c r="P46" s="29"/>
      <c r="Q46" s="29"/>
      <c r="R46" s="29"/>
      <c r="S46" s="29"/>
      <c r="T46" s="33">
        <f>+T45</f>
        <v>43282</v>
      </c>
      <c r="U46" s="29"/>
      <c r="V46" s="33">
        <f>+V45</f>
        <v>43646</v>
      </c>
      <c r="W46" s="29"/>
      <c r="X46" s="29"/>
      <c r="Y46" s="29"/>
      <c r="Z46" s="29"/>
      <c r="AA46" s="29"/>
      <c r="AB46" s="29"/>
      <c r="AC46" s="29"/>
      <c r="AD46" s="33">
        <f>+AD45</f>
        <v>43676</v>
      </c>
      <c r="AE46" s="102"/>
      <c r="AF46" s="29"/>
      <c r="AG46" s="29"/>
      <c r="AH46" s="29"/>
      <c r="AI46" s="18"/>
      <c r="AJ46" s="18"/>
      <c r="AK46" s="49"/>
      <c r="AL46" s="49"/>
      <c r="AM46" s="49"/>
      <c r="AN46" s="49"/>
      <c r="AO46" s="49"/>
      <c r="AP46" s="91"/>
      <c r="AQ46" s="36"/>
      <c r="AR46" s="36"/>
      <c r="AS46" s="36"/>
      <c r="AT46" s="36"/>
      <c r="AU46" s="36"/>
      <c r="AV46" s="36"/>
      <c r="AW46" s="36"/>
      <c r="AX46" s="36"/>
      <c r="AY46" s="36"/>
      <c r="AZ46" s="36"/>
    </row>
    <row r="47" spans="1:52" s="34" customFormat="1" ht="51" x14ac:dyDescent="0.25">
      <c r="A47" s="76" t="s">
        <v>189</v>
      </c>
      <c r="B47" s="29" t="s">
        <v>135</v>
      </c>
      <c r="C47" s="30" t="s">
        <v>134</v>
      </c>
      <c r="D47" s="31"/>
      <c r="E47" s="31"/>
      <c r="F47" s="31" t="s">
        <v>55</v>
      </c>
      <c r="G47" s="29" t="s">
        <v>127</v>
      </c>
      <c r="H47" s="29" t="s">
        <v>82</v>
      </c>
      <c r="I47" s="29" t="s">
        <v>66</v>
      </c>
      <c r="J47" s="29" t="s">
        <v>36</v>
      </c>
      <c r="K47" s="45"/>
      <c r="L47" s="29">
        <v>1</v>
      </c>
      <c r="M47" s="54">
        <v>29808</v>
      </c>
      <c r="N47" s="29" t="s">
        <v>61</v>
      </c>
      <c r="O47" s="29" t="s">
        <v>66</v>
      </c>
      <c r="P47" s="29"/>
      <c r="Q47" s="29"/>
      <c r="R47" s="29"/>
      <c r="S47" s="29"/>
      <c r="T47" s="33">
        <f t="shared" ref="T47:T52" si="4">+T46</f>
        <v>43282</v>
      </c>
      <c r="U47" s="29"/>
      <c r="V47" s="33">
        <f t="shared" ref="V47:V52" si="5">+V46</f>
        <v>43646</v>
      </c>
      <c r="W47" s="29"/>
      <c r="X47" s="29"/>
      <c r="Y47" s="29"/>
      <c r="Z47" s="29"/>
      <c r="AA47" s="29"/>
      <c r="AB47" s="29"/>
      <c r="AC47" s="29"/>
      <c r="AD47" s="33">
        <f t="shared" ref="AD47:AD52" si="6">+AD46</f>
        <v>43676</v>
      </c>
      <c r="AE47" s="102"/>
      <c r="AF47" s="29"/>
      <c r="AG47" s="29"/>
      <c r="AH47" s="29"/>
      <c r="AI47" s="29"/>
      <c r="AJ47" s="29"/>
      <c r="AK47" s="49"/>
      <c r="AL47" s="49"/>
      <c r="AM47" s="49"/>
      <c r="AN47" s="49"/>
      <c r="AO47" s="49"/>
      <c r="AP47" s="91"/>
      <c r="AQ47" s="36"/>
      <c r="AR47" s="36"/>
      <c r="AS47" s="36"/>
      <c r="AT47" s="36"/>
      <c r="AU47" s="36"/>
      <c r="AV47" s="36"/>
      <c r="AW47" s="36"/>
      <c r="AX47" s="36"/>
      <c r="AY47" s="36"/>
      <c r="AZ47" s="36"/>
    </row>
    <row r="48" spans="1:52" s="34" customFormat="1" ht="51" x14ac:dyDescent="0.25">
      <c r="A48" s="76" t="s">
        <v>190</v>
      </c>
      <c r="B48" s="29" t="s">
        <v>135</v>
      </c>
      <c r="C48" s="30" t="s">
        <v>134</v>
      </c>
      <c r="D48" s="31"/>
      <c r="E48" s="31"/>
      <c r="F48" s="31" t="s">
        <v>56</v>
      </c>
      <c r="G48" s="29" t="s">
        <v>127</v>
      </c>
      <c r="H48" s="29" t="s">
        <v>82</v>
      </c>
      <c r="I48" s="29" t="s">
        <v>66</v>
      </c>
      <c r="J48" s="29" t="s">
        <v>36</v>
      </c>
      <c r="K48" s="45"/>
      <c r="L48" s="29">
        <v>1</v>
      </c>
      <c r="M48" s="54">
        <v>24840</v>
      </c>
      <c r="N48" s="29" t="s">
        <v>61</v>
      </c>
      <c r="O48" s="29" t="s">
        <v>66</v>
      </c>
      <c r="P48" s="29"/>
      <c r="Q48" s="29"/>
      <c r="R48" s="29"/>
      <c r="S48" s="29"/>
      <c r="T48" s="33">
        <f t="shared" si="4"/>
        <v>43282</v>
      </c>
      <c r="U48" s="29"/>
      <c r="V48" s="33">
        <f t="shared" si="5"/>
        <v>43646</v>
      </c>
      <c r="W48" s="29"/>
      <c r="X48" s="29"/>
      <c r="Y48" s="29"/>
      <c r="Z48" s="29"/>
      <c r="AA48" s="29"/>
      <c r="AB48" s="29"/>
      <c r="AC48" s="29"/>
      <c r="AD48" s="33">
        <f t="shared" si="6"/>
        <v>43676</v>
      </c>
      <c r="AE48" s="102"/>
      <c r="AF48" s="29"/>
      <c r="AG48" s="29"/>
      <c r="AH48" s="29"/>
      <c r="AI48" s="29"/>
      <c r="AJ48" s="29"/>
      <c r="AK48" s="49"/>
      <c r="AL48" s="49"/>
      <c r="AM48" s="49"/>
      <c r="AN48" s="49"/>
      <c r="AO48" s="49"/>
      <c r="AP48" s="91"/>
      <c r="AQ48" s="36"/>
      <c r="AR48" s="36"/>
      <c r="AS48" s="36"/>
      <c r="AT48" s="36"/>
      <c r="AU48" s="36"/>
      <c r="AV48" s="36"/>
      <c r="AW48" s="36"/>
      <c r="AX48" s="36"/>
      <c r="AY48" s="36"/>
      <c r="AZ48" s="36"/>
    </row>
    <row r="49" spans="1:52" s="34" customFormat="1" ht="51" x14ac:dyDescent="0.25">
      <c r="A49" s="76" t="s">
        <v>191</v>
      </c>
      <c r="B49" s="29" t="s">
        <v>135</v>
      </c>
      <c r="C49" s="30" t="s">
        <v>134</v>
      </c>
      <c r="D49" s="31"/>
      <c r="E49" s="31"/>
      <c r="F49" s="31" t="s">
        <v>74</v>
      </c>
      <c r="G49" s="29" t="s">
        <v>127</v>
      </c>
      <c r="H49" s="29" t="s">
        <v>82</v>
      </c>
      <c r="I49" s="29" t="s">
        <v>66</v>
      </c>
      <c r="J49" s="29" t="s">
        <v>36</v>
      </c>
      <c r="K49" s="45"/>
      <c r="L49" s="29">
        <v>1</v>
      </c>
      <c r="M49" s="54">
        <v>40080</v>
      </c>
      <c r="N49" s="29" t="s">
        <v>61</v>
      </c>
      <c r="O49" s="29" t="s">
        <v>66</v>
      </c>
      <c r="P49" s="29"/>
      <c r="Q49" s="29"/>
      <c r="R49" s="29"/>
      <c r="S49" s="29"/>
      <c r="T49" s="33">
        <f t="shared" si="4"/>
        <v>43282</v>
      </c>
      <c r="U49" s="29"/>
      <c r="V49" s="33">
        <f t="shared" si="5"/>
        <v>43646</v>
      </c>
      <c r="W49" s="29"/>
      <c r="X49" s="29"/>
      <c r="Y49" s="29"/>
      <c r="Z49" s="29"/>
      <c r="AA49" s="29"/>
      <c r="AB49" s="29"/>
      <c r="AC49" s="29"/>
      <c r="AD49" s="33">
        <f t="shared" si="6"/>
        <v>43676</v>
      </c>
      <c r="AE49" s="102"/>
      <c r="AF49" s="29"/>
      <c r="AG49" s="29"/>
      <c r="AH49" s="29"/>
      <c r="AI49" s="29"/>
      <c r="AJ49" s="29"/>
      <c r="AK49" s="49"/>
      <c r="AL49" s="49"/>
      <c r="AM49" s="49"/>
      <c r="AN49" s="49"/>
      <c r="AO49" s="49"/>
      <c r="AP49" s="91"/>
      <c r="AQ49" s="36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1:52" s="34" customFormat="1" ht="51" x14ac:dyDescent="0.25">
      <c r="A50" s="76" t="s">
        <v>192</v>
      </c>
      <c r="B50" s="29" t="s">
        <v>135</v>
      </c>
      <c r="C50" s="30" t="s">
        <v>134</v>
      </c>
      <c r="D50" s="31"/>
      <c r="E50" s="31"/>
      <c r="F50" s="31" t="s">
        <v>57</v>
      </c>
      <c r="G50" s="29" t="s">
        <v>127</v>
      </c>
      <c r="H50" s="29" t="s">
        <v>82</v>
      </c>
      <c r="I50" s="29" t="s">
        <v>66</v>
      </c>
      <c r="J50" s="29" t="s">
        <v>36</v>
      </c>
      <c r="K50" s="45"/>
      <c r="L50" s="29">
        <v>1</v>
      </c>
      <c r="M50" s="54">
        <v>47714</v>
      </c>
      <c r="N50" s="29" t="s">
        <v>61</v>
      </c>
      <c r="O50" s="29" t="s">
        <v>66</v>
      </c>
      <c r="P50" s="29"/>
      <c r="Q50" s="29"/>
      <c r="R50" s="29"/>
      <c r="S50" s="29"/>
      <c r="T50" s="33">
        <f t="shared" si="4"/>
        <v>43282</v>
      </c>
      <c r="U50" s="29"/>
      <c r="V50" s="33">
        <f t="shared" si="5"/>
        <v>43646</v>
      </c>
      <c r="W50" s="29"/>
      <c r="X50" s="29"/>
      <c r="Y50" s="29"/>
      <c r="Z50" s="29"/>
      <c r="AA50" s="29"/>
      <c r="AB50" s="29"/>
      <c r="AC50" s="29"/>
      <c r="AD50" s="33">
        <f t="shared" si="6"/>
        <v>43676</v>
      </c>
      <c r="AE50" s="102"/>
      <c r="AF50" s="29"/>
      <c r="AG50" s="29"/>
      <c r="AH50" s="29"/>
      <c r="AI50" s="29"/>
      <c r="AJ50" s="29"/>
      <c r="AK50" s="49"/>
      <c r="AL50" s="49"/>
      <c r="AM50" s="49"/>
      <c r="AN50" s="49"/>
      <c r="AO50" s="49"/>
      <c r="AP50" s="91"/>
      <c r="AQ50" s="36"/>
      <c r="AR50" s="36"/>
      <c r="AS50" s="36"/>
      <c r="AT50" s="36"/>
      <c r="AU50" s="36"/>
      <c r="AV50" s="36"/>
      <c r="AW50" s="36"/>
      <c r="AX50" s="36"/>
      <c r="AY50" s="36"/>
      <c r="AZ50" s="36"/>
    </row>
    <row r="51" spans="1:52" s="34" customFormat="1" ht="51" x14ac:dyDescent="0.25">
      <c r="A51" s="76" t="s">
        <v>193</v>
      </c>
      <c r="B51" s="29" t="s">
        <v>135</v>
      </c>
      <c r="C51" s="30" t="s">
        <v>134</v>
      </c>
      <c r="D51" s="31"/>
      <c r="E51" s="31"/>
      <c r="F51" s="31" t="s">
        <v>75</v>
      </c>
      <c r="G51" s="29" t="s">
        <v>127</v>
      </c>
      <c r="H51" s="29" t="s">
        <v>82</v>
      </c>
      <c r="I51" s="29" t="s">
        <v>66</v>
      </c>
      <c r="J51" s="29" t="s">
        <v>36</v>
      </c>
      <c r="K51" s="45"/>
      <c r="L51" s="29">
        <v>1</v>
      </c>
      <c r="M51" s="54">
        <v>36426</v>
      </c>
      <c r="N51" s="29" t="s">
        <v>61</v>
      </c>
      <c r="O51" s="29" t="s">
        <v>66</v>
      </c>
      <c r="P51" s="29"/>
      <c r="Q51" s="29"/>
      <c r="R51" s="29"/>
      <c r="S51" s="29"/>
      <c r="T51" s="33">
        <f t="shared" si="4"/>
        <v>43282</v>
      </c>
      <c r="U51" s="29"/>
      <c r="V51" s="33">
        <f t="shared" si="5"/>
        <v>43646</v>
      </c>
      <c r="W51" s="29"/>
      <c r="X51" s="29"/>
      <c r="Y51" s="29"/>
      <c r="Z51" s="29"/>
      <c r="AA51" s="29"/>
      <c r="AB51" s="29"/>
      <c r="AC51" s="29"/>
      <c r="AD51" s="33">
        <f t="shared" si="6"/>
        <v>43676</v>
      </c>
      <c r="AE51" s="102"/>
      <c r="AF51" s="29"/>
      <c r="AG51" s="29"/>
      <c r="AH51" s="29"/>
      <c r="AI51" s="29"/>
      <c r="AJ51" s="29"/>
      <c r="AK51" s="49"/>
      <c r="AL51" s="49"/>
      <c r="AM51" s="49"/>
      <c r="AN51" s="49"/>
      <c r="AO51" s="49"/>
      <c r="AP51" s="91"/>
      <c r="AQ51" s="36"/>
      <c r="AR51" s="36"/>
      <c r="AS51" s="36"/>
      <c r="AT51" s="36"/>
      <c r="AU51" s="36"/>
      <c r="AV51" s="36"/>
      <c r="AW51" s="36"/>
      <c r="AX51" s="36"/>
      <c r="AY51" s="36"/>
      <c r="AZ51" s="36"/>
    </row>
    <row r="52" spans="1:52" s="34" customFormat="1" ht="51" x14ac:dyDescent="0.25">
      <c r="A52" s="76" t="s">
        <v>194</v>
      </c>
      <c r="B52" s="29" t="s">
        <v>135</v>
      </c>
      <c r="C52" s="30" t="s">
        <v>134</v>
      </c>
      <c r="D52" s="31"/>
      <c r="E52" s="31"/>
      <c r="F52" s="31" t="s">
        <v>76</v>
      </c>
      <c r="G52" s="29" t="s">
        <v>127</v>
      </c>
      <c r="H52" s="29" t="s">
        <v>82</v>
      </c>
      <c r="I52" s="29" t="s">
        <v>66</v>
      </c>
      <c r="J52" s="29" t="s">
        <v>36</v>
      </c>
      <c r="K52" s="45"/>
      <c r="L52" s="29">
        <v>1</v>
      </c>
      <c r="M52" s="54">
        <v>45544</v>
      </c>
      <c r="N52" s="29" t="s">
        <v>61</v>
      </c>
      <c r="O52" s="29" t="s">
        <v>66</v>
      </c>
      <c r="P52" s="29"/>
      <c r="Q52" s="29"/>
      <c r="R52" s="29"/>
      <c r="S52" s="29"/>
      <c r="T52" s="33">
        <f t="shared" si="4"/>
        <v>43282</v>
      </c>
      <c r="U52" s="29"/>
      <c r="V52" s="33">
        <f t="shared" si="5"/>
        <v>43646</v>
      </c>
      <c r="W52" s="29"/>
      <c r="X52" s="29"/>
      <c r="Y52" s="29"/>
      <c r="Z52" s="29"/>
      <c r="AA52" s="29"/>
      <c r="AB52" s="29"/>
      <c r="AC52" s="29"/>
      <c r="AD52" s="33">
        <f t="shared" si="6"/>
        <v>43676</v>
      </c>
      <c r="AE52" s="102"/>
      <c r="AF52" s="29"/>
      <c r="AG52" s="29"/>
      <c r="AH52" s="29"/>
      <c r="AI52" s="29"/>
      <c r="AJ52" s="29"/>
      <c r="AK52" s="49"/>
      <c r="AL52" s="49"/>
      <c r="AM52" s="49"/>
      <c r="AN52" s="49"/>
      <c r="AO52" s="49"/>
      <c r="AP52" s="85"/>
      <c r="AQ52" s="50"/>
      <c r="AR52" s="50"/>
      <c r="AS52" s="50"/>
      <c r="AT52" s="50"/>
      <c r="AU52" s="50"/>
    </row>
    <row r="53" spans="1:52" ht="25.5" x14ac:dyDescent="0.25">
      <c r="A53" s="76" t="s">
        <v>169</v>
      </c>
      <c r="B53" s="29" t="s">
        <v>149</v>
      </c>
      <c r="C53" s="15"/>
      <c r="D53" s="18" t="s">
        <v>61</v>
      </c>
      <c r="E53" s="18"/>
      <c r="F53" s="15" t="s">
        <v>146</v>
      </c>
      <c r="G53" s="16" t="s">
        <v>166</v>
      </c>
      <c r="H53" s="14" t="s">
        <v>144</v>
      </c>
      <c r="I53" s="21"/>
      <c r="J53" s="14"/>
      <c r="K53" s="15"/>
      <c r="L53" s="15"/>
      <c r="M53" s="75">
        <v>600000</v>
      </c>
      <c r="N53" s="18" t="s">
        <v>61</v>
      </c>
      <c r="O53" s="29" t="s">
        <v>66</v>
      </c>
      <c r="P53" s="15"/>
      <c r="Q53" s="15"/>
      <c r="R53" s="15"/>
      <c r="S53" s="14"/>
      <c r="T53" s="11" t="s">
        <v>136</v>
      </c>
      <c r="U53" s="15"/>
      <c r="V53" s="14"/>
      <c r="W53" s="14"/>
      <c r="X53" s="14"/>
      <c r="Y53" s="14"/>
      <c r="Z53" s="14"/>
      <c r="AA53" s="14"/>
      <c r="AB53" s="14"/>
      <c r="AC53" s="14"/>
      <c r="AD53" s="11" t="s">
        <v>143</v>
      </c>
      <c r="AE53" s="88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90"/>
      <c r="AQ53" s="43"/>
      <c r="AR53" s="43"/>
      <c r="AS53" s="43"/>
      <c r="AT53" s="43"/>
    </row>
    <row r="54" spans="1:52" ht="38.25" x14ac:dyDescent="0.25">
      <c r="A54" s="76" t="s">
        <v>170</v>
      </c>
      <c r="B54" s="29" t="s">
        <v>149</v>
      </c>
      <c r="C54" s="15"/>
      <c r="D54" s="18" t="s">
        <v>61</v>
      </c>
      <c r="E54" s="18"/>
      <c r="F54" s="15" t="s">
        <v>147</v>
      </c>
      <c r="G54" s="16" t="s">
        <v>167</v>
      </c>
      <c r="H54" s="14" t="s">
        <v>144</v>
      </c>
      <c r="I54" s="21"/>
      <c r="J54" s="14"/>
      <c r="K54" s="15"/>
      <c r="L54" s="15"/>
      <c r="M54" s="75">
        <v>600000</v>
      </c>
      <c r="N54" s="18" t="s">
        <v>61</v>
      </c>
      <c r="O54" s="29" t="s">
        <v>66</v>
      </c>
      <c r="P54" s="15"/>
      <c r="Q54" s="15"/>
      <c r="R54" s="15"/>
      <c r="S54" s="14"/>
      <c r="T54" s="11" t="s">
        <v>136</v>
      </c>
      <c r="U54" s="15"/>
      <c r="V54" s="14"/>
      <c r="W54" s="14"/>
      <c r="X54" s="14"/>
      <c r="Y54" s="14"/>
      <c r="Z54" s="14"/>
      <c r="AA54" s="14"/>
      <c r="AB54" s="14"/>
      <c r="AC54" s="14"/>
      <c r="AD54" s="11" t="s">
        <v>143</v>
      </c>
      <c r="AE54" s="88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90"/>
      <c r="AQ54" s="43"/>
      <c r="AR54" s="43"/>
      <c r="AS54" s="43"/>
      <c r="AT54" s="43"/>
    </row>
    <row r="55" spans="1:52" ht="25.5" x14ac:dyDescent="0.25">
      <c r="A55" s="76" t="s">
        <v>171</v>
      </c>
      <c r="B55" s="29" t="s">
        <v>149</v>
      </c>
      <c r="C55" s="15"/>
      <c r="D55" s="18" t="s">
        <v>61</v>
      </c>
      <c r="E55" s="18"/>
      <c r="F55" s="15" t="s">
        <v>148</v>
      </c>
      <c r="G55" s="16" t="s">
        <v>168</v>
      </c>
      <c r="H55" s="14" t="s">
        <v>144</v>
      </c>
      <c r="I55" s="21"/>
      <c r="J55" s="14"/>
      <c r="K55" s="15"/>
      <c r="L55" s="15"/>
      <c r="M55" s="75">
        <v>550000</v>
      </c>
      <c r="N55" s="18" t="s">
        <v>61</v>
      </c>
      <c r="O55" s="14" t="s">
        <v>145</v>
      </c>
      <c r="P55" s="15"/>
      <c r="Q55" s="15"/>
      <c r="R55" s="15"/>
      <c r="S55" s="14"/>
      <c r="T55" s="11" t="s">
        <v>136</v>
      </c>
      <c r="U55" s="15"/>
      <c r="V55" s="14"/>
      <c r="W55" s="14"/>
      <c r="X55" s="14"/>
      <c r="Y55" s="14"/>
      <c r="Z55" s="14"/>
      <c r="AA55" s="14"/>
      <c r="AB55" s="14"/>
      <c r="AC55" s="14"/>
      <c r="AD55" s="11" t="s">
        <v>143</v>
      </c>
      <c r="AE55" s="88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90"/>
      <c r="AQ55" s="43"/>
      <c r="AR55" s="43" t="s">
        <v>163</v>
      </c>
      <c r="AS55" s="43"/>
      <c r="AT55" s="43"/>
    </row>
    <row r="56" spans="1:52" s="55" customFormat="1" x14ac:dyDescent="0.25">
      <c r="A56" s="41"/>
      <c r="B56" s="41"/>
      <c r="C56" s="41"/>
      <c r="D56" s="41"/>
      <c r="E56" s="41"/>
      <c r="F56" s="41"/>
      <c r="G56" s="72"/>
      <c r="H56" s="41"/>
      <c r="I56" s="41"/>
      <c r="J56" s="41" t="s">
        <v>72</v>
      </c>
      <c r="K56" s="66"/>
      <c r="L56" s="46"/>
      <c r="M56" s="46">
        <f>SUM(M44:M55)</f>
        <v>2102000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66"/>
      <c r="AB56" s="66"/>
      <c r="AC56" s="66"/>
      <c r="AD56" s="6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92"/>
    </row>
    <row r="57" spans="1:52" s="50" customFormat="1" x14ac:dyDescent="0.25">
      <c r="A57" s="93"/>
      <c r="B57" s="58"/>
      <c r="C57" s="59"/>
      <c r="D57" s="59"/>
      <c r="E57" s="59"/>
      <c r="F57" s="59"/>
      <c r="G57" s="58"/>
      <c r="H57" s="58"/>
      <c r="I57" s="58"/>
      <c r="J57" s="58"/>
      <c r="K57" s="60"/>
      <c r="L57" s="58"/>
      <c r="M57" s="59"/>
      <c r="N57" s="58"/>
      <c r="O57" s="61"/>
      <c r="P57" s="58"/>
      <c r="Q57" s="61"/>
      <c r="R57" s="58"/>
      <c r="S57" s="61"/>
      <c r="T57" s="58"/>
      <c r="U57" s="58"/>
      <c r="V57" s="58"/>
      <c r="W57" s="58"/>
      <c r="X57" s="58"/>
      <c r="Y57" s="58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85"/>
    </row>
    <row r="58" spans="1:52" x14ac:dyDescent="0.25">
      <c r="A58" s="113" t="s">
        <v>25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5"/>
      <c r="AE58" s="71"/>
      <c r="AF58" s="71"/>
      <c r="AG58" s="71"/>
      <c r="AH58" s="71"/>
      <c r="AI58" s="71"/>
      <c r="AJ58" s="105"/>
      <c r="AK58" s="105"/>
      <c r="AL58" s="105"/>
      <c r="AM58" s="105"/>
      <c r="AN58" s="105"/>
      <c r="AO58" s="105"/>
      <c r="AP58" s="105"/>
    </row>
    <row r="59" spans="1:52" ht="38.25" x14ac:dyDescent="0.25">
      <c r="A59" s="104" t="s">
        <v>68</v>
      </c>
      <c r="B59" s="104" t="s">
        <v>1</v>
      </c>
      <c r="C59" s="104" t="s">
        <v>2</v>
      </c>
      <c r="D59" s="104" t="s">
        <v>3</v>
      </c>
      <c r="E59" s="104" t="s">
        <v>4</v>
      </c>
      <c r="F59" s="104" t="s">
        <v>5</v>
      </c>
      <c r="G59" s="104" t="s">
        <v>6</v>
      </c>
      <c r="H59" s="104" t="s">
        <v>152</v>
      </c>
      <c r="I59" s="104" t="s">
        <v>7</v>
      </c>
      <c r="J59" s="15"/>
      <c r="K59" s="104" t="s">
        <v>153</v>
      </c>
      <c r="L59" s="70" t="s">
        <v>157</v>
      </c>
      <c r="M59" s="104" t="s">
        <v>83</v>
      </c>
      <c r="N59" s="104" t="s">
        <v>155</v>
      </c>
      <c r="O59" s="104" t="s">
        <v>156</v>
      </c>
      <c r="P59" s="104" t="s">
        <v>9</v>
      </c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 t="s">
        <v>26</v>
      </c>
      <c r="AM59" s="104" t="s">
        <v>27</v>
      </c>
      <c r="AN59" s="104" t="s">
        <v>28</v>
      </c>
      <c r="AO59" s="104" t="s">
        <v>29</v>
      </c>
      <c r="AP59" s="104" t="s">
        <v>12</v>
      </c>
    </row>
    <row r="60" spans="1:52" x14ac:dyDescent="0.25">
      <c r="A60" s="104"/>
      <c r="B60" s="104"/>
      <c r="C60" s="104"/>
      <c r="D60" s="104"/>
      <c r="E60" s="104"/>
      <c r="F60" s="104"/>
      <c r="G60" s="104"/>
      <c r="H60" s="104"/>
      <c r="I60" s="104"/>
      <c r="J60" s="15"/>
      <c r="K60" s="104"/>
      <c r="L60" s="70"/>
      <c r="M60" s="104"/>
      <c r="N60" s="104"/>
      <c r="O60" s="104"/>
      <c r="P60" s="104" t="s">
        <v>30</v>
      </c>
      <c r="Q60" s="104"/>
      <c r="R60" s="104" t="s">
        <v>65</v>
      </c>
      <c r="S60" s="104"/>
      <c r="T60" s="104" t="s">
        <v>62</v>
      </c>
      <c r="U60" s="104"/>
      <c r="V60" s="104" t="s">
        <v>63</v>
      </c>
      <c r="W60" s="104"/>
      <c r="X60" s="104" t="s">
        <v>16</v>
      </c>
      <c r="Y60" s="104"/>
      <c r="Z60" s="104" t="s">
        <v>31</v>
      </c>
      <c r="AA60" s="104"/>
      <c r="AB60" s="104" t="s">
        <v>32</v>
      </c>
      <c r="AC60" s="104"/>
      <c r="AD60" s="104" t="s">
        <v>33</v>
      </c>
      <c r="AE60" s="104"/>
      <c r="AF60" s="104" t="s">
        <v>34</v>
      </c>
      <c r="AG60" s="104"/>
      <c r="AH60" s="104" t="s">
        <v>19</v>
      </c>
      <c r="AI60" s="104"/>
      <c r="AJ60" s="104" t="s">
        <v>20</v>
      </c>
      <c r="AK60" s="104"/>
      <c r="AL60" s="104"/>
      <c r="AM60" s="104"/>
      <c r="AN60" s="104"/>
      <c r="AO60" s="104"/>
      <c r="AP60" s="104"/>
    </row>
    <row r="61" spans="1:52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5"/>
      <c r="K61" s="104"/>
      <c r="L61" s="70"/>
      <c r="M61" s="104"/>
      <c r="N61" s="104"/>
      <c r="O61" s="104"/>
      <c r="P61" s="70" t="s">
        <v>21</v>
      </c>
      <c r="Q61" s="70" t="s">
        <v>22</v>
      </c>
      <c r="R61" s="70" t="s">
        <v>21</v>
      </c>
      <c r="S61" s="70" t="s">
        <v>22</v>
      </c>
      <c r="T61" s="70" t="s">
        <v>21</v>
      </c>
      <c r="U61" s="70" t="s">
        <v>22</v>
      </c>
      <c r="V61" s="70" t="s">
        <v>21</v>
      </c>
      <c r="W61" s="70" t="s">
        <v>22</v>
      </c>
      <c r="X61" s="70" t="s">
        <v>21</v>
      </c>
      <c r="Y61" s="70" t="s">
        <v>22</v>
      </c>
      <c r="Z61" s="70" t="s">
        <v>21</v>
      </c>
      <c r="AA61" s="70" t="s">
        <v>22</v>
      </c>
      <c r="AB61" s="70" t="s">
        <v>21</v>
      </c>
      <c r="AC61" s="70" t="s">
        <v>22</v>
      </c>
      <c r="AD61" s="70" t="s">
        <v>21</v>
      </c>
      <c r="AE61" s="70" t="s">
        <v>22</v>
      </c>
      <c r="AF61" s="70" t="s">
        <v>21</v>
      </c>
      <c r="AG61" s="70" t="s">
        <v>22</v>
      </c>
      <c r="AH61" s="70" t="s">
        <v>21</v>
      </c>
      <c r="AI61" s="70" t="s">
        <v>22</v>
      </c>
      <c r="AJ61" s="70" t="s">
        <v>21</v>
      </c>
      <c r="AK61" s="70" t="s">
        <v>22</v>
      </c>
      <c r="AL61" s="104"/>
      <c r="AM61" s="104"/>
      <c r="AN61" s="104"/>
      <c r="AO61" s="104"/>
      <c r="AP61" s="104"/>
    </row>
    <row r="62" spans="1:52" ht="89.25" x14ac:dyDescent="0.25">
      <c r="A62" s="76" t="s">
        <v>179</v>
      </c>
      <c r="B62" s="29" t="s">
        <v>135</v>
      </c>
      <c r="C62" s="30" t="s">
        <v>95</v>
      </c>
      <c r="D62" s="31"/>
      <c r="E62" s="31"/>
      <c r="F62" s="31" t="s">
        <v>107</v>
      </c>
      <c r="G62" s="29" t="s">
        <v>59</v>
      </c>
      <c r="H62" s="29" t="s">
        <v>35</v>
      </c>
      <c r="I62" s="29" t="s">
        <v>60</v>
      </c>
      <c r="J62" s="15"/>
      <c r="K62" s="29" t="s">
        <v>71</v>
      </c>
      <c r="L62" s="29" t="s">
        <v>36</v>
      </c>
      <c r="M62" s="62">
        <v>500000</v>
      </c>
      <c r="N62" s="29" t="s">
        <v>61</v>
      </c>
      <c r="O62" s="29" t="s">
        <v>66</v>
      </c>
      <c r="P62" s="33" t="s">
        <v>37</v>
      </c>
      <c r="Q62" s="33"/>
      <c r="R62" s="33">
        <v>42917</v>
      </c>
      <c r="S62" s="33"/>
      <c r="T62" s="33">
        <f>+R62+7</f>
        <v>42924</v>
      </c>
      <c r="U62" s="33"/>
      <c r="V62" s="33">
        <f>+T62+7</f>
        <v>42931</v>
      </c>
      <c r="W62" s="33"/>
      <c r="X62" s="33">
        <f>+V62+15</f>
        <v>42946</v>
      </c>
      <c r="Y62" s="33"/>
      <c r="Z62" s="33">
        <f>+X62+15</f>
        <v>42961</v>
      </c>
      <c r="AA62" s="33"/>
      <c r="AB62" s="33" t="s">
        <v>37</v>
      </c>
      <c r="AC62" s="33"/>
      <c r="AD62" s="33">
        <f>+Z62+7</f>
        <v>42968</v>
      </c>
      <c r="AE62" s="33"/>
      <c r="AF62" s="33">
        <f>+AD62+7</f>
        <v>42975</v>
      </c>
      <c r="AG62" s="33"/>
      <c r="AH62" s="33">
        <f>+AF62+7</f>
        <v>42982</v>
      </c>
      <c r="AI62" s="33"/>
      <c r="AJ62" s="33">
        <v>43465</v>
      </c>
      <c r="AK62" s="33"/>
      <c r="AL62" s="29"/>
      <c r="AM62" s="29"/>
      <c r="AN62" s="29"/>
      <c r="AO62" s="29"/>
      <c r="AP62" s="29"/>
    </row>
    <row r="63" spans="1:52" ht="89.25" x14ac:dyDescent="0.25">
      <c r="A63" s="76" t="s">
        <v>180</v>
      </c>
      <c r="B63" s="29" t="s">
        <v>135</v>
      </c>
      <c r="C63" s="30" t="s">
        <v>95</v>
      </c>
      <c r="D63" s="31"/>
      <c r="E63" s="31"/>
      <c r="F63" s="31" t="s">
        <v>108</v>
      </c>
      <c r="G63" s="29" t="s">
        <v>109</v>
      </c>
      <c r="H63" s="29" t="s">
        <v>35</v>
      </c>
      <c r="I63" s="29" t="s">
        <v>60</v>
      </c>
      <c r="J63" s="15"/>
      <c r="K63" s="29" t="s">
        <v>71</v>
      </c>
      <c r="L63" s="29" t="s">
        <v>36</v>
      </c>
      <c r="M63" s="62">
        <v>1000000</v>
      </c>
      <c r="N63" s="29" t="s">
        <v>61</v>
      </c>
      <c r="O63" s="29" t="s">
        <v>66</v>
      </c>
      <c r="P63" s="33" t="s">
        <v>37</v>
      </c>
      <c r="Q63" s="33"/>
      <c r="R63" s="33">
        <f>+R62</f>
        <v>42917</v>
      </c>
      <c r="S63" s="33"/>
      <c r="T63" s="33">
        <f>+T62</f>
        <v>42924</v>
      </c>
      <c r="U63" s="33"/>
      <c r="V63" s="33">
        <f>+V62</f>
        <v>42931</v>
      </c>
      <c r="W63" s="33"/>
      <c r="X63" s="33">
        <f>+X62</f>
        <v>42946</v>
      </c>
      <c r="Y63" s="33"/>
      <c r="Z63" s="33">
        <f>+Z62</f>
        <v>42961</v>
      </c>
      <c r="AA63" s="33"/>
      <c r="AB63" s="33" t="s">
        <v>37</v>
      </c>
      <c r="AC63" s="33"/>
      <c r="AD63" s="33">
        <f>+AD62</f>
        <v>42968</v>
      </c>
      <c r="AE63" s="33"/>
      <c r="AF63" s="33">
        <f>+AF62</f>
        <v>42975</v>
      </c>
      <c r="AG63" s="33"/>
      <c r="AH63" s="33">
        <f>+AH62</f>
        <v>42982</v>
      </c>
      <c r="AI63" s="33"/>
      <c r="AJ63" s="33">
        <v>43100</v>
      </c>
      <c r="AK63" s="33"/>
      <c r="AL63" s="29"/>
      <c r="AM63" s="29"/>
      <c r="AN63" s="29"/>
      <c r="AO63" s="29"/>
      <c r="AP63" s="29"/>
    </row>
    <row r="64" spans="1:52" ht="51" x14ac:dyDescent="0.25">
      <c r="A64" s="76" t="s">
        <v>202</v>
      </c>
      <c r="B64" s="29" t="s">
        <v>135</v>
      </c>
      <c r="C64" s="30" t="s">
        <v>134</v>
      </c>
      <c r="D64" s="31" t="s">
        <v>58</v>
      </c>
      <c r="E64" s="31"/>
      <c r="F64" s="31" t="s">
        <v>132</v>
      </c>
      <c r="G64" s="29" t="s">
        <v>133</v>
      </c>
      <c r="H64" s="29" t="s">
        <v>64</v>
      </c>
      <c r="I64" s="29" t="s">
        <v>60</v>
      </c>
      <c r="J64" s="15"/>
      <c r="K64" s="29" t="s">
        <v>71</v>
      </c>
      <c r="L64" s="29" t="s">
        <v>36</v>
      </c>
      <c r="M64" s="63">
        <v>350000</v>
      </c>
      <c r="N64" s="29" t="s">
        <v>61</v>
      </c>
      <c r="O64" s="29" t="s">
        <v>66</v>
      </c>
      <c r="P64" s="33">
        <v>42840</v>
      </c>
      <c r="Q64" s="29"/>
      <c r="R64" s="33">
        <f>+P64+30</f>
        <v>42870</v>
      </c>
      <c r="S64" s="29"/>
      <c r="T64" s="33">
        <f t="shared" ref="T64" si="7">+R64+7</f>
        <v>42877</v>
      </c>
      <c r="U64" s="29"/>
      <c r="V64" s="33">
        <f t="shared" ref="V64" si="8">+T64+7</f>
        <v>42884</v>
      </c>
      <c r="W64" s="29"/>
      <c r="X64" s="33">
        <f>+V64+30</f>
        <v>42914</v>
      </c>
      <c r="Y64" s="29"/>
      <c r="Z64" s="33">
        <f>+X64+30</f>
        <v>42944</v>
      </c>
      <c r="AA64" s="29"/>
      <c r="AB64" s="33">
        <f>+Z64+7</f>
        <v>42951</v>
      </c>
      <c r="AC64" s="29"/>
      <c r="AD64" s="33">
        <f>+AB64+20</f>
        <v>42971</v>
      </c>
      <c r="AE64" s="29"/>
      <c r="AF64" s="33">
        <f t="shared" ref="AF64" si="9">+AD64+7</f>
        <v>42978</v>
      </c>
      <c r="AG64" s="29"/>
      <c r="AH64" s="33">
        <f t="shared" ref="AH64" si="10">+AF64+7</f>
        <v>42985</v>
      </c>
      <c r="AI64" s="14"/>
      <c r="AJ64" s="64">
        <v>43830</v>
      </c>
      <c r="AK64" s="33"/>
      <c r="AL64" s="29"/>
      <c r="AM64" s="29"/>
      <c r="AN64" s="29"/>
      <c r="AO64" s="29"/>
      <c r="AP64" s="29"/>
    </row>
    <row r="65" spans="1:42" ht="25.5" x14ac:dyDescent="0.25">
      <c r="A65" s="76" t="s">
        <v>172</v>
      </c>
      <c r="B65" s="29" t="s">
        <v>149</v>
      </c>
      <c r="C65" s="15"/>
      <c r="D65" s="14" t="s">
        <v>61</v>
      </c>
      <c r="E65" s="14"/>
      <c r="F65" s="31" t="s">
        <v>142</v>
      </c>
      <c r="G65" s="16" t="s">
        <v>133</v>
      </c>
      <c r="H65" s="29" t="s">
        <v>64</v>
      </c>
      <c r="I65" s="15"/>
      <c r="J65" s="14"/>
      <c r="K65" s="15"/>
      <c r="L65" s="15"/>
      <c r="M65" s="74">
        <v>150000</v>
      </c>
      <c r="N65" s="14" t="s">
        <v>61</v>
      </c>
      <c r="O65" s="29" t="s">
        <v>66</v>
      </c>
      <c r="P65" s="15"/>
      <c r="Q65" s="15"/>
      <c r="R65" s="15"/>
      <c r="S65" s="15"/>
      <c r="T65" s="11" t="s">
        <v>136</v>
      </c>
      <c r="U65" s="15"/>
      <c r="V65" s="15"/>
      <c r="W65" s="15"/>
      <c r="X65" s="15"/>
      <c r="Y65" s="15"/>
      <c r="Z65" s="15"/>
      <c r="AA65" s="15"/>
      <c r="AB65" s="15"/>
      <c r="AC65" s="15"/>
      <c r="AD65" s="11" t="s">
        <v>143</v>
      </c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s="55" customFormat="1" x14ac:dyDescent="0.25">
      <c r="A66" s="41"/>
      <c r="B66" s="41"/>
      <c r="C66" s="41"/>
      <c r="D66" s="41"/>
      <c r="E66" s="41"/>
      <c r="F66" s="41"/>
      <c r="G66" s="72"/>
      <c r="H66" s="41"/>
      <c r="I66" s="41"/>
      <c r="J66" s="41"/>
      <c r="K66" s="41" t="s">
        <v>72</v>
      </c>
      <c r="L66" s="46">
        <f>SUM(M62:M64)</f>
        <v>1850000</v>
      </c>
      <c r="M66" s="65">
        <f>SUM(M62:M65)</f>
        <v>2000000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66"/>
      <c r="AM66" s="66"/>
      <c r="AN66" s="66"/>
      <c r="AO66" s="66"/>
      <c r="AP66" s="66"/>
    </row>
    <row r="67" spans="1:42" s="50" customFormat="1" ht="13.5" thickBot="1" x14ac:dyDescent="0.3">
      <c r="A67" s="94"/>
      <c r="B67" s="58"/>
      <c r="C67" s="57"/>
      <c r="D67" s="59"/>
      <c r="E67" s="59"/>
      <c r="F67" s="59"/>
      <c r="G67" s="58"/>
      <c r="H67" s="58"/>
      <c r="I67" s="58"/>
      <c r="J67" s="58"/>
      <c r="K67" s="67"/>
      <c r="L67" s="58"/>
      <c r="M67" s="49"/>
      <c r="N67" s="58"/>
      <c r="O67" s="68"/>
      <c r="P67" s="59"/>
      <c r="Q67" s="68"/>
      <c r="R67" s="59"/>
      <c r="S67" s="68"/>
      <c r="T67" s="59"/>
      <c r="U67" s="68"/>
      <c r="V67" s="59"/>
      <c r="W67" s="68"/>
      <c r="X67" s="59"/>
      <c r="Y67" s="59"/>
      <c r="Z67" s="59"/>
      <c r="AA67" s="59"/>
      <c r="AB67" s="59"/>
      <c r="AC67" s="59"/>
      <c r="AD67" s="59"/>
      <c r="AE67" s="59"/>
      <c r="AP67" s="85"/>
    </row>
    <row r="68" spans="1:42" s="69" customFormat="1" x14ac:dyDescent="0.25">
      <c r="A68" s="95" t="s">
        <v>151</v>
      </c>
      <c r="B68" s="96"/>
      <c r="C68" s="96"/>
      <c r="D68" s="96"/>
      <c r="E68" s="96"/>
      <c r="F68" s="96"/>
      <c r="G68" s="97"/>
      <c r="H68" s="96"/>
      <c r="I68" s="96"/>
      <c r="J68" s="96"/>
      <c r="K68" s="96" t="s">
        <v>92</v>
      </c>
      <c r="L68" s="98" t="e">
        <f>+#REF!+L66+M56+M38+M20</f>
        <v>#REF!</v>
      </c>
      <c r="M68" s="99">
        <f>M20+M38+M56+M66</f>
        <v>33000000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100"/>
      <c r="AK68" s="100"/>
      <c r="AL68" s="100"/>
      <c r="AM68" s="100"/>
      <c r="AN68" s="100"/>
      <c r="AO68" s="100"/>
      <c r="AP68" s="101"/>
    </row>
  </sheetData>
  <mergeCells count="110">
    <mergeCell ref="T41:AD41"/>
    <mergeCell ref="A20:H20"/>
    <mergeCell ref="N20:AD20"/>
    <mergeCell ref="A22:AH22"/>
    <mergeCell ref="A40:AD40"/>
    <mergeCell ref="A58:AD58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  <mergeCell ref="L23:L25"/>
    <mergeCell ref="A23:A25"/>
    <mergeCell ref="B23:B25"/>
    <mergeCell ref="C23:C25"/>
    <mergeCell ref="D23:D25"/>
    <mergeCell ref="E23:E25"/>
    <mergeCell ref="F23:F25"/>
    <mergeCell ref="AH5:AH7"/>
    <mergeCell ref="P6:Q6"/>
    <mergeCell ref="R6:S6"/>
    <mergeCell ref="T6:U6"/>
    <mergeCell ref="V6:W6"/>
    <mergeCell ref="X6:Y6"/>
    <mergeCell ref="Z6:AA6"/>
    <mergeCell ref="AB6:AC6"/>
    <mergeCell ref="AD6:AE6"/>
    <mergeCell ref="M5:M7"/>
    <mergeCell ref="N5:N7"/>
    <mergeCell ref="O5:O7"/>
    <mergeCell ref="P5:AE5"/>
    <mergeCell ref="AF5:AF7"/>
    <mergeCell ref="AG5:AG7"/>
    <mergeCell ref="G5:G7"/>
    <mergeCell ref="H5:H7"/>
    <mergeCell ref="C41:C43"/>
    <mergeCell ref="D41:D43"/>
    <mergeCell ref="E41:E43"/>
    <mergeCell ref="F41:F43"/>
    <mergeCell ref="AH23:AH25"/>
    <mergeCell ref="P24:Q24"/>
    <mergeCell ref="R24:S24"/>
    <mergeCell ref="T24:U24"/>
    <mergeCell ref="V24:W24"/>
    <mergeCell ref="X24:Y24"/>
    <mergeCell ref="Z24:AA24"/>
    <mergeCell ref="AB24:AC24"/>
    <mergeCell ref="AD24:AE24"/>
    <mergeCell ref="M23:M25"/>
    <mergeCell ref="N23:N25"/>
    <mergeCell ref="O23:O25"/>
    <mergeCell ref="P23:AE23"/>
    <mergeCell ref="AF23:AF25"/>
    <mergeCell ref="AG23:AG25"/>
    <mergeCell ref="G23:G25"/>
    <mergeCell ref="H23:H25"/>
    <mergeCell ref="I23:I25"/>
    <mergeCell ref="J23:J25"/>
    <mergeCell ref="K23:K25"/>
    <mergeCell ref="AJ41:AJ43"/>
    <mergeCell ref="AJ58:AP58"/>
    <mergeCell ref="A59:A61"/>
    <mergeCell ref="B59:B61"/>
    <mergeCell ref="C59:C61"/>
    <mergeCell ref="D59:D61"/>
    <mergeCell ref="E59:E61"/>
    <mergeCell ref="F59:F61"/>
    <mergeCell ref="G59:G61"/>
    <mergeCell ref="H59:H61"/>
    <mergeCell ref="N41:N43"/>
    <mergeCell ref="O41:O43"/>
    <mergeCell ref="AF41:AF43"/>
    <mergeCell ref="AG41:AG43"/>
    <mergeCell ref="AH41:AH43"/>
    <mergeCell ref="AI41:AI43"/>
    <mergeCell ref="G41:G43"/>
    <mergeCell ref="H41:H43"/>
    <mergeCell ref="I41:I43"/>
    <mergeCell ref="J41:J43"/>
    <mergeCell ref="L41:L43"/>
    <mergeCell ref="M41:M43"/>
    <mergeCell ref="A41:A43"/>
    <mergeCell ref="B41:B43"/>
    <mergeCell ref="I59:I61"/>
    <mergeCell ref="K59:K61"/>
    <mergeCell ref="M59:M61"/>
    <mergeCell ref="N59:N61"/>
    <mergeCell ref="O59:O61"/>
    <mergeCell ref="AN59:AN61"/>
    <mergeCell ref="AO59:AO61"/>
    <mergeCell ref="AP59:AP61"/>
    <mergeCell ref="P60:Q60"/>
    <mergeCell ref="R60:S60"/>
    <mergeCell ref="T60:U60"/>
    <mergeCell ref="V60:W60"/>
    <mergeCell ref="X60:Y60"/>
    <mergeCell ref="P59:AK59"/>
    <mergeCell ref="Z60:AA60"/>
    <mergeCell ref="AB60:AC60"/>
    <mergeCell ref="AD60:AE60"/>
    <mergeCell ref="AF60:AG60"/>
    <mergeCell ref="AH60:AI60"/>
    <mergeCell ref="AJ60:AK60"/>
    <mergeCell ref="AL59:AL61"/>
    <mergeCell ref="AM59:AM61"/>
  </mergeCells>
  <conditionalFormatting sqref="A8:AH8 O9:O19 O44:O54 O62:O65">
    <cfRule type="expression" dxfId="2" priority="4">
      <formula>$B8=SSIS</formula>
    </cfRule>
  </conditionalFormatting>
  <conditionalFormatting sqref="O26:O33 O35">
    <cfRule type="expression" dxfId="1" priority="3">
      <formula>$B26=SSIS</formula>
    </cfRule>
  </conditionalFormatting>
  <conditionalFormatting sqref="O36">
    <cfRule type="expression" dxfId="0" priority="2">
      <formula>$B36=SSIS</formula>
    </cfRule>
  </conditionalFormatting>
  <dataValidations count="4">
    <dataValidation type="list" allowBlank="1" showInputMessage="1" showErrorMessage="1" sqref="J44:J52">
      <formula1>$AP$32:$AP$32</formula1>
    </dataValidation>
    <dataValidation type="list" allowBlank="1" showInputMessage="1" showErrorMessage="1" sqref="N57">
      <formula1>$AP$2:$AP$4</formula1>
    </dataValidation>
    <dataValidation type="list" allowBlank="1" showInputMessage="1" showErrorMessage="1" sqref="N67">
      <formula1>$AO$2:$AO$4</formula1>
    </dataValidation>
    <dataValidation type="list" allowBlank="1" showInputMessage="1" showErrorMessage="1" sqref="N20 K29:L30 J57 N32 N29:N30 K32:L32 H44:H52 P44:S52 K9:K20">
      <formula1>#REF!</formula1>
    </dataValidation>
  </dataValidations>
  <pageMargins left="0.15748031496062992" right="0.15748031496062992" top="0.59055118110236227" bottom="0.27559055118110237" header="0.23622047244094491" footer="0.23622047244094491"/>
  <pageSetup scale="75" orientation="landscape" r:id="rId1"/>
  <headerFooter>
    <oddHeader>&amp;CBID/1105
Programa de Inversión en Salud y Protección Social en Honduras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zoomScale="110" zoomScaleNormal="110" workbookViewId="0">
      <selection sqref="A1:XFD1048576"/>
    </sheetView>
  </sheetViews>
  <sheetFormatPr defaultColWidth="11.42578125" defaultRowHeight="11.25" x14ac:dyDescent="0.25"/>
  <cols>
    <col min="1" max="1" width="11.42578125" style="1"/>
    <col min="2" max="2" width="11.42578125" style="2"/>
    <col min="3" max="3" width="35.140625" style="3" bestFit="1" customWidth="1"/>
    <col min="4" max="4" width="11.42578125" style="9"/>
    <col min="5" max="16384" width="11.42578125" style="1"/>
  </cols>
  <sheetData>
    <row r="3" spans="2:4" ht="10.15" x14ac:dyDescent="0.3">
      <c r="B3" s="8" t="s">
        <v>93</v>
      </c>
    </row>
    <row r="5" spans="2:4" ht="22.5" x14ac:dyDescent="0.25">
      <c r="B5" s="6" t="s">
        <v>113</v>
      </c>
      <c r="C5" s="4" t="s">
        <v>112</v>
      </c>
      <c r="D5" s="7">
        <v>34000</v>
      </c>
    </row>
    <row r="6" spans="2:4" x14ac:dyDescent="0.25">
      <c r="B6" s="6" t="s">
        <v>114</v>
      </c>
      <c r="C6" s="4" t="s">
        <v>115</v>
      </c>
      <c r="D6" s="7">
        <v>40000</v>
      </c>
    </row>
    <row r="7" spans="2:4" x14ac:dyDescent="0.25">
      <c r="B7" s="6" t="s">
        <v>116</v>
      </c>
      <c r="C7" s="4" t="s">
        <v>87</v>
      </c>
      <c r="D7" s="7">
        <v>40000</v>
      </c>
    </row>
    <row r="8" spans="2:4" x14ac:dyDescent="0.25">
      <c r="B8" s="6" t="s">
        <v>121</v>
      </c>
      <c r="C8" s="4" t="s">
        <v>122</v>
      </c>
      <c r="D8" s="7">
        <v>19000</v>
      </c>
    </row>
    <row r="9" spans="2:4" ht="10.15" x14ac:dyDescent="0.3">
      <c r="B9" s="6" t="s">
        <v>128</v>
      </c>
      <c r="C9" s="4" t="s">
        <v>89</v>
      </c>
      <c r="D9" s="7">
        <v>34000</v>
      </c>
    </row>
    <row r="10" spans="2:4" ht="10.15" x14ac:dyDescent="0.3">
      <c r="B10" s="6"/>
      <c r="C10" s="5" t="s">
        <v>72</v>
      </c>
      <c r="D10" s="10">
        <f>SUM(D5:D9)</f>
        <v>167000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2815AE354FCFA468D52301C118528C4" ma:contentTypeVersion="0" ma:contentTypeDescription="A content type to manage public (operations) IDB documents" ma:contentTypeScope="" ma:versionID="323dc80aa54ad81f04cb70ce55d2348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f32c5dd488d5d8caf8715745ccb806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7b6cc8-aa77-492b-a3d9-e2df0bc5e2b3}" ma:internalName="TaxCatchAll" ma:showField="CatchAllData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7b6cc8-aa77-492b-a3d9-e2df0bc5e2b3}" ma:internalName="TaxCatchAllLabel" ma:readOnly="true" ma:showField="CatchAllDataLabel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40222412</IDBDocs_x0020_Number>
    <Document_x0020_Author xmlns="9c571b2f-e523-4ab2-ba2e-09e151a03ef4">Tejerina, Luis R.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HO-L1105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01F335D8-9AD3-43BC-BD36-D3F4B09245B4}"/>
</file>

<file path=customXml/itemProps2.xml><?xml version="1.0" encoding="utf-8"?>
<ds:datastoreItem xmlns:ds="http://schemas.openxmlformats.org/officeDocument/2006/customXml" ds:itemID="{E9084258-9DBA-4AB8-8417-0D198BD6A3A0}"/>
</file>

<file path=customXml/itemProps3.xml><?xml version="1.0" encoding="utf-8"?>
<ds:datastoreItem xmlns:ds="http://schemas.openxmlformats.org/officeDocument/2006/customXml" ds:itemID="{73F092DD-ECA2-4A20-B0E6-3A826F4A49F8}"/>
</file>

<file path=customXml/itemProps4.xml><?xml version="1.0" encoding="utf-8"?>
<ds:datastoreItem xmlns:ds="http://schemas.openxmlformats.org/officeDocument/2006/customXml" ds:itemID="{A03840A2-22C9-427C-940C-5BCCC5886855}"/>
</file>

<file path=customXml/itemProps5.xml><?xml version="1.0" encoding="utf-8"?>
<ds:datastoreItem xmlns:ds="http://schemas.openxmlformats.org/officeDocument/2006/customXml" ds:itemID="{1FF526C3-D70A-4EB0-B599-2ECAEE6E3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 1105</vt:lpstr>
      <vt:lpstr>GO</vt:lpstr>
      <vt:lpstr>Hoja7</vt:lpstr>
      <vt:lpstr>'PA 1105'!Print_Titles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Omar Casco</dc:creator>
  <cp:lastModifiedBy>Test</cp:lastModifiedBy>
  <cp:lastPrinted>2016-04-07T15:00:43Z</cp:lastPrinted>
  <dcterms:created xsi:type="dcterms:W3CDTF">2014-04-08T22:14:56Z</dcterms:created>
  <dcterms:modified xsi:type="dcterms:W3CDTF">2016-04-07T15:01:27Z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0x01010046CF21643EE8D14686A648AA6DAD08920022815AE354FCFA468D52301C118528C4</vt:lpwstr>
  </property>
  <property fmtid="{D5CDD505-2E9C-101B-9397-08002B2CF9AE}" pid="5" name="TaxKeywordTaxHTField">
    <vt:lpwstr/>
  </property>
  <property fmtid="{D5CDD505-2E9C-101B-9397-08002B2CF9AE}" pid="6" name="Series Operations IDB">
    <vt:lpwstr>5;#Unclassified|a6dff32e-d477-44cd-a56b-85efe9e0a56c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6;#IDBDocs|cca77002-e150-4b2d-ab1f-1d7a7cdcae16</vt:lpwstr>
  </property>
</Properties>
</file>