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0" windowWidth="20490" windowHeight="7755" tabRatio="751"/>
  </bookViews>
  <sheets>
    <sheet name="PA PROEXMAES II p Comp" sheetId="12" r:id="rId1"/>
    <sheet name="Por Metodo" sheetId="13" r:id="rId2"/>
  </sheets>
  <definedNames>
    <definedName name="___INDEX_SHEET___ASAP_Utilities">#REF!</definedName>
    <definedName name="___INDEX_SHEET___ASAP_Utilities_1">#REF!</definedName>
    <definedName name="_xlnm._FilterDatabase">'PA PROEXMAES II p Comp'!#REF!</definedName>
    <definedName name="Data_Versao_1">#REF!</definedName>
    <definedName name="Excel_BuiltIn__FilterDatabase_8">#REF!</definedName>
    <definedName name="Print_Area_1_1">#REF!</definedName>
    <definedName name="Print_Area_1_1_1">#REF!</definedName>
    <definedName name="Print_Area_1_1_10">#REF!</definedName>
    <definedName name="Print_Area_1_1_11">'PA PROEXMAES II p Comp'!$A$4:$I$4</definedName>
    <definedName name="Print_Area_1_1_12">#REF!</definedName>
    <definedName name="Print_Area_1_1_13">#REF!</definedName>
    <definedName name="Print_Area_1_1_14">#REF!</definedName>
    <definedName name="Print_Area_1_1_15">#REF!</definedName>
    <definedName name="Print_Area_1_1_16">#REF!</definedName>
    <definedName name="Print_Area_1_1_2">#REF!</definedName>
    <definedName name="Print_Area_1_1_3">#REF!</definedName>
    <definedName name="Print_Area_1_1_4">#REF!</definedName>
    <definedName name="Print_Area_1_1_5">#REF!</definedName>
    <definedName name="Print_Area_1_1_6">#REF!</definedName>
    <definedName name="Print_Area_1_1_7">#REF!</definedName>
    <definedName name="Print_Area_1_1_8">#REF!</definedName>
    <definedName name="Print_Area_1_1_9">#REF!</definedName>
    <definedName name="Print_Titles_1">#REF!</definedName>
    <definedName name="Print_Titles_1_1_1">#REF!</definedName>
    <definedName name="Print_Titles_1_1_2">#REF!</definedName>
    <definedName name="Print_Titles_1_1_3">#REF!</definedName>
    <definedName name="Print_Titles_1_1_4">#REF!</definedName>
    <definedName name="Print_Titles_1_1_5">'PA PROEXMAES II p Comp'!#REF!</definedName>
    <definedName name="Print_Titles_1_1_6">#REF!</definedName>
    <definedName name="Print_Titles_1_1_7">#REF!</definedName>
    <definedName name="Z_3BCC5652_E933_4802_AC1B_419DE262F42F_.wvu.Cols">#REF!</definedName>
    <definedName name="Z_3BCC5652_E933_4802_AC1B_419DE262F42F_.wvu.Cols_1">#REF!,#REF!</definedName>
    <definedName name="Z_3BCC5652_E933_4802_AC1B_419DE262F42F_.wvu.Cols_2">#REF!</definedName>
    <definedName name="Z_3BCC5652_E933_4802_AC1B_419DE262F42F_.wvu.Cols_3">'PA PROEXMAES II p Comp'!#REF!</definedName>
    <definedName name="Z_3BCC5652_E933_4802_AC1B_419DE262F42F_.wvu.FilterData">'PA PROEXMAES II p Comp'!#REF!</definedName>
    <definedName name="Z_3BCC5652_E933_4802_AC1B_419DE262F42F_.wvu.PrintArea">#REF!</definedName>
    <definedName name="Z_3BCC5652_E933_4802_AC1B_419DE262F42F_.wvu.PrintArea_1">#REF!</definedName>
    <definedName name="Z_3BCC5652_E933_4802_AC1B_419DE262F42F_.wvu.PrintArea_10">#REF!</definedName>
    <definedName name="Z_3BCC5652_E933_4802_AC1B_419DE262F42F_.wvu.PrintArea_11">'PA PROEXMAES II p Comp'!$A$4:$I$4</definedName>
    <definedName name="Z_3BCC5652_E933_4802_AC1B_419DE262F42F_.wvu.PrintArea_12">#REF!</definedName>
    <definedName name="Z_3BCC5652_E933_4802_AC1B_419DE262F42F_.wvu.PrintArea_13">#REF!</definedName>
    <definedName name="Z_3BCC5652_E933_4802_AC1B_419DE262F42F_.wvu.PrintArea_14">#REF!</definedName>
    <definedName name="Z_3BCC5652_E933_4802_AC1B_419DE262F42F_.wvu.PrintArea_15">#REF!</definedName>
    <definedName name="Z_3BCC5652_E933_4802_AC1B_419DE262F42F_.wvu.PrintArea_16">#REF!</definedName>
    <definedName name="Z_3BCC5652_E933_4802_AC1B_419DE262F42F_.wvu.PrintArea_2">#REF!</definedName>
    <definedName name="Z_3BCC5652_E933_4802_AC1B_419DE262F42F_.wvu.PrintArea_3">#REF!</definedName>
    <definedName name="Z_3BCC5652_E933_4802_AC1B_419DE262F42F_.wvu.PrintArea_4">#REF!</definedName>
    <definedName name="Z_3BCC5652_E933_4802_AC1B_419DE262F42F_.wvu.PrintArea_5">#REF!</definedName>
    <definedName name="Z_3BCC5652_E933_4802_AC1B_419DE262F42F_.wvu.PrintArea_6">#REF!</definedName>
    <definedName name="Z_3BCC5652_E933_4802_AC1B_419DE262F42F_.wvu.PrintArea_7">#REF!</definedName>
    <definedName name="Z_3BCC5652_E933_4802_AC1B_419DE262F42F_.wvu.PrintArea_8">#REF!</definedName>
    <definedName name="Z_3BCC5652_E933_4802_AC1B_419DE262F42F_.wvu.PrintArea_9">#REF!</definedName>
    <definedName name="Z_3BCC5652_E933_4802_AC1B_419DE262F42F_.wvu.PrintTitles">#REF!</definedName>
    <definedName name="Z_3BCC5652_E933_4802_AC1B_419DE262F42F_.wvu.PrintTitles_1">#REF!</definedName>
    <definedName name="Z_3BCC5652_E933_4802_AC1B_419DE262F42F_.wvu.PrintTitles_2">#REF!</definedName>
    <definedName name="Z_3BCC5652_E933_4802_AC1B_419DE262F42F_.wvu.PrintTitles_3">#REF!</definedName>
    <definedName name="Z_3BCC5652_E933_4802_AC1B_419DE262F42F_.wvu.PrintTitles_4">#REF!</definedName>
    <definedName name="Z_3BCC5652_E933_4802_AC1B_419DE262F42F_.wvu.PrintTitles_5">'PA PROEXMAES II p Comp'!#REF!</definedName>
    <definedName name="Z_3BCC5652_E933_4802_AC1B_419DE262F42F_.wvu.PrintTitles_6">#REF!</definedName>
    <definedName name="Z_3BCC5652_E933_4802_AC1B_419DE262F42F_.wvu.PrintTitles_7">#REF!</definedName>
    <definedName name="Z_B7257C54_169C_4A62_B746_4C283C6B24C3_.wvu.Cols">#REF!</definedName>
    <definedName name="Z_B7257C54_169C_4A62_B746_4C283C6B24C3_.wvu.Cols_1">#REF!,#REF!</definedName>
    <definedName name="Z_B7257C54_169C_4A62_B746_4C283C6B24C3_.wvu.Cols_2">#REF!</definedName>
    <definedName name="Z_B7257C54_169C_4A62_B746_4C283C6B24C3_.wvu.Cols_3">'PA PROEXMAES II p Comp'!#REF!</definedName>
    <definedName name="Z_B7257C54_169C_4A62_B746_4C283C6B24C3_.wvu.FilterData">'PA PROEXMAES II p Comp'!#REF!</definedName>
    <definedName name="Z_B7257C54_169C_4A62_B746_4C283C6B24C3_.wvu.PrintArea">#REF!</definedName>
    <definedName name="Z_B7257C54_169C_4A62_B746_4C283C6B24C3_.wvu.PrintArea_1">#REF!</definedName>
    <definedName name="Z_B7257C54_169C_4A62_B746_4C283C6B24C3_.wvu.PrintArea_10">#REF!</definedName>
    <definedName name="Z_B7257C54_169C_4A62_B746_4C283C6B24C3_.wvu.PrintArea_11">'PA PROEXMAES II p Comp'!$A$4:$I$4</definedName>
    <definedName name="Z_B7257C54_169C_4A62_B746_4C283C6B24C3_.wvu.PrintArea_12">#REF!</definedName>
    <definedName name="Z_B7257C54_169C_4A62_B746_4C283C6B24C3_.wvu.PrintArea_13">#REF!</definedName>
    <definedName name="Z_B7257C54_169C_4A62_B746_4C283C6B24C3_.wvu.PrintArea_14">#REF!</definedName>
    <definedName name="Z_B7257C54_169C_4A62_B746_4C283C6B24C3_.wvu.PrintArea_15">#REF!</definedName>
    <definedName name="Z_B7257C54_169C_4A62_B746_4C283C6B24C3_.wvu.PrintArea_16">#REF!</definedName>
    <definedName name="Z_B7257C54_169C_4A62_B746_4C283C6B24C3_.wvu.PrintArea_2">#REF!</definedName>
    <definedName name="Z_B7257C54_169C_4A62_B746_4C283C6B24C3_.wvu.PrintArea_3">#REF!</definedName>
    <definedName name="Z_B7257C54_169C_4A62_B746_4C283C6B24C3_.wvu.PrintArea_4">#REF!</definedName>
    <definedName name="Z_B7257C54_169C_4A62_B746_4C283C6B24C3_.wvu.PrintArea_5">#REF!</definedName>
    <definedName name="Z_B7257C54_169C_4A62_B746_4C283C6B24C3_.wvu.PrintArea_6">#REF!</definedName>
    <definedName name="Z_B7257C54_169C_4A62_B746_4C283C6B24C3_.wvu.PrintArea_7">#REF!</definedName>
    <definedName name="Z_B7257C54_169C_4A62_B746_4C283C6B24C3_.wvu.PrintArea_8">#REF!</definedName>
    <definedName name="Z_B7257C54_169C_4A62_B746_4C283C6B24C3_.wvu.PrintArea_9">#REF!</definedName>
    <definedName name="Z_B7257C54_169C_4A62_B746_4C283C6B24C3_.wvu.PrintTitles">#REF!</definedName>
    <definedName name="Z_B7257C54_169C_4A62_B746_4C283C6B24C3_.wvu.PrintTitles_1">#REF!</definedName>
    <definedName name="Z_B7257C54_169C_4A62_B746_4C283C6B24C3_.wvu.PrintTitles_2">#REF!</definedName>
    <definedName name="Z_B7257C54_169C_4A62_B746_4C283C6B24C3_.wvu.PrintTitles_3">#REF!</definedName>
    <definedName name="Z_B7257C54_169C_4A62_B746_4C283C6B24C3_.wvu.PrintTitles_4">#REF!</definedName>
    <definedName name="Z_B7257C54_169C_4A62_B746_4C283C6B24C3_.wvu.PrintTitles_5">'PA PROEXMAES II p Comp'!#REF!</definedName>
    <definedName name="Z_B7257C54_169C_4A62_B746_4C283C6B24C3_.wvu.PrintTitles_6">#REF!</definedName>
    <definedName name="Z_B7257C54_169C_4A62_B746_4C283C6B24C3_.wvu.PrintTitles_7">#REF!</definedName>
  </definedNames>
  <calcPr calcId="145621"/>
</workbook>
</file>

<file path=xl/calcChain.xml><?xml version="1.0" encoding="utf-8"?>
<calcChain xmlns="http://schemas.openxmlformats.org/spreadsheetml/2006/main">
  <c r="D43" i="13" l="1"/>
  <c r="D60" i="13" l="1"/>
  <c r="D66" i="13"/>
  <c r="D67" i="13"/>
  <c r="D29" i="13"/>
  <c r="D62" i="13"/>
  <c r="D54" i="13"/>
  <c r="D52" i="13"/>
  <c r="D50" i="13"/>
  <c r="D45" i="13"/>
  <c r="D31" i="13"/>
  <c r="D37" i="13"/>
  <c r="D35" i="13"/>
  <c r="D33" i="13"/>
  <c r="D17" i="13"/>
  <c r="D48" i="13"/>
  <c r="C64" i="12"/>
  <c r="C52" i="12"/>
  <c r="C22" i="12"/>
  <c r="C18" i="12"/>
  <c r="C14" i="12"/>
  <c r="C32" i="12"/>
  <c r="C29" i="12"/>
  <c r="C25" i="12"/>
  <c r="C36" i="12" l="1"/>
  <c r="D84" i="12"/>
  <c r="D80" i="12"/>
  <c r="C79" i="12"/>
  <c r="C80" i="12" s="1"/>
  <c r="C83" i="12"/>
  <c r="C84" i="12" s="1"/>
  <c r="E84" i="12" s="1"/>
  <c r="E80" i="12" l="1"/>
  <c r="C65" i="12"/>
</calcChain>
</file>

<file path=xl/sharedStrings.xml><?xml version="1.0" encoding="utf-8"?>
<sst xmlns="http://schemas.openxmlformats.org/spreadsheetml/2006/main" count="521" uniqueCount="142">
  <si>
    <t>3.1</t>
  </si>
  <si>
    <t>Nº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</si>
  <si>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</si>
  <si>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</si>
  <si>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</si>
  <si>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</si>
  <si>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</si>
  <si>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</si>
  <si>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</si>
  <si>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</si>
  <si>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</si>
  <si>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</si>
  <si>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</si>
  <si>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</si>
  <si>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</si>
  <si>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</si>
  <si>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2.7</t>
  </si>
  <si>
    <t>BRASIL</t>
  </si>
  <si>
    <t>Descrição do Contrato</t>
  </si>
  <si>
    <t>Método</t>
  </si>
  <si>
    <t>Revisão</t>
  </si>
  <si>
    <t>Datas Estimadas</t>
  </si>
  <si>
    <t>Status</t>
  </si>
  <si>
    <t>STATUS</t>
  </si>
  <si>
    <t>Aquisição</t>
  </si>
  <si>
    <t>BID</t>
  </si>
  <si>
    <t>Local</t>
  </si>
  <si>
    <t>Publicação</t>
  </si>
  <si>
    <t>Término</t>
  </si>
  <si>
    <t>(1)</t>
  </si>
  <si>
    <t>(2)</t>
  </si>
  <si>
    <t>(%)</t>
  </si>
  <si>
    <t>Anúncio</t>
  </si>
  <si>
    <t>Contrato</t>
  </si>
  <si>
    <t>(3)</t>
  </si>
  <si>
    <t>LPI</t>
  </si>
  <si>
    <t>EXP</t>
  </si>
  <si>
    <t>P</t>
  </si>
  <si>
    <t>TOTAL A EXECUTAR COMPONENTE 1</t>
  </si>
  <si>
    <t>CI</t>
  </si>
  <si>
    <t>2.8</t>
  </si>
  <si>
    <t>TOTAL A EXECUTAR COMPONENTE 2</t>
  </si>
  <si>
    <t>TOTAL A EXECUTAR  COMPONENTE 3</t>
  </si>
  <si>
    <t>Notas:</t>
  </si>
  <si>
    <r>
      <t>Métodos de Aquisição</t>
    </r>
    <r>
      <rPr>
        <sz val="12"/>
        <color rgb="FF000000"/>
        <rFont val="Calibri"/>
        <family val="2"/>
        <charset val="1"/>
      </rPr>
      <t>: (</t>
    </r>
    <r>
      <rPr>
        <b/>
        <sz val="12"/>
        <color rgb="FF000000"/>
        <rFont val="Calibri"/>
        <family val="2"/>
        <charset val="1"/>
      </rPr>
      <t>a) BID:</t>
    </r>
    <r>
      <rPr>
        <sz val="12"/>
        <color rgb="FF000000"/>
        <rFont val="Calibri"/>
        <family val="2"/>
        <charset val="1"/>
      </rPr>
      <t xml:space="preserve"> </t>
    </r>
    <r>
      <rPr>
        <b/>
        <sz val="12"/>
        <color rgb="FF000000"/>
        <rFont val="Calibri"/>
        <family val="2"/>
        <charset val="1"/>
      </rPr>
      <t>LPN:</t>
    </r>
    <r>
      <rPr>
        <sz val="12"/>
        <color rgb="FF000000"/>
        <rFont val="Calibri"/>
        <family val="2"/>
        <charset val="1"/>
      </rPr>
      <t xml:space="preserve"> Licitação Pública Nacional; </t>
    </r>
    <r>
      <rPr>
        <b/>
        <sz val="12"/>
        <color rgb="FF000000"/>
        <rFont val="Calibri"/>
        <family val="2"/>
        <charset val="1"/>
      </rPr>
      <t>CP:</t>
    </r>
    <r>
      <rPr>
        <sz val="12"/>
        <color rgb="FF000000"/>
        <rFont val="Calibri"/>
        <family val="2"/>
        <charset val="1"/>
      </rPr>
      <t xml:space="preserve"> Comparação de Preços; </t>
    </r>
    <r>
      <rPr>
        <b/>
        <sz val="12"/>
        <color rgb="FF000000"/>
        <rFont val="Calibri"/>
        <family val="2"/>
        <charset val="1"/>
      </rPr>
      <t>SBQC:</t>
    </r>
    <r>
      <rPr>
        <sz val="12"/>
        <color rgb="FF000000"/>
        <rFont val="Calibri"/>
        <family val="2"/>
        <charset val="1"/>
      </rPr>
      <t xml:space="preserve"> Seleção Baseada na Qualidade e Custo; </t>
    </r>
    <r>
      <rPr>
        <b/>
        <sz val="12"/>
        <color rgb="FF000000"/>
        <rFont val="Calibri"/>
        <family val="2"/>
        <charset val="1"/>
      </rPr>
      <t xml:space="preserve">SQC: </t>
    </r>
    <r>
      <rPr>
        <sz val="12"/>
        <color rgb="FF000000"/>
        <rFont val="Calibri"/>
        <family val="2"/>
        <charset val="1"/>
      </rPr>
      <t xml:space="preserve">Seleção Baseada nas Qualificações dos Consultores; </t>
    </r>
    <r>
      <rPr>
        <b/>
        <sz val="12"/>
        <color rgb="FF000000"/>
        <rFont val="Calibri"/>
        <family val="2"/>
        <charset val="1"/>
      </rPr>
      <t>CD:</t>
    </r>
    <r>
      <rPr>
        <sz val="12"/>
        <color rgb="FF000000"/>
        <rFont val="Calibri"/>
        <family val="2"/>
        <charset val="1"/>
      </rPr>
      <t xml:space="preserve"> Contratação Direta; </t>
    </r>
    <r>
      <rPr>
        <b/>
        <sz val="12"/>
        <color rgb="FF000000"/>
        <rFont val="Calibri"/>
        <family val="2"/>
        <charset val="1"/>
      </rPr>
      <t>CI:</t>
    </r>
    <r>
      <rPr>
        <sz val="12"/>
        <color rgb="FF000000"/>
        <rFont val="Calibri"/>
        <family val="2"/>
        <charset val="1"/>
      </rPr>
      <t xml:space="preserve"> Consultor Individual. (</t>
    </r>
    <r>
      <rPr>
        <b/>
        <sz val="12"/>
        <color rgb="FF000000"/>
        <rFont val="Calibri"/>
        <family val="2"/>
        <charset val="1"/>
      </rPr>
      <t>b) Lei 8.666:</t>
    </r>
    <r>
      <rPr>
        <sz val="12"/>
        <color rgb="FF000000"/>
        <rFont val="Calibri"/>
        <family val="2"/>
        <charset val="1"/>
      </rPr>
      <t xml:space="preserve"> </t>
    </r>
    <r>
      <rPr>
        <b/>
        <sz val="12"/>
        <color rgb="FF000000"/>
        <rFont val="Calibri"/>
        <family val="2"/>
        <charset val="1"/>
      </rPr>
      <t>CPN:</t>
    </r>
    <r>
      <rPr>
        <sz val="12"/>
        <color rgb="FF000000"/>
        <rFont val="Calibri"/>
        <family val="2"/>
        <charset val="1"/>
      </rPr>
      <t xml:space="preserve"> Concorrência Pública Nacional; </t>
    </r>
    <r>
      <rPr>
        <b/>
        <sz val="12"/>
        <color rgb="FF000000"/>
        <rFont val="Calibri"/>
        <family val="2"/>
        <charset val="1"/>
      </rPr>
      <t>PE:</t>
    </r>
    <r>
      <rPr>
        <sz val="12"/>
        <color rgb="FF000000"/>
        <rFont val="Calibri"/>
        <family val="2"/>
        <charset val="1"/>
      </rPr>
      <t xml:space="preserve"> Pregão Eletrônico; </t>
    </r>
    <r>
      <rPr>
        <b/>
        <sz val="12"/>
        <color rgb="FF000000"/>
        <rFont val="Calibri"/>
        <family val="2"/>
        <charset val="1"/>
      </rPr>
      <t>ARP:</t>
    </r>
    <r>
      <rPr>
        <sz val="12"/>
        <color rgb="FF000000"/>
        <rFont val="Calibri"/>
        <family val="2"/>
        <charset val="1"/>
      </rPr>
      <t xml:space="preserve"> Ata de Registro de Preços,</t>
    </r>
    <r>
      <rPr>
        <b/>
        <sz val="12"/>
        <color rgb="FF000000"/>
        <rFont val="Calibri"/>
        <family val="2"/>
        <charset val="1"/>
      </rPr>
      <t xml:space="preserve"> PP</t>
    </r>
    <r>
      <rPr>
        <sz val="12"/>
        <color rgb="FF000000"/>
        <rFont val="Calibri"/>
        <family val="2"/>
        <charset val="1"/>
      </rPr>
      <t xml:space="preserve">: Pregão Presencial, </t>
    </r>
    <r>
      <rPr>
        <b/>
        <sz val="12"/>
        <color rgb="FF000000"/>
        <rFont val="Calibri"/>
        <family val="2"/>
        <charset val="1"/>
      </rPr>
      <t>CD</t>
    </r>
    <r>
      <rPr>
        <sz val="12"/>
        <color rgb="FF000000"/>
        <rFont val="Calibri"/>
        <family val="2"/>
        <charset val="1"/>
      </rPr>
      <t>: Contratação Direta.</t>
    </r>
  </si>
  <si>
    <r>
      <t>Revisões BID</t>
    </r>
    <r>
      <rPr>
        <sz val="12"/>
        <color rgb="FF000000"/>
        <rFont val="Calibri"/>
        <family val="2"/>
        <charset val="1"/>
      </rPr>
      <t>: EXA =</t>
    </r>
    <r>
      <rPr>
        <i/>
        <sz val="12"/>
        <color rgb="FF000000"/>
        <rFont val="Calibri"/>
        <family val="2"/>
        <charset val="1"/>
      </rPr>
      <t xml:space="preserve">Ex-ante </t>
    </r>
    <r>
      <rPr>
        <sz val="12"/>
        <color rgb="FF000000"/>
        <rFont val="Calibri"/>
        <family val="2"/>
        <charset val="1"/>
      </rPr>
      <t>e EXP=</t>
    </r>
    <r>
      <rPr>
        <i/>
        <sz val="12"/>
        <color rgb="FF000000"/>
        <rFont val="Calibri"/>
        <family val="2"/>
        <charset val="1"/>
      </rPr>
      <t xml:space="preserve"> Ex-post</t>
    </r>
  </si>
  <si>
    <r>
      <t>Status</t>
    </r>
    <r>
      <rPr>
        <sz val="12"/>
        <color rgb="FF000000"/>
        <rFont val="Calibri"/>
        <family val="2"/>
        <charset val="1"/>
      </rPr>
      <t>: Pendente (P); Em Processo  (EP); Adjudicado (A); Cancelado (C )</t>
    </r>
  </si>
  <si>
    <t>COMPONENTE 1: EXPANSÃO DA GESTÃO E MELHORIA DA QUALIDADE DOS SERVIÇOS</t>
  </si>
  <si>
    <t>Reforçar os sistemas de regulação do acesso e auditorias</t>
  </si>
  <si>
    <t>LPN</t>
  </si>
  <si>
    <t>Construção do Hospital Regional do Jaguaribe</t>
  </si>
  <si>
    <t>Aquisição de Equipamentos para Hospital Regional do Jaguaribe</t>
  </si>
  <si>
    <t>Construção Policlinica Fortaleza</t>
  </si>
  <si>
    <t>Adequação física para serviços de parto no Estado</t>
  </si>
  <si>
    <t>Aquisição de equipamentos para Policlinica de Fortaleza</t>
  </si>
  <si>
    <t>PE</t>
  </si>
  <si>
    <t>Avaliação de Impacto e Monitoramento</t>
  </si>
  <si>
    <t>Avaliação Intermediária</t>
  </si>
  <si>
    <t>Avaliação Final</t>
  </si>
  <si>
    <t>3.2</t>
  </si>
  <si>
    <t>3.3</t>
  </si>
  <si>
    <t>3.4</t>
  </si>
  <si>
    <t>COMPONENTE 2: AMPLIAÇÃO DO ACESSO E CONSOLIDAÇÃO DAS REDES DE ATENÇÃO À SAÚDE</t>
  </si>
  <si>
    <t>Aquisição de equipamentos de TI</t>
  </si>
  <si>
    <t xml:space="preserve">Serviços de editoração e impressão gráfica </t>
  </si>
  <si>
    <t>Consultoria especializada para planificação das necessidades das linhas de cuidado,  elaboração de T.R e Plano de Ação para implementação das linhas de cuidado.</t>
  </si>
  <si>
    <t>Obras</t>
  </si>
  <si>
    <t>Equipamentos</t>
  </si>
  <si>
    <t>Acreditação de 29 unidades de saúde de média complexidade (Policlinicas e CEOS) + 03 Unidades Hospitalares da Rede. HIAS, HSJ e HM</t>
  </si>
  <si>
    <t>Aquisição de equipamentos de T.I para fortalecer as  Centrais de Regulação Macroregionais.</t>
  </si>
  <si>
    <t>2.9</t>
  </si>
  <si>
    <t xml:space="preserve">Adequações da infraestura para a rede </t>
  </si>
  <si>
    <t>EXA</t>
  </si>
  <si>
    <t>Fonte Financiamento</t>
  </si>
  <si>
    <t>Valor Total
US$
(1US$ =3R$)</t>
  </si>
  <si>
    <t>VALOR TOTAL PA (US$)</t>
  </si>
  <si>
    <t>ATUALIZADO POR:  Missão Análise - Junho/2015</t>
  </si>
  <si>
    <t>PLANO DE AQUISIÇÕES DO PROGRAMA</t>
  </si>
  <si>
    <t>BR-L1408</t>
  </si>
  <si>
    <t>ATUALIZAÇÃO Nº: 01/2015</t>
  </si>
  <si>
    <t>PE e/ou ATA</t>
  </si>
  <si>
    <t>SBQC</t>
  </si>
  <si>
    <t xml:space="preserve">Programa de Expansão e Melhoria da Assistência Especializada a Saúde - PROEXMAES II </t>
  </si>
  <si>
    <t>Apoio ao Gerenciamento do Programa e Supervisão de Obras</t>
  </si>
  <si>
    <t>Desenvolvimento de protocolos clínicos e linhas de cuidado prioritários.</t>
  </si>
  <si>
    <t>Novas instalações para SESA e Adequação  das Coordenadorias Regionais de Saúde - CRES.</t>
  </si>
  <si>
    <t>Implantação do Centro logístico (Infraestrutura)</t>
  </si>
  <si>
    <t>1.9</t>
  </si>
  <si>
    <t>Informatização e melhoria dos processos de gestão hospitalar para a toda rede própria do Estado.</t>
  </si>
  <si>
    <t>Elaboração de Projeto para Hospital Regional do Jaguaribe</t>
  </si>
  <si>
    <t>2.10</t>
  </si>
  <si>
    <t>Elaboração de Projeto para Policlinica de Fortaleza</t>
  </si>
  <si>
    <t>3.5</t>
  </si>
  <si>
    <t>obra</t>
  </si>
  <si>
    <t>equip</t>
  </si>
  <si>
    <t>Apoio a Eventos e Fortalecimento da UGP</t>
  </si>
  <si>
    <t>Contratação de consultoria para Planejamento de Processos da SESA</t>
  </si>
  <si>
    <t>i.</t>
  </si>
  <si>
    <t>ii.</t>
  </si>
  <si>
    <t>iii.</t>
  </si>
  <si>
    <t>Aquisição de soluções de T.I (Módulo de Integração)</t>
  </si>
  <si>
    <t xml:space="preserve">Adequação de infraestrutra física para unificação da Central de Regulação de Leitos </t>
  </si>
  <si>
    <t>CP</t>
  </si>
  <si>
    <t>CP e/ou PE</t>
  </si>
  <si>
    <t>Varias compras</t>
  </si>
  <si>
    <t>COMENTÁRIO</t>
  </si>
  <si>
    <t>Consultoria para Implementação das linhas de cuidado nas redes de atenção a saúde nos níveis primário, secundário e terciário</t>
  </si>
  <si>
    <t>Outras Capacitações e formação da Equipe da SESA/CE</t>
  </si>
  <si>
    <t xml:space="preserve">Logistica para as Capacitções </t>
  </si>
  <si>
    <t>Celebração de Convenios e/ou contratação de Instituções Capacitadoras</t>
  </si>
  <si>
    <t>varias contratações</t>
  </si>
  <si>
    <t xml:space="preserve">SBQC </t>
  </si>
  <si>
    <t xml:space="preserve">SBQC e Convenio </t>
  </si>
  <si>
    <t>Consultoria elaboração de projetos e estudos arquitetonicos</t>
  </si>
  <si>
    <t>SQC</t>
  </si>
  <si>
    <t>Adequação Física da Assitência Farmacêutica, Laboratório , Engenharia Clinica , Esterelização  e Centro de Laudos</t>
  </si>
  <si>
    <t xml:space="preserve">ii. </t>
  </si>
  <si>
    <t xml:space="preserve">Aquisição de Equipamentos </t>
  </si>
  <si>
    <t>Projetos via DAE</t>
  </si>
  <si>
    <t>Aquisição de equipamentos para serviços de parto no Estado</t>
  </si>
  <si>
    <t xml:space="preserve">Varias compras </t>
  </si>
  <si>
    <t>Etapa 2 da PPP - Serviços de limpeza e terraplanagem do Hospital Metropolitano</t>
  </si>
  <si>
    <t>Legislação Local - PPP</t>
  </si>
  <si>
    <t xml:space="preserve">Reembolso de gastos previos </t>
  </si>
  <si>
    <t xml:space="preserve">Aquisição de Equipamentos para Hospital Metropolitano (HRM) - Contraparte do Estado na PPP não contemplados na Sociedade para fins especificos - SPE </t>
  </si>
  <si>
    <t>Construção do Hospital Metropolitano (HRM) - PPP</t>
  </si>
  <si>
    <t>Apresentará comprovação dos repasse das Etapas previstas na PPP até o limite da contrapartida.</t>
  </si>
  <si>
    <t xml:space="preserve">Monitoramento </t>
  </si>
  <si>
    <t>Avaliação de Impacto - Linha de Base, acompanhamento e impacto.</t>
  </si>
  <si>
    <t>CP e Inscrição</t>
  </si>
  <si>
    <t>1. SELEÇÃO E CONTRATAÇÃO DE CONSULTORIA</t>
  </si>
  <si>
    <t>Comp.</t>
  </si>
  <si>
    <t>Item</t>
  </si>
  <si>
    <t>TOTAL Consultoria (US$)</t>
  </si>
  <si>
    <t>2. OBRAS</t>
  </si>
  <si>
    <t>TOTAL Obras (US$)</t>
  </si>
  <si>
    <t>3. BENS E SERVIÇOS</t>
  </si>
  <si>
    <t>TOTAL Bens e Serviços (US$)</t>
  </si>
  <si>
    <t>4. CAPACITAÇÃO</t>
  </si>
  <si>
    <t>TOTAL Capacitação (US$)</t>
  </si>
  <si>
    <t xml:space="preserve">Programa de Expansão e Melhoria da Assistência Especializada a Saúde no Estado do Ceará II </t>
  </si>
  <si>
    <t>COMPONENTE 3: ADMINISTRAÇÃO, AVALIAÇÃO 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</si>
</sst>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 &quot;* #,##0.00_);_(&quot;R$ &quot;* \(#,##0.00\);_(&quot;R$ &quot;* \-??_);_(@_)"/>
    <numFmt numFmtId="165" formatCode="mm/yy"/>
    <numFmt numFmtId="166" formatCode="mmm\-yy;@"/>
    <numFmt numFmtId="167" formatCode="#,##0_ ;[Red]\-#,##0\ "/>
    <numFmt numFmtId="168" formatCode="#,##0.00_ ;\-#,##0.00\ "/>
  </numFmts>
  <fonts count="32" x14ac:knownFonts="1">
    <font>
      <sz val="10"/>
      <name val="Arial"/>
      <family val="2"/>
      <charset val="1"/>
    </font>
    <font>
      <sz val="1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CCFF"/>
      <name val="Calibri"/>
      <family val="2"/>
      <charset val="1"/>
    </font>
    <font>
      <b/>
      <sz val="9"/>
      <name val="Calibri"/>
      <family val="2"/>
      <charset val="1"/>
    </font>
    <font>
      <sz val="9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84D1"/>
      <name val="Calibri"/>
      <family val="2"/>
      <charset val="1"/>
    </font>
    <font>
      <sz val="10"/>
      <color rgb="FF333399"/>
      <name val="Calibri"/>
      <family val="2"/>
      <charset val="1"/>
    </font>
    <font>
      <b/>
      <sz val="11"/>
      <color rgb="FF808080"/>
      <name val="Calibri"/>
      <family val="2"/>
      <charset val="1"/>
    </font>
    <font>
      <sz val="11"/>
      <color rgb="FF0066CC"/>
      <name val="Calibri"/>
      <family val="2"/>
      <charset val="1"/>
    </font>
    <font>
      <sz val="10"/>
      <color rgb="FF008000"/>
      <name val="Calibri"/>
      <family val="2"/>
      <charset val="1"/>
    </font>
    <font>
      <b/>
      <sz val="11"/>
      <color rgb="FF008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4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u/>
      <sz val="12"/>
      <name val="Arial"/>
      <family val="2"/>
    </font>
    <font>
      <b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66"/>
        <bgColor rgb="FFFFFF99"/>
      </patternFill>
    </fill>
    <fill>
      <patternFill patternType="solid">
        <fgColor rgb="FF99CCFF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6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2" fillId="0" borderId="0"/>
    <xf numFmtId="9" fontId="22" fillId="0" borderId="0"/>
  </cellStyleXfs>
  <cellXfs count="160">
    <xf numFmtId="0" fontId="0" fillId="0" borderId="0" xfId="0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/>
    <xf numFmtId="166" fontId="0" fillId="0" borderId="0" xfId="0" applyNumberForma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166" fontId="8" fillId="0" borderId="2" xfId="0" applyNumberFormat="1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justify" vertical="center"/>
    </xf>
    <xf numFmtId="4" fontId="1" fillId="0" borderId="2" xfId="0" applyNumberFormat="1" applyFont="1" applyBorder="1" applyAlignment="1" applyProtection="1">
      <alignment horizontal="center" vertical="center" wrapText="1"/>
    </xf>
    <xf numFmtId="9" fontId="1" fillId="0" borderId="2" xfId="0" applyNumberFormat="1" applyFont="1" applyBorder="1" applyAlignment="1" applyProtection="1">
      <alignment horizontal="center" vertical="center"/>
    </xf>
    <xf numFmtId="9" fontId="1" fillId="0" borderId="2" xfId="0" applyNumberFormat="1" applyFont="1" applyBorder="1" applyAlignment="1" applyProtection="1">
      <alignment horizontal="center" vertical="center" wrapText="1"/>
    </xf>
    <xf numFmtId="165" fontId="1" fillId="0" borderId="2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" fontId="13" fillId="0" borderId="2" xfId="0" applyNumberFormat="1" applyFont="1" applyBorder="1" applyAlignment="1" applyProtection="1">
      <alignment horizontal="justify" vertical="center" wrapText="1"/>
    </xf>
    <xf numFmtId="0" fontId="15" fillId="0" borderId="0" xfId="0" applyFont="1" applyBorder="1" applyAlignment="1" applyProtection="1">
      <alignment vertical="center"/>
    </xf>
    <xf numFmtId="1" fontId="13" fillId="0" borderId="2" xfId="0" applyNumberFormat="1" applyFont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right" vertical="center"/>
    </xf>
    <xf numFmtId="9" fontId="4" fillId="3" borderId="2" xfId="2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1" fontId="13" fillId="0" borderId="2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justify" vertical="center" wrapText="1"/>
    </xf>
    <xf numFmtId="0" fontId="14" fillId="0" borderId="2" xfId="0" applyFont="1" applyBorder="1" applyAlignment="1" applyProtection="1">
      <alignment horizontal="justify" vertical="center" wrapText="1"/>
    </xf>
    <xf numFmtId="0" fontId="20" fillId="0" borderId="0" xfId="0" applyFont="1" applyBorder="1" applyAlignment="1" applyProtection="1">
      <alignment vertical="center"/>
    </xf>
    <xf numFmtId="49" fontId="9" fillId="0" borderId="5" xfId="0" applyNumberFormat="1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66" fontId="9" fillId="0" borderId="0" xfId="0" applyNumberFormat="1" applyFont="1" applyBorder="1" applyAlignment="1" applyProtection="1">
      <alignment vertical="center"/>
    </xf>
    <xf numFmtId="1" fontId="19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 wrapText="1"/>
    </xf>
    <xf numFmtId="167" fontId="1" fillId="0" borderId="2" xfId="0" applyNumberFormat="1" applyFont="1" applyBorder="1" applyAlignment="1" applyProtection="1">
      <alignment horizontal="right" vertical="center" wrapText="1"/>
    </xf>
    <xf numFmtId="3" fontId="1" fillId="0" borderId="2" xfId="0" applyNumberFormat="1" applyFont="1" applyBorder="1" applyAlignment="1" applyProtection="1">
      <alignment horizontal="right" vertical="center" wrapText="1"/>
    </xf>
    <xf numFmtId="0" fontId="23" fillId="0" borderId="2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left" vertical="center"/>
    </xf>
    <xf numFmtId="4" fontId="24" fillId="0" borderId="2" xfId="0" applyNumberFormat="1" applyFont="1" applyBorder="1" applyAlignment="1" applyProtection="1">
      <alignment horizontal="left" vertical="center" wrapText="1"/>
    </xf>
    <xf numFmtId="49" fontId="23" fillId="0" borderId="2" xfId="0" applyNumberFormat="1" applyFont="1" applyBorder="1" applyAlignment="1" applyProtection="1">
      <alignment horizontal="center" vertical="center"/>
    </xf>
    <xf numFmtId="4" fontId="24" fillId="0" borderId="2" xfId="0" applyNumberFormat="1" applyFont="1" applyBorder="1" applyAlignment="1" applyProtection="1">
      <alignment horizontal="center" vertical="center" wrapText="1"/>
    </xf>
    <xf numFmtId="3" fontId="23" fillId="0" borderId="2" xfId="0" applyNumberFormat="1" applyFont="1" applyBorder="1" applyAlignment="1" applyProtection="1">
      <alignment horizontal="right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justify" vertical="center"/>
    </xf>
    <xf numFmtId="4" fontId="1" fillId="4" borderId="2" xfId="0" applyNumberFormat="1" applyFont="1" applyFill="1" applyBorder="1" applyAlignment="1" applyProtection="1">
      <alignment horizontal="right" vertical="center" wrapText="1"/>
    </xf>
    <xf numFmtId="4" fontId="1" fillId="4" borderId="2" xfId="0" applyNumberFormat="1" applyFont="1" applyFill="1" applyBorder="1" applyAlignment="1" applyProtection="1">
      <alignment horizontal="center" vertical="center" wrapText="1"/>
    </xf>
    <xf numFmtId="9" fontId="1" fillId="4" borderId="2" xfId="0" applyNumberFormat="1" applyFont="1" applyFill="1" applyBorder="1" applyAlignment="1" applyProtection="1">
      <alignment horizontal="center" vertical="center"/>
    </xf>
    <xf numFmtId="9" fontId="1" fillId="4" borderId="2" xfId="0" applyNumberFormat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1" fontId="13" fillId="4" borderId="2" xfId="0" applyNumberFormat="1" applyFont="1" applyFill="1" applyBorder="1" applyAlignment="1" applyProtection="1">
      <alignment horizontal="center" vertical="center"/>
    </xf>
    <xf numFmtId="1" fontId="12" fillId="4" borderId="2" xfId="0" applyNumberFormat="1" applyFont="1" applyFill="1" applyBorder="1" applyAlignment="1" applyProtection="1">
      <alignment horizontal="center" vertical="center"/>
    </xf>
    <xf numFmtId="1" fontId="13" fillId="4" borderId="2" xfId="0" applyNumberFormat="1" applyFont="1" applyFill="1" applyBorder="1" applyAlignment="1" applyProtection="1">
      <alignment horizontal="justify" vertical="center" wrapText="1"/>
    </xf>
    <xf numFmtId="4" fontId="1" fillId="4" borderId="6" xfId="0" applyNumberFormat="1" applyFont="1" applyFill="1" applyBorder="1" applyAlignment="1" applyProtection="1">
      <alignment horizontal="right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9" fontId="1" fillId="4" borderId="6" xfId="0" applyNumberFormat="1" applyFont="1" applyFill="1" applyBorder="1" applyAlignment="1" applyProtection="1">
      <alignment horizontal="center" vertical="center"/>
    </xf>
    <xf numFmtId="9" fontId="1" fillId="4" borderId="6" xfId="0" applyNumberFormat="1" applyFont="1" applyFill="1" applyBorder="1" applyAlignment="1" applyProtection="1">
      <alignment horizontal="center" vertical="center" wrapText="1"/>
    </xf>
    <xf numFmtId="0" fontId="1" fillId="4" borderId="6" xfId="0" applyNumberFormat="1" applyFont="1" applyFill="1" applyBorder="1" applyAlignment="1" applyProtection="1">
      <alignment horizontal="center" vertical="center" wrapText="1"/>
    </xf>
    <xf numFmtId="1" fontId="13" fillId="4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justify" vertical="center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" fontId="13" fillId="0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1" fontId="12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9" fontId="1" fillId="4" borderId="0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right" vertical="center" wrapText="1"/>
    </xf>
    <xf numFmtId="9" fontId="23" fillId="0" borderId="2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4" fontId="31" fillId="6" borderId="2" xfId="0" applyNumberFormat="1" applyFont="1" applyFill="1" applyBorder="1" applyAlignment="1" applyProtection="1">
      <alignment horizontal="right" vertical="center"/>
    </xf>
    <xf numFmtId="9" fontId="31" fillId="7" borderId="2" xfId="2" applyFont="1" applyFill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vertical="center"/>
    </xf>
    <xf numFmtId="168" fontId="0" fillId="0" borderId="0" xfId="0" applyNumberFormat="1" applyBorder="1" applyAlignment="1" applyProtection="1">
      <alignment vertical="center"/>
    </xf>
    <xf numFmtId="168" fontId="0" fillId="8" borderId="0" xfId="0" applyNumberFormat="1" applyFill="1" applyBorder="1" applyAlignment="1" applyProtection="1">
      <alignment vertical="center"/>
    </xf>
    <xf numFmtId="0" fontId="0" fillId="8" borderId="0" xfId="0" applyFill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9" fontId="1" fillId="6" borderId="2" xfId="0" applyNumberFormat="1" applyFont="1" applyFill="1" applyBorder="1" applyAlignment="1" applyProtection="1">
      <alignment horizontal="center" vertical="center"/>
    </xf>
    <xf numFmtId="9" fontId="1" fillId="6" borderId="2" xfId="0" applyNumberFormat="1" applyFont="1" applyFill="1" applyBorder="1" applyAlignment="1" applyProtection="1">
      <alignment horizontal="center" vertical="center" wrapText="1"/>
    </xf>
    <xf numFmtId="4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justify" vertical="center"/>
    </xf>
    <xf numFmtId="4" fontId="1" fillId="6" borderId="6" xfId="0" applyNumberFormat="1" applyFont="1" applyFill="1" applyBorder="1" applyAlignment="1" applyProtection="1">
      <alignment horizontal="right" vertical="center" wrapText="1"/>
    </xf>
    <xf numFmtId="9" fontId="1" fillId="6" borderId="6" xfId="0" applyNumberFormat="1" applyFont="1" applyFill="1" applyBorder="1" applyAlignment="1" applyProtection="1">
      <alignment horizontal="center" vertical="center"/>
    </xf>
    <xf numFmtId="9" fontId="1" fillId="6" borderId="6" xfId="0" applyNumberFormat="1" applyFont="1" applyFill="1" applyBorder="1" applyAlignment="1" applyProtection="1">
      <alignment horizontal="center" vertical="center" wrapText="1"/>
    </xf>
    <xf numFmtId="4" fontId="1" fillId="6" borderId="6" xfId="0" applyNumberFormat="1" applyFont="1" applyFill="1" applyBorder="1" applyAlignment="1" applyProtection="1">
      <alignment horizontal="center" vertical="center" wrapText="1"/>
    </xf>
    <xf numFmtId="0" fontId="1" fillId="6" borderId="6" xfId="0" applyNumberFormat="1" applyFont="1" applyFill="1" applyBorder="1" applyAlignment="1" applyProtection="1">
      <alignment horizontal="center" vertical="center" wrapText="1"/>
    </xf>
    <xf numFmtId="1" fontId="13" fillId="6" borderId="2" xfId="0" applyNumberFormat="1" applyFont="1" applyFill="1" applyBorder="1" applyAlignment="1" applyProtection="1">
      <alignment horizontal="justify" vertical="center" wrapText="1"/>
    </xf>
    <xf numFmtId="0" fontId="3" fillId="6" borderId="0" xfId="0" applyFont="1" applyFill="1" applyBorder="1" applyAlignment="1" applyProtection="1">
      <alignment vertical="center"/>
    </xf>
    <xf numFmtId="1" fontId="13" fillId="6" borderId="2" xfId="0" applyNumberFormat="1" applyFont="1" applyFill="1" applyBorder="1" applyAlignment="1" applyProtection="1">
      <alignment horizontal="center" vertical="center" wrapText="1"/>
    </xf>
    <xf numFmtId="4" fontId="1" fillId="6" borderId="2" xfId="0" applyNumberFormat="1" applyFont="1" applyFill="1" applyBorder="1" applyAlignment="1" applyProtection="1">
      <alignment horizontal="right" vertical="center" wrapText="1"/>
    </xf>
    <xf numFmtId="1" fontId="13" fillId="6" borderId="2" xfId="0" applyNumberFormat="1" applyFont="1" applyFill="1" applyBorder="1" applyAlignment="1" applyProtection="1">
      <alignment horizontal="center" vertical="center"/>
    </xf>
    <xf numFmtId="167" fontId="1" fillId="6" borderId="2" xfId="0" applyNumberFormat="1" applyFont="1" applyFill="1" applyBorder="1" applyAlignment="1" applyProtection="1">
      <alignment horizontal="right" vertical="center" wrapText="1"/>
    </xf>
    <xf numFmtId="49" fontId="8" fillId="6" borderId="2" xfId="0" applyNumberFormat="1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vertical="center"/>
    </xf>
    <xf numFmtId="49" fontId="23" fillId="6" borderId="2" xfId="0" applyNumberFormat="1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justify" vertical="center" wrapText="1"/>
    </xf>
    <xf numFmtId="3" fontId="7" fillId="6" borderId="2" xfId="0" applyNumberFormat="1" applyFont="1" applyFill="1" applyBorder="1" applyAlignment="1" applyProtection="1">
      <alignment horizontal="right" vertical="center" wrapText="1"/>
    </xf>
    <xf numFmtId="9" fontId="7" fillId="6" borderId="2" xfId="0" applyNumberFormat="1" applyFont="1" applyFill="1" applyBorder="1" applyAlignment="1" applyProtection="1">
      <alignment horizontal="center" vertical="center" wrapText="1"/>
    </xf>
    <xf numFmtId="9" fontId="7" fillId="6" borderId="2" xfId="0" applyNumberFormat="1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 wrapText="1"/>
    </xf>
    <xf numFmtId="165" fontId="1" fillId="6" borderId="2" xfId="0" applyNumberFormat="1" applyFont="1" applyFill="1" applyBorder="1" applyAlignment="1" applyProtection="1">
      <alignment horizontal="center" vertical="center" wrapText="1"/>
    </xf>
    <xf numFmtId="0" fontId="15" fillId="6" borderId="0" xfId="0" applyFont="1" applyFill="1" applyBorder="1" applyAlignment="1" applyProtection="1">
      <alignment vertical="center"/>
    </xf>
    <xf numFmtId="9" fontId="7" fillId="6" borderId="2" xfId="1" applyNumberFormat="1" applyFont="1" applyFill="1" applyBorder="1" applyAlignment="1" applyProtection="1">
      <alignment horizontal="center" vertical="center"/>
    </xf>
    <xf numFmtId="1" fontId="14" fillId="6" borderId="2" xfId="0" applyNumberFormat="1" applyFont="1" applyFill="1" applyBorder="1" applyAlignment="1" applyProtection="1">
      <alignment horizontal="center" vertical="center"/>
    </xf>
    <xf numFmtId="0" fontId="18" fillId="6" borderId="0" xfId="0" applyFont="1" applyFill="1" applyBorder="1" applyAlignment="1" applyProtection="1">
      <alignment vertical="center"/>
    </xf>
    <xf numFmtId="0" fontId="23" fillId="6" borderId="2" xfId="0" applyFont="1" applyFill="1" applyBorder="1" applyAlignment="1" applyProtection="1">
      <alignment horizontal="center" vertical="center"/>
    </xf>
    <xf numFmtId="0" fontId="23" fillId="6" borderId="2" xfId="0" applyFont="1" applyFill="1" applyBorder="1" applyAlignment="1" applyProtection="1">
      <alignment horizontal="left" vertical="center"/>
    </xf>
    <xf numFmtId="3" fontId="23" fillId="6" borderId="2" xfId="0" applyNumberFormat="1" applyFont="1" applyFill="1" applyBorder="1" applyAlignment="1" applyProtection="1">
      <alignment horizontal="right" vertical="center"/>
    </xf>
    <xf numFmtId="9" fontId="23" fillId="6" borderId="2" xfId="0" applyNumberFormat="1" applyFont="1" applyFill="1" applyBorder="1" applyAlignment="1" applyProtection="1">
      <alignment horizontal="center" vertical="center"/>
    </xf>
    <xf numFmtId="0" fontId="20" fillId="6" borderId="0" xfId="0" applyFont="1" applyFill="1" applyBorder="1" applyAlignment="1" applyProtection="1">
      <alignment vertical="center"/>
    </xf>
    <xf numFmtId="0" fontId="23" fillId="4" borderId="2" xfId="0" applyFont="1" applyFill="1" applyBorder="1" applyAlignment="1" applyProtection="1">
      <alignment horizontal="center" vertical="center"/>
    </xf>
    <xf numFmtId="0" fontId="23" fillId="4" borderId="2" xfId="0" applyFont="1" applyFill="1" applyBorder="1" applyAlignment="1" applyProtection="1">
      <alignment horizontal="left" vertical="center"/>
    </xf>
    <xf numFmtId="3" fontId="23" fillId="4" borderId="2" xfId="0" applyNumberFormat="1" applyFont="1" applyFill="1" applyBorder="1" applyAlignment="1" applyProtection="1">
      <alignment horizontal="right" vertical="center"/>
    </xf>
    <xf numFmtId="9" fontId="23" fillId="4" borderId="2" xfId="0" applyNumberFormat="1" applyFont="1" applyFill="1" applyBorder="1" applyAlignment="1" applyProtection="1">
      <alignment horizontal="center" vertical="center"/>
    </xf>
    <xf numFmtId="49" fontId="23" fillId="4" borderId="2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4" fontId="24" fillId="6" borderId="2" xfId="0" applyNumberFormat="1" applyFont="1" applyFill="1" applyBorder="1" applyAlignment="1" applyProtection="1">
      <alignment horizontal="left" vertical="center" wrapText="1"/>
    </xf>
    <xf numFmtId="4" fontId="24" fillId="6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vertical="center"/>
    </xf>
    <xf numFmtId="4" fontId="0" fillId="6" borderId="0" xfId="0" applyNumberFormat="1" applyFill="1" applyBorder="1" applyAlignment="1" applyProtection="1">
      <alignment vertical="center"/>
    </xf>
    <xf numFmtId="168" fontId="0" fillId="6" borderId="0" xfId="0" applyNumberFormat="1" applyFill="1" applyBorder="1" applyAlignment="1" applyProtection="1">
      <alignment vertical="center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166" fontId="16" fillId="3" borderId="2" xfId="0" applyNumberFormat="1" applyFont="1" applyFill="1" applyBorder="1" applyAlignment="1" applyProtection="1">
      <alignment horizontal="center" vertical="center"/>
    </xf>
    <xf numFmtId="0" fontId="31" fillId="5" borderId="2" xfId="0" applyFont="1" applyFill="1" applyBorder="1" applyAlignment="1" applyProtection="1">
      <alignment horizontal="left" vertical="center"/>
    </xf>
    <xf numFmtId="0" fontId="25" fillId="5" borderId="2" xfId="0" applyFont="1" applyFill="1" applyBorder="1" applyAlignment="1" applyProtection="1">
      <alignment horizontal="left" vertical="center"/>
    </xf>
    <xf numFmtId="0" fontId="29" fillId="2" borderId="1" xfId="0" applyFont="1" applyFill="1" applyBorder="1" applyAlignment="1" applyProtection="1">
      <alignment horizontal="center" vertical="center"/>
    </xf>
    <xf numFmtId="0" fontId="29" fillId="2" borderId="9" xfId="0" applyFont="1" applyFill="1" applyBorder="1" applyAlignment="1" applyProtection="1">
      <alignment horizontal="center" vertical="center"/>
    </xf>
    <xf numFmtId="0" fontId="29" fillId="2" borderId="8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6" fillId="6" borderId="4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center" vertical="center"/>
    </xf>
    <xf numFmtId="0" fontId="30" fillId="0" borderId="0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4D1"/>
      <rgbColor rgb="00C0C0C0"/>
      <rgbColor rgb="00808080"/>
      <rgbColor rgb="00999999"/>
      <rgbColor rgb="00993366"/>
      <rgbColor rgb="00FFFF66"/>
      <rgbColor rgb="00E6E6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99CCFF"/>
      <rgbColor rgb="00FF99CC"/>
      <rgbColor rgb="00BFBFB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0404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47625</xdr:rowOff>
    </xdr:from>
    <xdr:to>
      <xdr:col>1</xdr:col>
      <xdr:colOff>1352551</xdr:colOff>
      <xdr:row>4</xdr:row>
      <xdr:rowOff>243146</xdr:rowOff>
    </xdr:to>
    <xdr:pic>
      <xdr:nvPicPr>
        <xdr:cNvPr id="2" name="Picture 1" descr="http://idbnet.iadb.org/sites/identity/es/Documents/Logo%20BID/Portugués/Color/BID_HR_300dpi_RG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47625"/>
          <a:ext cx="1333500" cy="103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0</xdr:row>
      <xdr:rowOff>47625</xdr:rowOff>
    </xdr:from>
    <xdr:to>
      <xdr:col>2</xdr:col>
      <xdr:colOff>1352551</xdr:colOff>
      <xdr:row>4</xdr:row>
      <xdr:rowOff>243146</xdr:rowOff>
    </xdr:to>
    <xdr:pic>
      <xdr:nvPicPr>
        <xdr:cNvPr id="2" name="Picture 1" descr="http://idbnet.iadb.org/sites/identity/es/Documents/Logo%20BID/Portugués/Color/BID_HR_300dpi_RG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47625"/>
          <a:ext cx="1333500" cy="103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87"/>
  <sheetViews>
    <sheetView tabSelected="1" view="pageBreakPreview" topLeftCell="A42" zoomScale="90" zoomScaleNormal="120" zoomScaleSheetLayoutView="90" workbookViewId="0">
      <selection activeCell="B54" sqref="B54:B56"/>
    </sheetView>
  </sheetViews>
  <sheetFormatPr defaultRowHeight="12.75" x14ac:dyDescent="0.2"/>
  <cols>
    <col min="1" max="1" width="4.7109375" style="1" customWidth="1"/>
    <col min="2" max="2" width="69.28515625" style="1" bestFit="1" customWidth="1"/>
    <col min="3" max="3" width="17.42578125" style="1" customWidth="1"/>
    <col min="4" max="4" width="15.7109375" style="1" customWidth="1"/>
    <col min="5" max="5" width="18.42578125" style="1" customWidth="1"/>
    <col min="6" max="6" width="8.85546875" style="1" bestFit="1" customWidth="1"/>
    <col min="7" max="7" width="8.7109375" style="1" customWidth="1"/>
    <col min="8" max="8" width="10.42578125" style="1" customWidth="1"/>
    <col min="9" max="9" width="10.28515625" style="1" customWidth="1"/>
    <col min="10" max="10" width="5.85546875" style="1" bestFit="1" customWidth="1"/>
    <col min="11" max="11" width="34.140625" style="1" customWidth="1"/>
    <col min="12" max="250" width="10.85546875" style="1"/>
    <col min="251" max="1022" width="10.85546875" style="2"/>
  </cols>
  <sheetData>
    <row r="1" spans="1:11" customFormat="1" x14ac:dyDescent="0.2">
      <c r="A1" s="1"/>
      <c r="B1" s="1"/>
      <c r="C1" s="1"/>
      <c r="D1" s="1"/>
      <c r="E1" s="1"/>
      <c r="F1" s="1"/>
      <c r="G1" s="1"/>
      <c r="H1" s="3"/>
      <c r="I1" s="3"/>
      <c r="J1" s="1"/>
      <c r="K1" s="1"/>
    </row>
    <row r="2" spans="1:11" customFormat="1" ht="18.75" x14ac:dyDescent="0.2">
      <c r="A2" s="150" t="s">
        <v>17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customFormat="1" ht="18.75" x14ac:dyDescent="0.2">
      <c r="A3" s="151" t="s">
        <v>82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1" customFormat="1" ht="15.75" x14ac:dyDescent="0.2">
      <c r="A4" s="153" t="s">
        <v>78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1" customFormat="1" ht="30.75" customHeight="1" x14ac:dyDescent="0.2">
      <c r="A5" s="150" t="s">
        <v>77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</row>
    <row r="6" spans="1:11" customFormat="1" ht="15" x14ac:dyDescent="0.2">
      <c r="A6" s="157" t="s">
        <v>79</v>
      </c>
      <c r="B6" s="157"/>
      <c r="C6" s="157"/>
      <c r="D6" s="157"/>
      <c r="E6" s="157"/>
      <c r="F6" s="157"/>
      <c r="G6" s="157"/>
      <c r="H6" s="157"/>
      <c r="I6" s="157"/>
      <c r="J6" s="157"/>
      <c r="K6" s="1"/>
    </row>
    <row r="7" spans="1:11" customFormat="1" ht="15" x14ac:dyDescent="0.2">
      <c r="A7" s="157" t="s">
        <v>76</v>
      </c>
      <c r="B7" s="157"/>
      <c r="C7" s="157"/>
      <c r="D7" s="157"/>
      <c r="E7" s="157"/>
      <c r="F7" s="157"/>
      <c r="G7" s="157"/>
      <c r="H7" s="157"/>
      <c r="I7" s="157"/>
      <c r="J7" s="157"/>
      <c r="K7" s="1"/>
    </row>
    <row r="8" spans="1:11" customFormat="1" ht="15" x14ac:dyDescent="0.2">
      <c r="A8" s="4"/>
      <c r="B8" s="73"/>
      <c r="C8" s="73"/>
      <c r="D8" s="73"/>
      <c r="E8" s="73"/>
      <c r="F8" s="73"/>
      <c r="G8" s="73"/>
      <c r="H8" s="73"/>
      <c r="I8" s="73"/>
      <c r="J8" s="73"/>
      <c r="K8" s="1"/>
    </row>
    <row r="9" spans="1:11" s="1" customFormat="1" ht="24.75" customHeight="1" x14ac:dyDescent="0.2">
      <c r="A9" s="143" t="s">
        <v>47</v>
      </c>
      <c r="B9" s="144"/>
      <c r="C9" s="144"/>
      <c r="D9" s="144"/>
      <c r="E9" s="144"/>
      <c r="F9" s="144"/>
      <c r="G9" s="144"/>
      <c r="H9" s="144"/>
      <c r="I9" s="144"/>
      <c r="J9" s="144"/>
      <c r="K9" s="145"/>
    </row>
    <row r="10" spans="1:11" s="6" customFormat="1" ht="16.149999999999999" customHeight="1" x14ac:dyDescent="0.2">
      <c r="A10" s="146" t="s">
        <v>1</v>
      </c>
      <c r="B10" s="146" t="s">
        <v>18</v>
      </c>
      <c r="C10" s="147" t="s">
        <v>74</v>
      </c>
      <c r="D10" s="146" t="s">
        <v>73</v>
      </c>
      <c r="E10" s="146"/>
      <c r="F10" s="155" t="s">
        <v>19</v>
      </c>
      <c r="G10" s="146" t="s">
        <v>20</v>
      </c>
      <c r="H10" s="146" t="s">
        <v>21</v>
      </c>
      <c r="I10" s="146"/>
      <c r="J10" s="146" t="s">
        <v>22</v>
      </c>
      <c r="K10" s="146" t="s">
        <v>105</v>
      </c>
    </row>
    <row r="11" spans="1:11" s="6" customFormat="1" ht="15" x14ac:dyDescent="0.2">
      <c r="A11" s="146"/>
      <c r="B11" s="146"/>
      <c r="C11" s="148"/>
      <c r="D11" s="74" t="s">
        <v>25</v>
      </c>
      <c r="E11" s="74" t="s">
        <v>26</v>
      </c>
      <c r="F11" s="156"/>
      <c r="G11" s="146"/>
      <c r="H11" s="7" t="s">
        <v>27</v>
      </c>
      <c r="I11" s="7" t="s">
        <v>28</v>
      </c>
      <c r="J11" s="146"/>
      <c r="K11" s="146"/>
    </row>
    <row r="12" spans="1:11" s="6" customFormat="1" ht="15" x14ac:dyDescent="0.2">
      <c r="A12" s="146"/>
      <c r="B12" s="146"/>
      <c r="C12" s="149"/>
      <c r="D12" s="5" t="s">
        <v>31</v>
      </c>
      <c r="E12" s="5" t="s">
        <v>31</v>
      </c>
      <c r="F12" s="8" t="s">
        <v>29</v>
      </c>
      <c r="G12" s="8" t="s">
        <v>30</v>
      </c>
      <c r="H12" s="7" t="s">
        <v>32</v>
      </c>
      <c r="I12" s="7" t="s">
        <v>33</v>
      </c>
      <c r="J12" s="8" t="s">
        <v>34</v>
      </c>
      <c r="K12" s="146"/>
    </row>
    <row r="13" spans="1:11" s="67" customFormat="1" ht="15" x14ac:dyDescent="0.2">
      <c r="A13" s="44" t="s">
        <v>2</v>
      </c>
      <c r="B13" s="45" t="s">
        <v>96</v>
      </c>
      <c r="C13" s="46">
        <v>2800000</v>
      </c>
      <c r="D13" s="49">
        <v>1</v>
      </c>
      <c r="E13" s="70">
        <v>0</v>
      </c>
      <c r="F13" s="47" t="s">
        <v>81</v>
      </c>
      <c r="G13" s="47" t="s">
        <v>72</v>
      </c>
      <c r="H13" s="51">
        <v>2016</v>
      </c>
      <c r="I13" s="51">
        <v>2020</v>
      </c>
      <c r="J13" s="50" t="s">
        <v>37</v>
      </c>
      <c r="K13" s="52"/>
    </row>
    <row r="14" spans="1:11" s="67" customFormat="1" ht="25.5" x14ac:dyDescent="0.2">
      <c r="A14" s="44" t="s">
        <v>3</v>
      </c>
      <c r="B14" s="45" t="s">
        <v>48</v>
      </c>
      <c r="C14" s="46">
        <f>SUM(C15:C17)</f>
        <v>550000</v>
      </c>
      <c r="D14" s="48">
        <v>1</v>
      </c>
      <c r="E14" s="49">
        <v>0</v>
      </c>
      <c r="F14" s="47" t="s">
        <v>103</v>
      </c>
      <c r="G14" s="47" t="s">
        <v>36</v>
      </c>
      <c r="H14" s="51">
        <v>2016</v>
      </c>
      <c r="I14" s="51">
        <v>2018</v>
      </c>
      <c r="J14" s="50" t="s">
        <v>37</v>
      </c>
      <c r="K14" s="52"/>
    </row>
    <row r="15" spans="1:11" s="67" customFormat="1" ht="15" x14ac:dyDescent="0.2">
      <c r="A15" s="61" t="s">
        <v>97</v>
      </c>
      <c r="B15" s="62" t="s">
        <v>101</v>
      </c>
      <c r="C15" s="63">
        <v>100000</v>
      </c>
      <c r="D15" s="84">
        <v>1</v>
      </c>
      <c r="E15" s="85">
        <v>0</v>
      </c>
      <c r="F15" s="64" t="s">
        <v>102</v>
      </c>
      <c r="G15" s="86" t="s">
        <v>36</v>
      </c>
      <c r="H15" s="87">
        <v>2016</v>
      </c>
      <c r="I15" s="87">
        <v>2018</v>
      </c>
      <c r="J15" s="88" t="s">
        <v>37</v>
      </c>
      <c r="K15" s="66"/>
    </row>
    <row r="16" spans="1:11" s="67" customFormat="1" ht="15" x14ac:dyDescent="0.2">
      <c r="A16" s="61" t="s">
        <v>98</v>
      </c>
      <c r="B16" s="62" t="s">
        <v>100</v>
      </c>
      <c r="C16" s="63">
        <v>200000</v>
      </c>
      <c r="D16" s="84">
        <v>1</v>
      </c>
      <c r="E16" s="85">
        <v>0</v>
      </c>
      <c r="F16" s="64" t="s">
        <v>102</v>
      </c>
      <c r="G16" s="86" t="s">
        <v>36</v>
      </c>
      <c r="H16" s="87">
        <v>2016</v>
      </c>
      <c r="I16" s="87">
        <v>2018</v>
      </c>
      <c r="J16" s="88" t="s">
        <v>37</v>
      </c>
      <c r="K16" s="66" t="s">
        <v>104</v>
      </c>
    </row>
    <row r="17" spans="1:11" s="67" customFormat="1" ht="25.5" x14ac:dyDescent="0.2">
      <c r="A17" s="61" t="s">
        <v>99</v>
      </c>
      <c r="B17" s="62" t="s">
        <v>69</v>
      </c>
      <c r="C17" s="63">
        <v>250000</v>
      </c>
      <c r="D17" s="84">
        <v>1</v>
      </c>
      <c r="E17" s="85">
        <v>0</v>
      </c>
      <c r="F17" s="64" t="s">
        <v>103</v>
      </c>
      <c r="G17" s="86" t="s">
        <v>36</v>
      </c>
      <c r="H17" s="87">
        <v>2016</v>
      </c>
      <c r="I17" s="87">
        <v>2018</v>
      </c>
      <c r="J17" s="88" t="s">
        <v>37</v>
      </c>
      <c r="K17" s="66" t="s">
        <v>104</v>
      </c>
    </row>
    <row r="18" spans="1:11" s="69" customFormat="1" ht="15" x14ac:dyDescent="0.2">
      <c r="A18" s="44" t="s">
        <v>4</v>
      </c>
      <c r="B18" s="45" t="s">
        <v>84</v>
      </c>
      <c r="C18" s="46">
        <f>SUM(C19:C20)</f>
        <v>1500000</v>
      </c>
      <c r="D18" s="48">
        <v>1</v>
      </c>
      <c r="E18" s="49">
        <v>0</v>
      </c>
      <c r="F18" s="47"/>
      <c r="G18" s="47" t="s">
        <v>36</v>
      </c>
      <c r="H18" s="51">
        <v>2016</v>
      </c>
      <c r="I18" s="51">
        <v>2017</v>
      </c>
      <c r="J18" s="50" t="s">
        <v>37</v>
      </c>
      <c r="K18" s="53"/>
    </row>
    <row r="19" spans="1:11" s="69" customFormat="1" ht="30" customHeight="1" x14ac:dyDescent="0.2">
      <c r="A19" s="61" t="s">
        <v>97</v>
      </c>
      <c r="B19" s="62" t="s">
        <v>65</v>
      </c>
      <c r="C19" s="63">
        <v>1000000</v>
      </c>
      <c r="D19" s="84">
        <v>1</v>
      </c>
      <c r="E19" s="85">
        <v>0</v>
      </c>
      <c r="F19" s="64" t="s">
        <v>81</v>
      </c>
      <c r="G19" s="64" t="s">
        <v>72</v>
      </c>
      <c r="H19" s="65">
        <v>2016</v>
      </c>
      <c r="I19" s="65">
        <v>2016</v>
      </c>
      <c r="J19" s="88" t="s">
        <v>37</v>
      </c>
      <c r="K19" s="68"/>
    </row>
    <row r="20" spans="1:11" s="69" customFormat="1" ht="25.5" x14ac:dyDescent="0.2">
      <c r="A20" s="61" t="s">
        <v>98</v>
      </c>
      <c r="B20" s="62" t="s">
        <v>64</v>
      </c>
      <c r="C20" s="63">
        <v>500000</v>
      </c>
      <c r="D20" s="84">
        <v>1</v>
      </c>
      <c r="E20" s="85">
        <v>0</v>
      </c>
      <c r="F20" s="94" t="s">
        <v>80</v>
      </c>
      <c r="G20" s="64" t="s">
        <v>36</v>
      </c>
      <c r="H20" s="65">
        <v>2017</v>
      </c>
      <c r="I20" s="65">
        <v>2017</v>
      </c>
      <c r="J20" s="88" t="s">
        <v>37</v>
      </c>
      <c r="K20" s="68"/>
    </row>
    <row r="21" spans="1:11" s="69" customFormat="1" ht="25.5" x14ac:dyDescent="0.2">
      <c r="A21" s="44" t="s">
        <v>5</v>
      </c>
      <c r="B21" s="45" t="s">
        <v>106</v>
      </c>
      <c r="C21" s="46">
        <v>3000000</v>
      </c>
      <c r="D21" s="48">
        <v>1</v>
      </c>
      <c r="E21" s="49">
        <v>0</v>
      </c>
      <c r="F21" s="47" t="s">
        <v>81</v>
      </c>
      <c r="G21" s="47" t="s">
        <v>72</v>
      </c>
      <c r="H21" s="51">
        <v>2017</v>
      </c>
      <c r="I21" s="51">
        <v>2019</v>
      </c>
      <c r="J21" s="50" t="s">
        <v>37</v>
      </c>
      <c r="K21" s="54"/>
    </row>
    <row r="22" spans="1:11" s="69" customFormat="1" ht="15" x14ac:dyDescent="0.2">
      <c r="A22" s="44" t="s">
        <v>6</v>
      </c>
      <c r="B22" s="45" t="s">
        <v>107</v>
      </c>
      <c r="C22" s="55">
        <f>SUM(C23:C24)</f>
        <v>1788203</v>
      </c>
      <c r="D22" s="57">
        <v>1</v>
      </c>
      <c r="E22" s="58">
        <v>0</v>
      </c>
      <c r="F22" s="56"/>
      <c r="G22" s="47"/>
      <c r="H22" s="59">
        <v>2016</v>
      </c>
      <c r="I22" s="59">
        <v>2020</v>
      </c>
      <c r="J22" s="50"/>
      <c r="K22" s="54"/>
    </row>
    <row r="23" spans="1:11" s="97" customFormat="1" ht="15" x14ac:dyDescent="0.2">
      <c r="A23" s="89" t="s">
        <v>97</v>
      </c>
      <c r="B23" s="90" t="s">
        <v>108</v>
      </c>
      <c r="C23" s="91">
        <v>288203</v>
      </c>
      <c r="D23" s="92">
        <v>1</v>
      </c>
      <c r="E23" s="93">
        <v>0</v>
      </c>
      <c r="F23" s="94" t="s">
        <v>55</v>
      </c>
      <c r="G23" s="86" t="s">
        <v>36</v>
      </c>
      <c r="H23" s="95">
        <v>2016</v>
      </c>
      <c r="I23" s="95">
        <v>2020</v>
      </c>
      <c r="J23" s="88"/>
      <c r="K23" s="96"/>
    </row>
    <row r="24" spans="1:11" s="97" customFormat="1" ht="25.5" x14ac:dyDescent="0.2">
      <c r="A24" s="89" t="s">
        <v>98</v>
      </c>
      <c r="B24" s="90" t="s">
        <v>109</v>
      </c>
      <c r="C24" s="91">
        <v>1500000</v>
      </c>
      <c r="D24" s="92">
        <v>1</v>
      </c>
      <c r="E24" s="93">
        <v>0</v>
      </c>
      <c r="F24" s="94" t="s">
        <v>112</v>
      </c>
      <c r="G24" s="86" t="s">
        <v>72</v>
      </c>
      <c r="H24" s="95">
        <v>2016</v>
      </c>
      <c r="I24" s="95">
        <v>2020</v>
      </c>
      <c r="J24" s="88"/>
      <c r="K24" s="66" t="s">
        <v>110</v>
      </c>
    </row>
    <row r="25" spans="1:11" s="15" customFormat="1" ht="25.5" x14ac:dyDescent="0.2">
      <c r="A25" s="44" t="s">
        <v>7</v>
      </c>
      <c r="B25" s="45" t="s">
        <v>85</v>
      </c>
      <c r="C25" s="55">
        <f>SUM(C26:C28)</f>
        <v>9000000</v>
      </c>
      <c r="D25" s="57">
        <v>1</v>
      </c>
      <c r="E25" s="58">
        <v>0</v>
      </c>
      <c r="F25" s="56"/>
      <c r="G25" s="47" t="s">
        <v>36</v>
      </c>
      <c r="H25" s="59">
        <v>2016</v>
      </c>
      <c r="I25" s="59">
        <v>2020</v>
      </c>
      <c r="J25" s="50" t="s">
        <v>37</v>
      </c>
      <c r="K25" s="60"/>
    </row>
    <row r="26" spans="1:11" s="97" customFormat="1" ht="15" x14ac:dyDescent="0.2">
      <c r="A26" s="89" t="s">
        <v>97</v>
      </c>
      <c r="B26" s="90" t="s">
        <v>113</v>
      </c>
      <c r="C26" s="91">
        <v>200000</v>
      </c>
      <c r="D26" s="92">
        <v>1</v>
      </c>
      <c r="E26" s="93">
        <v>0</v>
      </c>
      <c r="F26" s="94" t="s">
        <v>114</v>
      </c>
      <c r="G26" s="86" t="s">
        <v>72</v>
      </c>
      <c r="H26" s="95">
        <v>2016</v>
      </c>
      <c r="I26" s="95">
        <v>2016</v>
      </c>
      <c r="J26" s="88"/>
      <c r="K26" s="98"/>
    </row>
    <row r="27" spans="1:11" s="97" customFormat="1" ht="15" x14ac:dyDescent="0.2">
      <c r="A27" s="89" t="s">
        <v>98</v>
      </c>
      <c r="B27" s="90" t="s">
        <v>66</v>
      </c>
      <c r="C27" s="91">
        <v>7000000</v>
      </c>
      <c r="D27" s="92">
        <v>1</v>
      </c>
      <c r="E27" s="93">
        <v>0</v>
      </c>
      <c r="F27" s="94" t="s">
        <v>49</v>
      </c>
      <c r="G27" s="86" t="s">
        <v>36</v>
      </c>
      <c r="H27" s="95">
        <v>2017</v>
      </c>
      <c r="I27" s="95">
        <v>2019</v>
      </c>
      <c r="J27" s="88"/>
      <c r="K27" s="98"/>
    </row>
    <row r="28" spans="1:11" s="97" customFormat="1" ht="25.5" x14ac:dyDescent="0.2">
      <c r="A28" s="89" t="s">
        <v>98</v>
      </c>
      <c r="B28" s="90" t="s">
        <v>67</v>
      </c>
      <c r="C28" s="91">
        <v>1800000</v>
      </c>
      <c r="D28" s="92">
        <v>1</v>
      </c>
      <c r="E28" s="93">
        <v>0</v>
      </c>
      <c r="F28" s="94" t="s">
        <v>80</v>
      </c>
      <c r="G28" s="86" t="s">
        <v>36</v>
      </c>
      <c r="H28" s="95">
        <v>2018</v>
      </c>
      <c r="I28" s="95">
        <v>2019</v>
      </c>
      <c r="J28" s="88"/>
      <c r="K28" s="98"/>
    </row>
    <row r="29" spans="1:11" s="15" customFormat="1" ht="15" x14ac:dyDescent="0.2">
      <c r="A29" s="44" t="s">
        <v>8</v>
      </c>
      <c r="B29" s="45" t="s">
        <v>86</v>
      </c>
      <c r="C29" s="46">
        <f>SUM(C30:C31)</f>
        <v>5000000</v>
      </c>
      <c r="D29" s="48">
        <v>1</v>
      </c>
      <c r="E29" s="49">
        <v>0</v>
      </c>
      <c r="F29" s="47"/>
      <c r="G29" s="47" t="s">
        <v>36</v>
      </c>
      <c r="H29" s="51">
        <v>2016</v>
      </c>
      <c r="I29" s="51">
        <v>2020</v>
      </c>
      <c r="J29" s="50" t="s">
        <v>37</v>
      </c>
      <c r="K29" s="54"/>
    </row>
    <row r="30" spans="1:11" s="97" customFormat="1" ht="25.5" x14ac:dyDescent="0.2">
      <c r="A30" s="89" t="s">
        <v>97</v>
      </c>
      <c r="B30" s="90" t="s">
        <v>115</v>
      </c>
      <c r="C30" s="99">
        <v>2500000</v>
      </c>
      <c r="D30" s="84">
        <v>1</v>
      </c>
      <c r="E30" s="85">
        <v>0</v>
      </c>
      <c r="F30" s="94" t="s">
        <v>49</v>
      </c>
      <c r="G30" s="86" t="s">
        <v>36</v>
      </c>
      <c r="H30" s="95">
        <v>2017</v>
      </c>
      <c r="I30" s="95">
        <v>2019</v>
      </c>
      <c r="J30" s="88"/>
      <c r="K30" s="96"/>
    </row>
    <row r="31" spans="1:11" s="97" customFormat="1" ht="25.5" x14ac:dyDescent="0.2">
      <c r="A31" s="89" t="s">
        <v>116</v>
      </c>
      <c r="B31" s="90" t="s">
        <v>117</v>
      </c>
      <c r="C31" s="99">
        <v>2500000</v>
      </c>
      <c r="D31" s="84">
        <v>1</v>
      </c>
      <c r="E31" s="85">
        <v>0</v>
      </c>
      <c r="F31" s="94" t="s">
        <v>80</v>
      </c>
      <c r="G31" s="86" t="s">
        <v>36</v>
      </c>
      <c r="H31" s="95">
        <v>2018</v>
      </c>
      <c r="I31" s="95">
        <v>2019</v>
      </c>
      <c r="J31" s="88"/>
      <c r="K31" s="96"/>
    </row>
    <row r="32" spans="1:11" s="15" customFormat="1" ht="25.5" x14ac:dyDescent="0.2">
      <c r="A32" s="44" t="s">
        <v>9</v>
      </c>
      <c r="B32" s="45" t="s">
        <v>88</v>
      </c>
      <c r="C32" s="46">
        <f>SUM(C33:C34)</f>
        <v>2200000</v>
      </c>
      <c r="D32" s="48">
        <v>1</v>
      </c>
      <c r="E32" s="49">
        <v>0</v>
      </c>
      <c r="F32" s="47"/>
      <c r="G32" s="47" t="s">
        <v>36</v>
      </c>
      <c r="H32" s="51">
        <v>2016</v>
      </c>
      <c r="I32" s="51">
        <v>2020</v>
      </c>
      <c r="J32" s="50" t="s">
        <v>37</v>
      </c>
      <c r="K32" s="52"/>
    </row>
    <row r="33" spans="1:11" s="97" customFormat="1" ht="15" x14ac:dyDescent="0.2">
      <c r="A33" s="89" t="s">
        <v>97</v>
      </c>
      <c r="B33" s="90" t="s">
        <v>71</v>
      </c>
      <c r="C33" s="99">
        <v>660000</v>
      </c>
      <c r="D33" s="84">
        <v>1</v>
      </c>
      <c r="E33" s="85">
        <v>0</v>
      </c>
      <c r="F33" s="94" t="s">
        <v>49</v>
      </c>
      <c r="G33" s="86" t="s">
        <v>36</v>
      </c>
      <c r="H33" s="87">
        <v>2016</v>
      </c>
      <c r="I33" s="87">
        <v>2016</v>
      </c>
      <c r="J33" s="88"/>
      <c r="K33" s="100"/>
    </row>
    <row r="34" spans="1:11" s="97" customFormat="1" ht="25.5" x14ac:dyDescent="0.2">
      <c r="A34" s="89" t="s">
        <v>98</v>
      </c>
      <c r="B34" s="90" t="s">
        <v>63</v>
      </c>
      <c r="C34" s="99">
        <v>1540000</v>
      </c>
      <c r="D34" s="84">
        <v>1</v>
      </c>
      <c r="E34" s="85">
        <v>0</v>
      </c>
      <c r="F34" s="94" t="s">
        <v>80</v>
      </c>
      <c r="G34" s="86" t="s">
        <v>36</v>
      </c>
      <c r="H34" s="87">
        <v>2016</v>
      </c>
      <c r="I34" s="87">
        <v>2016</v>
      </c>
      <c r="J34" s="88"/>
      <c r="K34" s="100"/>
    </row>
    <row r="35" spans="1:11" s="15" customFormat="1" ht="25.5" x14ac:dyDescent="0.2">
      <c r="A35" s="44" t="s">
        <v>87</v>
      </c>
      <c r="B35" s="45" t="s">
        <v>68</v>
      </c>
      <c r="C35" s="46">
        <v>1500000</v>
      </c>
      <c r="D35" s="48">
        <v>1</v>
      </c>
      <c r="E35" s="49">
        <v>0</v>
      </c>
      <c r="F35" s="47" t="s">
        <v>49</v>
      </c>
      <c r="G35" s="47" t="s">
        <v>36</v>
      </c>
      <c r="H35" s="51">
        <v>2016</v>
      </c>
      <c r="I35" s="51">
        <v>2020</v>
      </c>
      <c r="J35" s="50" t="s">
        <v>37</v>
      </c>
      <c r="K35" s="54"/>
    </row>
    <row r="36" spans="1:11" s="21" customFormat="1" ht="15" x14ac:dyDescent="0.2">
      <c r="A36" s="138" t="s">
        <v>38</v>
      </c>
      <c r="B36" s="138"/>
      <c r="C36" s="19">
        <f>C35+C32+C29+C25+C22+C21+C18+C14+C13</f>
        <v>27338203</v>
      </c>
      <c r="D36" s="20">
        <v>1</v>
      </c>
      <c r="E36" s="20">
        <v>0</v>
      </c>
      <c r="F36" s="139"/>
      <c r="G36" s="139"/>
      <c r="H36" s="140"/>
      <c r="I36" s="140"/>
      <c r="J36" s="140"/>
      <c r="K36" s="140"/>
    </row>
    <row r="37" spans="1:11" s="21" customFormat="1" ht="21.75" customHeight="1" x14ac:dyDescent="0.2">
      <c r="A37" s="143" t="s">
        <v>62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5"/>
    </row>
    <row r="38" spans="1:11" s="21" customFormat="1" ht="15" customHeight="1" x14ac:dyDescent="0.2">
      <c r="A38" s="146" t="s">
        <v>1</v>
      </c>
      <c r="B38" s="146" t="s">
        <v>18</v>
      </c>
      <c r="C38" s="147" t="s">
        <v>74</v>
      </c>
      <c r="D38" s="146" t="s">
        <v>73</v>
      </c>
      <c r="E38" s="146"/>
      <c r="F38" s="5" t="s">
        <v>19</v>
      </c>
      <c r="G38" s="146" t="s">
        <v>20</v>
      </c>
      <c r="H38" s="146" t="s">
        <v>21</v>
      </c>
      <c r="I38" s="146"/>
      <c r="J38" s="146" t="s">
        <v>22</v>
      </c>
      <c r="K38" s="146" t="s">
        <v>23</v>
      </c>
    </row>
    <row r="39" spans="1:11" s="21" customFormat="1" ht="15" x14ac:dyDescent="0.2">
      <c r="A39" s="146"/>
      <c r="B39" s="146"/>
      <c r="C39" s="148"/>
      <c r="D39" s="74" t="s">
        <v>25</v>
      </c>
      <c r="E39" s="74" t="s">
        <v>26</v>
      </c>
      <c r="F39" s="5" t="s">
        <v>24</v>
      </c>
      <c r="G39" s="146"/>
      <c r="H39" s="7" t="s">
        <v>27</v>
      </c>
      <c r="I39" s="7" t="s">
        <v>28</v>
      </c>
      <c r="J39" s="146"/>
      <c r="K39" s="146"/>
    </row>
    <row r="40" spans="1:11" s="21" customFormat="1" ht="15" x14ac:dyDescent="0.2">
      <c r="A40" s="146"/>
      <c r="B40" s="146"/>
      <c r="C40" s="149"/>
      <c r="D40" s="5" t="s">
        <v>31</v>
      </c>
      <c r="E40" s="5" t="s">
        <v>31</v>
      </c>
      <c r="F40" s="8" t="s">
        <v>29</v>
      </c>
      <c r="G40" s="8" t="s">
        <v>30</v>
      </c>
      <c r="H40" s="7" t="s">
        <v>32</v>
      </c>
      <c r="I40" s="7" t="s">
        <v>33</v>
      </c>
      <c r="J40" s="8" t="s">
        <v>34</v>
      </c>
      <c r="K40" s="146"/>
    </row>
    <row r="41" spans="1:11" s="104" customFormat="1" ht="15" x14ac:dyDescent="0.2">
      <c r="A41" s="89" t="s">
        <v>10</v>
      </c>
      <c r="B41" s="90" t="s">
        <v>89</v>
      </c>
      <c r="C41" s="101">
        <v>1500000</v>
      </c>
      <c r="D41" s="85">
        <v>1</v>
      </c>
      <c r="E41" s="85">
        <v>0</v>
      </c>
      <c r="F41" s="105" t="s">
        <v>81</v>
      </c>
      <c r="G41" s="105" t="s">
        <v>72</v>
      </c>
      <c r="H41" s="35">
        <v>2016</v>
      </c>
      <c r="I41" s="35">
        <v>2016</v>
      </c>
      <c r="J41" s="102"/>
      <c r="K41" s="103"/>
    </row>
    <row r="42" spans="1:11" s="15" customFormat="1" ht="15" x14ac:dyDescent="0.2">
      <c r="A42" s="9" t="s">
        <v>11</v>
      </c>
      <c r="B42" s="10" t="s">
        <v>50</v>
      </c>
      <c r="C42" s="36">
        <v>30000000</v>
      </c>
      <c r="D42" s="13">
        <v>1</v>
      </c>
      <c r="E42" s="12">
        <v>0</v>
      </c>
      <c r="F42" s="11" t="s">
        <v>35</v>
      </c>
      <c r="G42" s="11" t="s">
        <v>72</v>
      </c>
      <c r="H42" s="35">
        <v>2017</v>
      </c>
      <c r="I42" s="35">
        <v>2020</v>
      </c>
      <c r="J42" s="14" t="s">
        <v>37</v>
      </c>
      <c r="K42" s="22"/>
    </row>
    <row r="43" spans="1:11" s="15" customFormat="1" ht="15" x14ac:dyDescent="0.2">
      <c r="A43" s="9" t="s">
        <v>11</v>
      </c>
      <c r="B43" s="23" t="s">
        <v>51</v>
      </c>
      <c r="C43" s="37">
        <v>15000000</v>
      </c>
      <c r="D43" s="13">
        <v>1</v>
      </c>
      <c r="E43" s="12">
        <v>0</v>
      </c>
      <c r="F43" s="11" t="s">
        <v>35</v>
      </c>
      <c r="G43" s="11" t="s">
        <v>72</v>
      </c>
      <c r="H43" s="35">
        <v>2018</v>
      </c>
      <c r="I43" s="35">
        <v>2020</v>
      </c>
      <c r="J43" s="14" t="s">
        <v>37</v>
      </c>
      <c r="K43" s="24"/>
    </row>
    <row r="44" spans="1:11" s="15" customFormat="1" ht="15" x14ac:dyDescent="0.2">
      <c r="A44" s="9" t="s">
        <v>12</v>
      </c>
      <c r="B44" s="23" t="s">
        <v>91</v>
      </c>
      <c r="C44" s="37">
        <v>500000</v>
      </c>
      <c r="D44" s="13">
        <v>1</v>
      </c>
      <c r="E44" s="12">
        <v>0</v>
      </c>
      <c r="F44" s="105" t="s">
        <v>81</v>
      </c>
      <c r="G44" s="105" t="s">
        <v>72</v>
      </c>
      <c r="H44" s="35">
        <v>2016</v>
      </c>
      <c r="I44" s="35">
        <v>2016</v>
      </c>
      <c r="J44" s="14" t="s">
        <v>37</v>
      </c>
      <c r="K44" s="24"/>
    </row>
    <row r="45" spans="1:11" s="15" customFormat="1" ht="15" x14ac:dyDescent="0.2">
      <c r="A45" s="9" t="s">
        <v>13</v>
      </c>
      <c r="B45" s="23" t="s">
        <v>52</v>
      </c>
      <c r="C45" s="71">
        <v>3000000</v>
      </c>
      <c r="D45" s="13">
        <v>1</v>
      </c>
      <c r="E45" s="12">
        <v>0</v>
      </c>
      <c r="F45" s="11" t="s">
        <v>49</v>
      </c>
      <c r="G45" s="11" t="s">
        <v>36</v>
      </c>
      <c r="H45" s="35">
        <v>2017</v>
      </c>
      <c r="I45" s="35">
        <v>2019</v>
      </c>
      <c r="J45" s="14" t="s">
        <v>37</v>
      </c>
      <c r="K45" s="16"/>
    </row>
    <row r="46" spans="1:11" s="15" customFormat="1" ht="25.5" x14ac:dyDescent="0.2">
      <c r="A46" s="9" t="s">
        <v>14</v>
      </c>
      <c r="B46" s="23" t="s">
        <v>54</v>
      </c>
      <c r="C46" s="71">
        <v>3666667</v>
      </c>
      <c r="D46" s="13">
        <v>1</v>
      </c>
      <c r="E46" s="12">
        <v>0</v>
      </c>
      <c r="F46" s="11" t="s">
        <v>80</v>
      </c>
      <c r="G46" s="11" t="s">
        <v>36</v>
      </c>
      <c r="H46" s="35">
        <v>2018</v>
      </c>
      <c r="I46" s="35">
        <v>2019</v>
      </c>
      <c r="J46" s="14" t="s">
        <v>37</v>
      </c>
      <c r="K46" s="16"/>
    </row>
    <row r="47" spans="1:11" s="112" customFormat="1" ht="15" x14ac:dyDescent="0.2">
      <c r="A47" s="89" t="s">
        <v>15</v>
      </c>
      <c r="B47" s="106" t="s">
        <v>53</v>
      </c>
      <c r="C47" s="107">
        <v>6000000</v>
      </c>
      <c r="D47" s="108">
        <v>1</v>
      </c>
      <c r="E47" s="109">
        <v>0</v>
      </c>
      <c r="F47" s="110" t="s">
        <v>49</v>
      </c>
      <c r="G47" s="86" t="s">
        <v>36</v>
      </c>
      <c r="H47" s="87">
        <v>2017</v>
      </c>
      <c r="I47" s="87">
        <v>2019</v>
      </c>
      <c r="J47" s="111" t="s">
        <v>37</v>
      </c>
      <c r="K47" s="114" t="s">
        <v>118</v>
      </c>
    </row>
    <row r="48" spans="1:11" s="115" customFormat="1" ht="25.5" x14ac:dyDescent="0.2">
      <c r="A48" s="89" t="s">
        <v>16</v>
      </c>
      <c r="B48" s="106" t="s">
        <v>119</v>
      </c>
      <c r="C48" s="107">
        <v>8500000</v>
      </c>
      <c r="D48" s="109">
        <v>1</v>
      </c>
      <c r="E48" s="113">
        <v>0</v>
      </c>
      <c r="F48" s="11" t="s">
        <v>80</v>
      </c>
      <c r="G48" s="86" t="s">
        <v>36</v>
      </c>
      <c r="H48" s="87">
        <v>2018</v>
      </c>
      <c r="I48" s="87">
        <v>2019</v>
      </c>
      <c r="J48" s="111" t="s">
        <v>37</v>
      </c>
      <c r="K48" s="114" t="s">
        <v>120</v>
      </c>
    </row>
    <row r="49" spans="1:11" s="15" customFormat="1" ht="38.25" x14ac:dyDescent="0.2">
      <c r="A49" s="9" t="s">
        <v>40</v>
      </c>
      <c r="B49" s="23" t="s">
        <v>121</v>
      </c>
      <c r="C49" s="37">
        <v>6095130</v>
      </c>
      <c r="D49" s="12">
        <v>1</v>
      </c>
      <c r="E49" s="12">
        <v>0</v>
      </c>
      <c r="F49" s="86" t="s">
        <v>122</v>
      </c>
      <c r="G49" s="11" t="s">
        <v>72</v>
      </c>
      <c r="H49" s="35">
        <v>2016</v>
      </c>
      <c r="I49" s="35">
        <v>2016</v>
      </c>
      <c r="J49" s="14" t="s">
        <v>37</v>
      </c>
      <c r="K49" s="18" t="s">
        <v>123</v>
      </c>
    </row>
    <row r="50" spans="1:11" s="15" customFormat="1" ht="25.5" x14ac:dyDescent="0.2">
      <c r="A50" s="9" t="s">
        <v>70</v>
      </c>
      <c r="B50" s="23" t="s">
        <v>124</v>
      </c>
      <c r="C50" s="71">
        <v>11500000</v>
      </c>
      <c r="D50" s="12">
        <v>1</v>
      </c>
      <c r="E50" s="12">
        <v>0</v>
      </c>
      <c r="F50" s="86" t="s">
        <v>35</v>
      </c>
      <c r="G50" s="11" t="s">
        <v>72</v>
      </c>
      <c r="H50" s="35">
        <v>2017</v>
      </c>
      <c r="I50" s="35">
        <v>2018</v>
      </c>
      <c r="J50" s="14" t="s">
        <v>37</v>
      </c>
      <c r="K50" s="22"/>
    </row>
    <row r="51" spans="1:11" s="15" customFormat="1" ht="38.25" x14ac:dyDescent="0.2">
      <c r="A51" s="9" t="s">
        <v>90</v>
      </c>
      <c r="B51" s="23" t="s">
        <v>125</v>
      </c>
      <c r="C51" s="71">
        <v>55500000</v>
      </c>
      <c r="D51" s="12">
        <v>0</v>
      </c>
      <c r="E51" s="12">
        <v>1</v>
      </c>
      <c r="F51" s="86" t="s">
        <v>122</v>
      </c>
      <c r="G51" s="11" t="s">
        <v>72</v>
      </c>
      <c r="H51" s="35">
        <v>2015</v>
      </c>
      <c r="I51" s="35">
        <v>2018</v>
      </c>
      <c r="J51" s="14" t="s">
        <v>37</v>
      </c>
      <c r="K51" s="18" t="s">
        <v>126</v>
      </c>
    </row>
    <row r="52" spans="1:11" s="17" customFormat="1" ht="15" x14ac:dyDescent="0.2">
      <c r="A52" s="138" t="s">
        <v>41</v>
      </c>
      <c r="B52" s="138"/>
      <c r="C52" s="19">
        <f>SUM(C41:C51)</f>
        <v>141261797</v>
      </c>
      <c r="D52" s="20">
        <v>0.6</v>
      </c>
      <c r="E52" s="20">
        <v>0.4</v>
      </c>
      <c r="F52" s="139"/>
      <c r="G52" s="139"/>
      <c r="H52" s="140"/>
      <c r="I52" s="140"/>
      <c r="J52" s="140"/>
      <c r="K52" s="140"/>
    </row>
    <row r="53" spans="1:11" s="25" customFormat="1" ht="21.75" customHeight="1" x14ac:dyDescent="0.2">
      <c r="A53" s="143" t="s">
        <v>141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5"/>
    </row>
    <row r="54" spans="1:11" s="25" customFormat="1" ht="16.149999999999999" customHeight="1" x14ac:dyDescent="0.2">
      <c r="A54" s="146" t="s">
        <v>1</v>
      </c>
      <c r="B54" s="146" t="s">
        <v>18</v>
      </c>
      <c r="C54" s="147" t="s">
        <v>74</v>
      </c>
      <c r="D54" s="146" t="s">
        <v>73</v>
      </c>
      <c r="E54" s="146"/>
      <c r="F54" s="5" t="s">
        <v>19</v>
      </c>
      <c r="G54" s="146" t="s">
        <v>20</v>
      </c>
      <c r="H54" s="146" t="s">
        <v>21</v>
      </c>
      <c r="I54" s="146"/>
      <c r="J54" s="146" t="s">
        <v>22</v>
      </c>
      <c r="K54" s="146" t="s">
        <v>23</v>
      </c>
    </row>
    <row r="55" spans="1:11" s="25" customFormat="1" ht="15" x14ac:dyDescent="0.2">
      <c r="A55" s="146"/>
      <c r="B55" s="146"/>
      <c r="C55" s="148"/>
      <c r="D55" s="74" t="s">
        <v>25</v>
      </c>
      <c r="E55" s="74" t="s">
        <v>26</v>
      </c>
      <c r="F55" s="5" t="s">
        <v>24</v>
      </c>
      <c r="G55" s="146"/>
      <c r="H55" s="7" t="s">
        <v>27</v>
      </c>
      <c r="I55" s="7" t="s">
        <v>28</v>
      </c>
      <c r="J55" s="146"/>
      <c r="K55" s="146"/>
    </row>
    <row r="56" spans="1:11" s="25" customFormat="1" ht="15" x14ac:dyDescent="0.2">
      <c r="A56" s="146"/>
      <c r="B56" s="146"/>
      <c r="C56" s="149"/>
      <c r="D56" s="5" t="s">
        <v>31</v>
      </c>
      <c r="E56" s="5" t="s">
        <v>31</v>
      </c>
      <c r="F56" s="8" t="s">
        <v>29</v>
      </c>
      <c r="G56" s="8" t="s">
        <v>30</v>
      </c>
      <c r="H56" s="7" t="s">
        <v>32</v>
      </c>
      <c r="I56" s="7" t="s">
        <v>33</v>
      </c>
      <c r="J56" s="8" t="s">
        <v>34</v>
      </c>
      <c r="K56" s="146"/>
    </row>
    <row r="57" spans="1:11" s="120" customFormat="1" ht="15" x14ac:dyDescent="0.2">
      <c r="A57" s="116" t="s">
        <v>0</v>
      </c>
      <c r="B57" s="117" t="s">
        <v>83</v>
      </c>
      <c r="C57" s="118">
        <v>8500000</v>
      </c>
      <c r="D57" s="85">
        <v>1</v>
      </c>
      <c r="E57" s="119">
        <v>0</v>
      </c>
      <c r="F57" s="105" t="s">
        <v>111</v>
      </c>
      <c r="G57" s="86" t="s">
        <v>72</v>
      </c>
      <c r="H57" s="87">
        <v>2016</v>
      </c>
      <c r="I57" s="87">
        <v>2020</v>
      </c>
      <c r="J57" s="105" t="s">
        <v>37</v>
      </c>
      <c r="K57" s="103"/>
    </row>
    <row r="58" spans="1:11" s="120" customFormat="1" ht="15" x14ac:dyDescent="0.2">
      <c r="A58" s="121" t="s">
        <v>59</v>
      </c>
      <c r="B58" s="122" t="s">
        <v>56</v>
      </c>
      <c r="C58" s="123">
        <v>800000</v>
      </c>
      <c r="D58" s="49">
        <v>1</v>
      </c>
      <c r="E58" s="124">
        <v>0</v>
      </c>
      <c r="F58" s="125" t="s">
        <v>81</v>
      </c>
      <c r="G58" s="47" t="s">
        <v>36</v>
      </c>
      <c r="H58" s="51">
        <v>2016</v>
      </c>
      <c r="I58" s="51">
        <v>2020</v>
      </c>
      <c r="J58" s="125" t="s">
        <v>37</v>
      </c>
      <c r="K58" s="126"/>
    </row>
    <row r="59" spans="1:11" s="120" customFormat="1" ht="15" x14ac:dyDescent="0.2">
      <c r="A59" s="116" t="s">
        <v>97</v>
      </c>
      <c r="B59" s="117" t="s">
        <v>127</v>
      </c>
      <c r="C59" s="118">
        <v>500000</v>
      </c>
      <c r="D59" s="85">
        <v>1</v>
      </c>
      <c r="E59" s="119">
        <v>0</v>
      </c>
      <c r="F59" s="105" t="s">
        <v>111</v>
      </c>
      <c r="G59" s="86" t="s">
        <v>36</v>
      </c>
      <c r="H59" s="87">
        <v>2016</v>
      </c>
      <c r="I59" s="87">
        <v>2020</v>
      </c>
      <c r="J59" s="105"/>
      <c r="K59" s="103"/>
    </row>
    <row r="60" spans="1:11" s="120" customFormat="1" ht="15" x14ac:dyDescent="0.2">
      <c r="A60" s="116" t="s">
        <v>98</v>
      </c>
      <c r="B60" s="117" t="s">
        <v>128</v>
      </c>
      <c r="C60" s="118">
        <v>300000</v>
      </c>
      <c r="D60" s="85">
        <v>1</v>
      </c>
      <c r="E60" s="119">
        <v>0</v>
      </c>
      <c r="F60" s="105" t="s">
        <v>111</v>
      </c>
      <c r="G60" s="86" t="s">
        <v>36</v>
      </c>
      <c r="H60" s="87">
        <v>2016</v>
      </c>
      <c r="I60" s="87">
        <v>2020</v>
      </c>
      <c r="J60" s="105"/>
      <c r="K60" s="103"/>
    </row>
    <row r="61" spans="1:11" s="25" customFormat="1" ht="15" x14ac:dyDescent="0.2">
      <c r="A61" s="38" t="s">
        <v>60</v>
      </c>
      <c r="B61" s="39" t="s">
        <v>57</v>
      </c>
      <c r="C61" s="43">
        <v>30000</v>
      </c>
      <c r="D61" s="13">
        <v>1</v>
      </c>
      <c r="E61" s="72">
        <v>0</v>
      </c>
      <c r="F61" s="41" t="s">
        <v>39</v>
      </c>
      <c r="G61" s="11" t="s">
        <v>36</v>
      </c>
      <c r="H61" s="35">
        <v>2018</v>
      </c>
      <c r="I61" s="35">
        <v>2018</v>
      </c>
      <c r="J61" s="41" t="s">
        <v>37</v>
      </c>
      <c r="K61" s="34"/>
    </row>
    <row r="62" spans="1:11" s="15" customFormat="1" ht="15" x14ac:dyDescent="0.2">
      <c r="A62" s="38" t="s">
        <v>61</v>
      </c>
      <c r="B62" s="40" t="s">
        <v>58</v>
      </c>
      <c r="C62" s="43">
        <v>70000</v>
      </c>
      <c r="D62" s="13">
        <v>1</v>
      </c>
      <c r="E62" s="13">
        <v>0</v>
      </c>
      <c r="F62" s="42" t="s">
        <v>39</v>
      </c>
      <c r="G62" s="11" t="s">
        <v>36</v>
      </c>
      <c r="H62" s="35">
        <v>2020</v>
      </c>
      <c r="I62" s="35">
        <v>2020</v>
      </c>
      <c r="J62" s="41" t="s">
        <v>37</v>
      </c>
      <c r="K62" s="16"/>
    </row>
    <row r="63" spans="1:11" s="97" customFormat="1" ht="25.5" x14ac:dyDescent="0.2">
      <c r="A63" s="116" t="s">
        <v>92</v>
      </c>
      <c r="B63" s="127" t="s">
        <v>95</v>
      </c>
      <c r="C63" s="118">
        <v>500000</v>
      </c>
      <c r="D63" s="85">
        <v>1</v>
      </c>
      <c r="E63" s="85">
        <v>0</v>
      </c>
      <c r="F63" s="128" t="s">
        <v>129</v>
      </c>
      <c r="G63" s="11" t="s">
        <v>36</v>
      </c>
      <c r="H63" s="87">
        <v>2016</v>
      </c>
      <c r="I63" s="87">
        <v>2020</v>
      </c>
      <c r="J63" s="102"/>
      <c r="K63" s="96"/>
    </row>
    <row r="64" spans="1:11" customFormat="1" ht="15" x14ac:dyDescent="0.2">
      <c r="A64" s="138" t="s">
        <v>42</v>
      </c>
      <c r="B64" s="138"/>
      <c r="C64" s="19">
        <f>C57+C58+C61+C62+C63</f>
        <v>9900000</v>
      </c>
      <c r="D64" s="20">
        <v>1</v>
      </c>
      <c r="E64" s="20">
        <v>0</v>
      </c>
      <c r="F64" s="139"/>
      <c r="G64" s="139"/>
      <c r="H64" s="140"/>
      <c r="I64" s="140"/>
      <c r="J64" s="140"/>
      <c r="K64" s="140"/>
    </row>
    <row r="65" spans="1:11" customFormat="1" ht="20.25" customHeight="1" x14ac:dyDescent="0.2">
      <c r="A65" s="141" t="s">
        <v>75</v>
      </c>
      <c r="B65" s="141"/>
      <c r="C65" s="76">
        <f>SUM(C36,C52,C64)</f>
        <v>178500000</v>
      </c>
      <c r="D65" s="77">
        <v>0.7</v>
      </c>
      <c r="E65" s="77">
        <v>0.3</v>
      </c>
      <c r="F65" s="142"/>
      <c r="G65" s="142"/>
      <c r="H65" s="142"/>
      <c r="I65" s="142"/>
      <c r="J65" s="142"/>
      <c r="K65" s="142"/>
    </row>
    <row r="66" spans="1:11" customFormat="1" ht="15.75" customHeight="1" x14ac:dyDescent="0.2">
      <c r="A66" s="26"/>
      <c r="B66" s="135" t="s">
        <v>43</v>
      </c>
      <c r="C66" s="135"/>
      <c r="D66" s="135"/>
      <c r="E66" s="135"/>
      <c r="F66" s="135"/>
      <c r="G66" s="135"/>
      <c r="H66" s="135"/>
      <c r="I66" s="135"/>
      <c r="J66" s="135"/>
      <c r="K66" s="135"/>
    </row>
    <row r="67" spans="1:11" customFormat="1" ht="46.5" customHeight="1" x14ac:dyDescent="0.2">
      <c r="A67" s="27" t="s">
        <v>29</v>
      </c>
      <c r="B67" s="136" t="s">
        <v>44</v>
      </c>
      <c r="C67" s="136"/>
      <c r="D67" s="136"/>
      <c r="E67" s="136"/>
      <c r="F67" s="136"/>
      <c r="G67" s="136"/>
      <c r="H67" s="136"/>
      <c r="I67" s="136"/>
      <c r="J67" s="136"/>
      <c r="K67" s="136"/>
    </row>
    <row r="68" spans="1:11" customFormat="1" ht="15.75" x14ac:dyDescent="0.2">
      <c r="A68" s="28" t="s">
        <v>30</v>
      </c>
      <c r="B68" s="137" t="s">
        <v>45</v>
      </c>
      <c r="C68" s="137"/>
      <c r="D68" s="75"/>
      <c r="E68" s="75"/>
      <c r="F68" s="29"/>
      <c r="G68" s="29"/>
      <c r="H68" s="31"/>
      <c r="I68" s="31"/>
      <c r="J68" s="30"/>
      <c r="K68" s="32"/>
    </row>
    <row r="69" spans="1:11" customFormat="1" ht="15.75" x14ac:dyDescent="0.2">
      <c r="A69" s="28" t="s">
        <v>34</v>
      </c>
      <c r="B69" s="33" t="s">
        <v>46</v>
      </c>
      <c r="C69" s="29"/>
      <c r="D69" s="29"/>
      <c r="E69" s="29"/>
      <c r="F69" s="29"/>
      <c r="G69" s="29"/>
      <c r="H69" s="31"/>
      <c r="I69" s="31"/>
      <c r="J69" s="30"/>
      <c r="K69" s="32"/>
    </row>
    <row r="77" spans="1:11" customFormat="1" x14ac:dyDescent="0.2">
      <c r="A77" s="1"/>
      <c r="B77" s="1"/>
      <c r="C77" s="78">
        <v>6500000</v>
      </c>
      <c r="D77" s="1"/>
      <c r="E77" s="1"/>
      <c r="F77" s="1"/>
      <c r="G77" s="1"/>
      <c r="H77" s="1"/>
      <c r="I77" s="1"/>
      <c r="J77" s="1"/>
      <c r="K77" s="1"/>
    </row>
    <row r="78" spans="1:11" customFormat="1" x14ac:dyDescent="0.2">
      <c r="A78" s="1"/>
      <c r="B78" s="1"/>
      <c r="C78" s="78">
        <v>5000000</v>
      </c>
      <c r="D78" s="1"/>
      <c r="E78" s="1"/>
      <c r="F78" s="1"/>
      <c r="G78" s="1"/>
      <c r="H78" s="1"/>
      <c r="I78" s="1"/>
      <c r="J78" s="1"/>
      <c r="K78" s="1"/>
    </row>
    <row r="79" spans="1:11" customFormat="1" x14ac:dyDescent="0.2">
      <c r="A79" s="1"/>
      <c r="B79" s="1"/>
      <c r="C79" s="78">
        <f>SUM(C77:C78)</f>
        <v>11500000</v>
      </c>
      <c r="D79" s="1"/>
      <c r="E79" s="1"/>
      <c r="F79" s="1"/>
      <c r="G79" s="1"/>
      <c r="H79" s="1"/>
      <c r="I79" s="1"/>
      <c r="J79" s="1"/>
      <c r="K79" s="1"/>
    </row>
    <row r="80" spans="1:11" customFormat="1" x14ac:dyDescent="0.2">
      <c r="A80" s="1"/>
      <c r="B80" s="1"/>
      <c r="C80" s="80">
        <f>C79/3</f>
        <v>3833333.3333333335</v>
      </c>
      <c r="D80" s="80">
        <f>C86/3</f>
        <v>649250</v>
      </c>
      <c r="E80" s="80">
        <f>SUM(C80:D80)</f>
        <v>4482583.333333334</v>
      </c>
      <c r="F80" s="81" t="s">
        <v>93</v>
      </c>
      <c r="G80" s="1"/>
      <c r="H80" s="1"/>
      <c r="I80" s="1"/>
      <c r="J80" s="1"/>
      <c r="K80" s="1"/>
    </row>
    <row r="81" spans="3:6" customFormat="1" x14ac:dyDescent="0.2">
      <c r="C81" s="78">
        <v>9500000</v>
      </c>
      <c r="D81" s="1"/>
      <c r="E81" s="1"/>
      <c r="F81" s="1"/>
    </row>
    <row r="82" spans="3:6" customFormat="1" x14ac:dyDescent="0.2">
      <c r="C82" s="78">
        <v>14500000</v>
      </c>
      <c r="D82" s="1"/>
      <c r="E82" s="1"/>
      <c r="F82" s="1"/>
    </row>
    <row r="83" spans="3:6" customFormat="1" x14ac:dyDescent="0.2">
      <c r="C83" s="78">
        <f>SUM(C81:C82)</f>
        <v>24000000</v>
      </c>
      <c r="D83" s="1"/>
      <c r="E83" s="1"/>
      <c r="F83" s="1"/>
    </row>
    <row r="84" spans="3:6" customFormat="1" x14ac:dyDescent="0.2">
      <c r="C84" s="80">
        <f>C83/3</f>
        <v>8000000</v>
      </c>
      <c r="D84" s="80">
        <f>C87/3</f>
        <v>1260000</v>
      </c>
      <c r="E84" s="80">
        <f>SUM(C84:D84)</f>
        <v>9260000</v>
      </c>
      <c r="F84" s="81" t="s">
        <v>94</v>
      </c>
    </row>
    <row r="86" spans="3:6" customFormat="1" x14ac:dyDescent="0.2">
      <c r="C86" s="79">
        <v>1947750</v>
      </c>
      <c r="D86" s="1"/>
      <c r="E86" s="1"/>
      <c r="F86" s="1"/>
    </row>
    <row r="87" spans="3:6" customFormat="1" x14ac:dyDescent="0.2">
      <c r="C87" s="78">
        <v>3780000</v>
      </c>
      <c r="D87" s="1"/>
      <c r="E87" s="1"/>
      <c r="F87" s="1"/>
    </row>
  </sheetData>
  <mergeCells count="48">
    <mergeCell ref="A5:K5"/>
    <mergeCell ref="A3:K3"/>
    <mergeCell ref="A2:K2"/>
    <mergeCell ref="A4:K4"/>
    <mergeCell ref="A10:A12"/>
    <mergeCell ref="B10:B12"/>
    <mergeCell ref="G10:G11"/>
    <mergeCell ref="D10:E10"/>
    <mergeCell ref="H10:I10"/>
    <mergeCell ref="J10:J11"/>
    <mergeCell ref="F10:F11"/>
    <mergeCell ref="C10:C12"/>
    <mergeCell ref="A6:J6"/>
    <mergeCell ref="A7:J7"/>
    <mergeCell ref="A9:K9"/>
    <mergeCell ref="K10:K12"/>
    <mergeCell ref="A36:B36"/>
    <mergeCell ref="F36:G36"/>
    <mergeCell ref="H36:K36"/>
    <mergeCell ref="A37:K37"/>
    <mergeCell ref="A38:A40"/>
    <mergeCell ref="B38:B40"/>
    <mergeCell ref="G38:G39"/>
    <mergeCell ref="D38:E38"/>
    <mergeCell ref="H38:I38"/>
    <mergeCell ref="J38:J39"/>
    <mergeCell ref="K38:K40"/>
    <mergeCell ref="C38:C40"/>
    <mergeCell ref="A52:B52"/>
    <mergeCell ref="F52:G52"/>
    <mergeCell ref="H52:K52"/>
    <mergeCell ref="A53:K53"/>
    <mergeCell ref="A54:A56"/>
    <mergeCell ref="B54:B56"/>
    <mergeCell ref="G54:G55"/>
    <mergeCell ref="D54:E54"/>
    <mergeCell ref="H54:I54"/>
    <mergeCell ref="J54:J55"/>
    <mergeCell ref="K54:K56"/>
    <mergeCell ref="C54:C56"/>
    <mergeCell ref="B66:K66"/>
    <mergeCell ref="B67:K67"/>
    <mergeCell ref="B68:C68"/>
    <mergeCell ref="A64:B64"/>
    <mergeCell ref="F64:G64"/>
    <mergeCell ref="H64:K64"/>
    <mergeCell ref="A65:B65"/>
    <mergeCell ref="F65:K65"/>
  </mergeCells>
  <printOptions horizontalCentered="1"/>
  <pageMargins left="0.196850393700787" right="0.27559055118110198" top="0.43307086614173201" bottom="0.98425196850393704" header="0.511811023622047" footer="0.511811023622047"/>
  <pageSetup paperSize="9" scale="56" firstPageNumber="0" orientation="landscape" r:id="rId1"/>
  <headerFooter>
    <oddHeader>&amp;REER#5-BR-L1408
Página &amp;P de &amp;N</oddHeader>
  </headerFooter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89"/>
  <sheetViews>
    <sheetView topLeftCell="A26" zoomScaleNormal="100" workbookViewId="0">
      <selection activeCell="D42" sqref="D42:D43"/>
    </sheetView>
  </sheetViews>
  <sheetFormatPr defaultRowHeight="12.75" x14ac:dyDescent="0.2"/>
  <cols>
    <col min="1" max="1" width="4.7109375" style="1" customWidth="1"/>
    <col min="2" max="2" width="7.42578125" style="1" customWidth="1"/>
    <col min="3" max="3" width="69.28515625" style="1" bestFit="1" customWidth="1"/>
    <col min="4" max="4" width="17.42578125" style="1" customWidth="1"/>
    <col min="5" max="6" width="12.28515625" style="1" bestFit="1" customWidth="1"/>
    <col min="7" max="7" width="8.85546875" style="1" bestFit="1" customWidth="1"/>
    <col min="8" max="8" width="8.7109375" style="1" customWidth="1"/>
    <col min="9" max="9" width="10.42578125" style="1" customWidth="1"/>
    <col min="10" max="10" width="10.28515625" style="1" customWidth="1"/>
    <col min="11" max="11" width="5.85546875" style="1" bestFit="1" customWidth="1"/>
    <col min="12" max="12" width="34.140625" style="1" customWidth="1"/>
    <col min="13" max="251" width="9.140625" style="1"/>
    <col min="252" max="1023" width="9.140625" style="2"/>
  </cols>
  <sheetData>
    <row r="1" spans="1:1023" x14ac:dyDescent="0.2">
      <c r="I1" s="3"/>
      <c r="J1" s="3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18.75" x14ac:dyDescent="0.2">
      <c r="A2" s="150" t="s">
        <v>17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18.75" x14ac:dyDescent="0.2">
      <c r="A3" s="151" t="s">
        <v>140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ht="15.75" x14ac:dyDescent="0.2">
      <c r="A4" s="153" t="s">
        <v>78</v>
      </c>
      <c r="B4" s="159"/>
      <c r="C4" s="154"/>
      <c r="D4" s="154"/>
      <c r="E4" s="154"/>
      <c r="F4" s="154"/>
      <c r="G4" s="154"/>
      <c r="H4" s="154"/>
      <c r="I4" s="154"/>
      <c r="J4" s="154"/>
      <c r="K4" s="154"/>
      <c r="L4" s="15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ht="24" customHeight="1" x14ac:dyDescent="0.2">
      <c r="A5" s="150" t="s">
        <v>77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15" x14ac:dyDescent="0.2">
      <c r="A6" s="157" t="s">
        <v>79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15" x14ac:dyDescent="0.2">
      <c r="A7" s="157" t="s">
        <v>76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15" x14ac:dyDescent="0.2">
      <c r="A8" s="4"/>
      <c r="B8" s="4"/>
      <c r="C8" s="83"/>
      <c r="D8" s="83"/>
      <c r="E8" s="83"/>
      <c r="F8" s="83"/>
      <c r="G8" s="83"/>
      <c r="H8" s="83"/>
      <c r="I8" s="83"/>
      <c r="J8" s="83"/>
      <c r="K8" s="83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18.75" x14ac:dyDescent="0.2">
      <c r="A9" s="143" t="s">
        <v>130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s="6" customFormat="1" ht="16.149999999999999" customHeight="1" x14ac:dyDescent="0.2">
      <c r="A10" s="146" t="s">
        <v>132</v>
      </c>
      <c r="B10" s="155" t="s">
        <v>131</v>
      </c>
      <c r="C10" s="146" t="s">
        <v>18</v>
      </c>
      <c r="D10" s="147" t="s">
        <v>74</v>
      </c>
      <c r="E10" s="146" t="s">
        <v>73</v>
      </c>
      <c r="F10" s="146"/>
      <c r="G10" s="155" t="s">
        <v>19</v>
      </c>
      <c r="H10" s="146" t="s">
        <v>20</v>
      </c>
      <c r="I10" s="146" t="s">
        <v>21</v>
      </c>
      <c r="J10" s="146"/>
      <c r="K10" s="146" t="s">
        <v>22</v>
      </c>
      <c r="L10" s="146" t="s">
        <v>105</v>
      </c>
    </row>
    <row r="11" spans="1:1023" s="6" customFormat="1" ht="15" x14ac:dyDescent="0.2">
      <c r="A11" s="146"/>
      <c r="B11" s="158"/>
      <c r="C11" s="146"/>
      <c r="D11" s="148"/>
      <c r="E11" s="82" t="s">
        <v>25</v>
      </c>
      <c r="F11" s="82" t="s">
        <v>26</v>
      </c>
      <c r="G11" s="156"/>
      <c r="H11" s="146"/>
      <c r="I11" s="7" t="s">
        <v>27</v>
      </c>
      <c r="J11" s="7" t="s">
        <v>28</v>
      </c>
      <c r="K11" s="146"/>
      <c r="L11" s="146"/>
    </row>
    <row r="12" spans="1:1023" s="6" customFormat="1" ht="15" x14ac:dyDescent="0.2">
      <c r="A12" s="146"/>
      <c r="B12" s="156"/>
      <c r="C12" s="146"/>
      <c r="D12" s="149"/>
      <c r="E12" s="82" t="s">
        <v>31</v>
      </c>
      <c r="F12" s="82" t="s">
        <v>31</v>
      </c>
      <c r="G12" s="8" t="s">
        <v>29</v>
      </c>
      <c r="H12" s="8" t="s">
        <v>30</v>
      </c>
      <c r="I12" s="7" t="s">
        <v>32</v>
      </c>
      <c r="J12" s="7" t="s">
        <v>33</v>
      </c>
      <c r="K12" s="8" t="s">
        <v>34</v>
      </c>
      <c r="L12" s="146"/>
    </row>
    <row r="13" spans="1:1023" s="67" customFormat="1" ht="15" x14ac:dyDescent="0.2">
      <c r="A13" s="44" t="s">
        <v>2</v>
      </c>
      <c r="B13" s="44">
        <v>1</v>
      </c>
      <c r="C13" s="45" t="s">
        <v>96</v>
      </c>
      <c r="D13" s="46">
        <v>2800000</v>
      </c>
      <c r="E13" s="49">
        <v>1</v>
      </c>
      <c r="F13" s="70">
        <v>0</v>
      </c>
      <c r="G13" s="47" t="s">
        <v>81</v>
      </c>
      <c r="H13" s="47" t="s">
        <v>72</v>
      </c>
      <c r="I13" s="51">
        <v>2016</v>
      </c>
      <c r="J13" s="51">
        <v>2020</v>
      </c>
      <c r="K13" s="50" t="s">
        <v>37</v>
      </c>
      <c r="L13" s="52"/>
    </row>
    <row r="14" spans="1:1023" s="67" customFormat="1" ht="15" x14ac:dyDescent="0.2">
      <c r="A14" s="44" t="s">
        <v>4</v>
      </c>
      <c r="B14" s="44">
        <v>1</v>
      </c>
      <c r="C14" s="45" t="s">
        <v>84</v>
      </c>
      <c r="D14" s="46">
        <v>1000000</v>
      </c>
      <c r="E14" s="48">
        <v>1</v>
      </c>
      <c r="F14" s="49">
        <v>0</v>
      </c>
      <c r="G14" s="47"/>
      <c r="H14" s="47"/>
      <c r="I14" s="51">
        <v>2016</v>
      </c>
      <c r="J14" s="51">
        <v>2017</v>
      </c>
      <c r="K14" s="50" t="s">
        <v>37</v>
      </c>
      <c r="L14" s="53"/>
    </row>
    <row r="15" spans="1:1023" s="67" customFormat="1" ht="38.25" x14ac:dyDescent="0.2">
      <c r="A15" s="61" t="s">
        <v>97</v>
      </c>
      <c r="B15" s="61">
        <v>1</v>
      </c>
      <c r="C15" s="62" t="s">
        <v>65</v>
      </c>
      <c r="D15" s="63">
        <v>1000000</v>
      </c>
      <c r="E15" s="84">
        <v>1</v>
      </c>
      <c r="F15" s="85">
        <v>0</v>
      </c>
      <c r="G15" s="64" t="s">
        <v>81</v>
      </c>
      <c r="H15" s="64" t="s">
        <v>72</v>
      </c>
      <c r="I15" s="65">
        <v>2016</v>
      </c>
      <c r="J15" s="65">
        <v>2016</v>
      </c>
      <c r="K15" s="88" t="s">
        <v>37</v>
      </c>
      <c r="L15" s="68"/>
    </row>
    <row r="16" spans="1:1023" s="67" customFormat="1" ht="25.5" x14ac:dyDescent="0.2">
      <c r="A16" s="44" t="s">
        <v>5</v>
      </c>
      <c r="B16" s="44">
        <v>1</v>
      </c>
      <c r="C16" s="45" t="s">
        <v>106</v>
      </c>
      <c r="D16" s="46">
        <v>3000000</v>
      </c>
      <c r="E16" s="48">
        <v>1</v>
      </c>
      <c r="F16" s="49">
        <v>0</v>
      </c>
      <c r="G16" s="47" t="s">
        <v>81</v>
      </c>
      <c r="H16" s="47" t="s">
        <v>72</v>
      </c>
      <c r="I16" s="51">
        <v>2017</v>
      </c>
      <c r="J16" s="51">
        <v>2019</v>
      </c>
      <c r="K16" s="50" t="s">
        <v>37</v>
      </c>
      <c r="L16" s="54"/>
    </row>
    <row r="17" spans="1:12" s="67" customFormat="1" ht="25.5" x14ac:dyDescent="0.2">
      <c r="A17" s="44" t="s">
        <v>7</v>
      </c>
      <c r="B17" s="44">
        <v>1</v>
      </c>
      <c r="C17" s="45" t="s">
        <v>85</v>
      </c>
      <c r="D17" s="55">
        <f>D18</f>
        <v>200000</v>
      </c>
      <c r="E17" s="57">
        <v>1</v>
      </c>
      <c r="F17" s="58">
        <v>0</v>
      </c>
      <c r="G17" s="56"/>
      <c r="H17" s="47"/>
      <c r="I17" s="59">
        <v>2016</v>
      </c>
      <c r="J17" s="59">
        <v>2020</v>
      </c>
      <c r="K17" s="50" t="s">
        <v>37</v>
      </c>
      <c r="L17" s="60"/>
    </row>
    <row r="18" spans="1:12" s="67" customFormat="1" ht="15" x14ac:dyDescent="0.2">
      <c r="A18" s="89" t="s">
        <v>97</v>
      </c>
      <c r="B18" s="89">
        <v>1</v>
      </c>
      <c r="C18" s="90" t="s">
        <v>113</v>
      </c>
      <c r="D18" s="91">
        <v>200000</v>
      </c>
      <c r="E18" s="92">
        <v>1</v>
      </c>
      <c r="F18" s="93">
        <v>0</v>
      </c>
      <c r="G18" s="94" t="s">
        <v>114</v>
      </c>
      <c r="H18" s="86" t="s">
        <v>72</v>
      </c>
      <c r="I18" s="95">
        <v>2016</v>
      </c>
      <c r="J18" s="95">
        <v>2016</v>
      </c>
      <c r="K18" s="88"/>
      <c r="L18" s="98"/>
    </row>
    <row r="19" spans="1:12" s="67" customFormat="1" ht="25.5" x14ac:dyDescent="0.2">
      <c r="A19" s="44" t="s">
        <v>87</v>
      </c>
      <c r="B19" s="44">
        <v>1</v>
      </c>
      <c r="C19" s="45" t="s">
        <v>68</v>
      </c>
      <c r="D19" s="46">
        <v>1500000</v>
      </c>
      <c r="E19" s="48">
        <v>1</v>
      </c>
      <c r="F19" s="49">
        <v>0</v>
      </c>
      <c r="G19" s="47" t="s">
        <v>49</v>
      </c>
      <c r="H19" s="47" t="s">
        <v>36</v>
      </c>
      <c r="I19" s="51">
        <v>2016</v>
      </c>
      <c r="J19" s="51">
        <v>2020</v>
      </c>
      <c r="K19" s="50" t="s">
        <v>37</v>
      </c>
      <c r="L19" s="54"/>
    </row>
    <row r="20" spans="1:12" s="67" customFormat="1" ht="15" x14ac:dyDescent="0.2">
      <c r="A20" s="89" t="s">
        <v>10</v>
      </c>
      <c r="B20" s="89">
        <v>2</v>
      </c>
      <c r="C20" s="90" t="s">
        <v>89</v>
      </c>
      <c r="D20" s="101">
        <v>1500000</v>
      </c>
      <c r="E20" s="85">
        <v>1</v>
      </c>
      <c r="F20" s="85">
        <v>0</v>
      </c>
      <c r="G20" s="105" t="s">
        <v>81</v>
      </c>
      <c r="H20" s="105" t="s">
        <v>72</v>
      </c>
      <c r="I20" s="35">
        <v>2016</v>
      </c>
      <c r="J20" s="35">
        <v>2016</v>
      </c>
      <c r="K20" s="102"/>
      <c r="L20" s="103"/>
    </row>
    <row r="21" spans="1:12" s="67" customFormat="1" ht="15" x14ac:dyDescent="0.2">
      <c r="A21" s="9" t="s">
        <v>12</v>
      </c>
      <c r="B21" s="129">
        <v>2</v>
      </c>
      <c r="C21" s="23" t="s">
        <v>91</v>
      </c>
      <c r="D21" s="37">
        <v>500000</v>
      </c>
      <c r="E21" s="13">
        <v>1</v>
      </c>
      <c r="F21" s="12">
        <v>0</v>
      </c>
      <c r="G21" s="105" t="s">
        <v>81</v>
      </c>
      <c r="H21" s="105" t="s">
        <v>72</v>
      </c>
      <c r="I21" s="35">
        <v>2016</v>
      </c>
      <c r="J21" s="35">
        <v>2016</v>
      </c>
      <c r="K21" s="14" t="s">
        <v>37</v>
      </c>
      <c r="L21" s="24"/>
    </row>
    <row r="22" spans="1:12" s="67" customFormat="1" ht="38.25" x14ac:dyDescent="0.2">
      <c r="A22" s="9" t="s">
        <v>40</v>
      </c>
      <c r="B22" s="129">
        <v>2</v>
      </c>
      <c r="C22" s="23" t="s">
        <v>121</v>
      </c>
      <c r="D22" s="37">
        <v>6095130</v>
      </c>
      <c r="E22" s="12">
        <v>1</v>
      </c>
      <c r="F22" s="12">
        <v>0</v>
      </c>
      <c r="G22" s="86" t="s">
        <v>122</v>
      </c>
      <c r="H22" s="11" t="s">
        <v>72</v>
      </c>
      <c r="I22" s="35">
        <v>2016</v>
      </c>
      <c r="J22" s="35">
        <v>2016</v>
      </c>
      <c r="K22" s="14" t="s">
        <v>37</v>
      </c>
      <c r="L22" s="18" t="s">
        <v>123</v>
      </c>
    </row>
    <row r="23" spans="1:12" s="67" customFormat="1" ht="15" x14ac:dyDescent="0.2">
      <c r="A23" s="116" t="s">
        <v>0</v>
      </c>
      <c r="B23" s="116">
        <v>3</v>
      </c>
      <c r="C23" s="117" t="s">
        <v>83</v>
      </c>
      <c r="D23" s="118">
        <v>8500000</v>
      </c>
      <c r="E23" s="85">
        <v>1</v>
      </c>
      <c r="F23" s="119">
        <v>0</v>
      </c>
      <c r="G23" s="105" t="s">
        <v>111</v>
      </c>
      <c r="H23" s="86" t="s">
        <v>72</v>
      </c>
      <c r="I23" s="87">
        <v>2016</v>
      </c>
      <c r="J23" s="87">
        <v>2020</v>
      </c>
      <c r="K23" s="105" t="s">
        <v>37</v>
      </c>
      <c r="L23" s="103"/>
    </row>
    <row r="24" spans="1:12" s="67" customFormat="1" ht="15" x14ac:dyDescent="0.2">
      <c r="A24" s="121" t="s">
        <v>59</v>
      </c>
      <c r="B24" s="121">
        <v>3</v>
      </c>
      <c r="C24" s="122" t="s">
        <v>56</v>
      </c>
      <c r="D24" s="123">
        <v>800000</v>
      </c>
      <c r="E24" s="49">
        <v>1</v>
      </c>
      <c r="F24" s="124">
        <v>0</v>
      </c>
      <c r="G24" s="125"/>
      <c r="H24" s="47"/>
      <c r="I24" s="51">
        <v>2016</v>
      </c>
      <c r="J24" s="51">
        <v>2020</v>
      </c>
      <c r="K24" s="125" t="s">
        <v>37</v>
      </c>
      <c r="L24" s="126"/>
    </row>
    <row r="25" spans="1:12" s="67" customFormat="1" ht="15" x14ac:dyDescent="0.2">
      <c r="A25" s="116" t="s">
        <v>97</v>
      </c>
      <c r="B25" s="116">
        <v>3</v>
      </c>
      <c r="C25" s="117" t="s">
        <v>127</v>
      </c>
      <c r="D25" s="118">
        <v>500000</v>
      </c>
      <c r="E25" s="85">
        <v>1</v>
      </c>
      <c r="F25" s="119">
        <v>0</v>
      </c>
      <c r="G25" s="105" t="s">
        <v>111</v>
      </c>
      <c r="H25" s="86" t="s">
        <v>36</v>
      </c>
      <c r="I25" s="87">
        <v>2016</v>
      </c>
      <c r="J25" s="87">
        <v>2020</v>
      </c>
      <c r="K25" s="105"/>
      <c r="L25" s="103"/>
    </row>
    <row r="26" spans="1:12" s="67" customFormat="1" ht="15" x14ac:dyDescent="0.2">
      <c r="A26" s="116" t="s">
        <v>98</v>
      </c>
      <c r="B26" s="116">
        <v>3</v>
      </c>
      <c r="C26" s="117" t="s">
        <v>128</v>
      </c>
      <c r="D26" s="118">
        <v>300000</v>
      </c>
      <c r="E26" s="85">
        <v>1</v>
      </c>
      <c r="F26" s="119">
        <v>0</v>
      </c>
      <c r="G26" s="105" t="s">
        <v>111</v>
      </c>
      <c r="H26" s="86" t="s">
        <v>36</v>
      </c>
      <c r="I26" s="87">
        <v>2016</v>
      </c>
      <c r="J26" s="87">
        <v>2020</v>
      </c>
      <c r="K26" s="105"/>
      <c r="L26" s="103"/>
    </row>
    <row r="27" spans="1:12" s="67" customFormat="1" ht="15" x14ac:dyDescent="0.2">
      <c r="A27" s="38" t="s">
        <v>60</v>
      </c>
      <c r="B27" s="38">
        <v>3</v>
      </c>
      <c r="C27" s="39" t="s">
        <v>57</v>
      </c>
      <c r="D27" s="43">
        <v>30000</v>
      </c>
      <c r="E27" s="13">
        <v>1</v>
      </c>
      <c r="F27" s="72">
        <v>0</v>
      </c>
      <c r="G27" s="41" t="s">
        <v>39</v>
      </c>
      <c r="H27" s="11" t="s">
        <v>36</v>
      </c>
      <c r="I27" s="35">
        <v>2018</v>
      </c>
      <c r="J27" s="35">
        <v>2018</v>
      </c>
      <c r="K27" s="41" t="s">
        <v>37</v>
      </c>
      <c r="L27" s="82"/>
    </row>
    <row r="28" spans="1:12" s="67" customFormat="1" ht="15" x14ac:dyDescent="0.2">
      <c r="A28" s="38" t="s">
        <v>61</v>
      </c>
      <c r="B28" s="38">
        <v>3</v>
      </c>
      <c r="C28" s="40" t="s">
        <v>58</v>
      </c>
      <c r="D28" s="43">
        <v>70000</v>
      </c>
      <c r="E28" s="13">
        <v>1</v>
      </c>
      <c r="F28" s="13">
        <v>0</v>
      </c>
      <c r="G28" s="42" t="s">
        <v>39</v>
      </c>
      <c r="H28" s="11" t="s">
        <v>36</v>
      </c>
      <c r="I28" s="35">
        <v>2020</v>
      </c>
      <c r="J28" s="35">
        <v>2020</v>
      </c>
      <c r="K28" s="41" t="s">
        <v>37</v>
      </c>
      <c r="L28" s="16"/>
    </row>
    <row r="29" spans="1:12" s="67" customFormat="1" ht="15" x14ac:dyDescent="0.2">
      <c r="A29" s="138" t="s">
        <v>133</v>
      </c>
      <c r="B29" s="138"/>
      <c r="C29" s="138"/>
      <c r="D29" s="19">
        <f>D28+D27+D24+D23+D22+D21+D20+D19+D17+D16+D14+D13</f>
        <v>25995130</v>
      </c>
      <c r="E29" s="20">
        <v>1</v>
      </c>
      <c r="F29" s="20">
        <v>0</v>
      </c>
      <c r="G29" s="139"/>
      <c r="H29" s="139"/>
      <c r="I29" s="140"/>
      <c r="J29" s="140"/>
      <c r="K29" s="140"/>
      <c r="L29" s="140"/>
    </row>
    <row r="30" spans="1:12" s="67" customFormat="1" ht="18.75" x14ac:dyDescent="0.2">
      <c r="A30" s="143" t="s">
        <v>134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5"/>
    </row>
    <row r="31" spans="1:12" s="67" customFormat="1" ht="15" x14ac:dyDescent="0.2">
      <c r="A31" s="44" t="s">
        <v>3</v>
      </c>
      <c r="B31" s="44">
        <v>1</v>
      </c>
      <c r="C31" s="45" t="s">
        <v>48</v>
      </c>
      <c r="D31" s="46">
        <f>D32</f>
        <v>100000</v>
      </c>
      <c r="E31" s="48">
        <v>1</v>
      </c>
      <c r="F31" s="49">
        <v>0</v>
      </c>
      <c r="G31" s="47"/>
      <c r="H31" s="47"/>
      <c r="I31" s="51">
        <v>2016</v>
      </c>
      <c r="J31" s="51">
        <v>2018</v>
      </c>
      <c r="K31" s="50" t="s">
        <v>37</v>
      </c>
      <c r="L31" s="52"/>
    </row>
    <row r="32" spans="1:12" s="67" customFormat="1" ht="15" x14ac:dyDescent="0.2">
      <c r="A32" s="61" t="s">
        <v>97</v>
      </c>
      <c r="B32" s="61">
        <v>1</v>
      </c>
      <c r="C32" s="62" t="s">
        <v>101</v>
      </c>
      <c r="D32" s="63">
        <v>100000</v>
      </c>
      <c r="E32" s="84">
        <v>1</v>
      </c>
      <c r="F32" s="85">
        <v>0</v>
      </c>
      <c r="G32" s="64" t="s">
        <v>102</v>
      </c>
      <c r="H32" s="86" t="s">
        <v>36</v>
      </c>
      <c r="I32" s="87">
        <v>2016</v>
      </c>
      <c r="J32" s="87">
        <v>2018</v>
      </c>
      <c r="K32" s="88" t="s">
        <v>37</v>
      </c>
      <c r="L32" s="66"/>
    </row>
    <row r="33" spans="1:12" s="67" customFormat="1" ht="25.5" x14ac:dyDescent="0.2">
      <c r="A33" s="44" t="s">
        <v>7</v>
      </c>
      <c r="B33" s="44">
        <v>1</v>
      </c>
      <c r="C33" s="45" t="s">
        <v>85</v>
      </c>
      <c r="D33" s="55">
        <f>D34</f>
        <v>7000000</v>
      </c>
      <c r="E33" s="57">
        <v>1</v>
      </c>
      <c r="F33" s="58">
        <v>0</v>
      </c>
      <c r="G33" s="56"/>
      <c r="H33" s="47"/>
      <c r="I33" s="59">
        <v>2016</v>
      </c>
      <c r="J33" s="59">
        <v>2020</v>
      </c>
      <c r="K33" s="50" t="s">
        <v>37</v>
      </c>
      <c r="L33" s="60"/>
    </row>
    <row r="34" spans="1:12" s="67" customFormat="1" ht="15" x14ac:dyDescent="0.2">
      <c r="A34" s="89" t="s">
        <v>98</v>
      </c>
      <c r="B34" s="89">
        <v>1</v>
      </c>
      <c r="C34" s="90" t="s">
        <v>66</v>
      </c>
      <c r="D34" s="91">
        <v>7000000</v>
      </c>
      <c r="E34" s="92">
        <v>1</v>
      </c>
      <c r="F34" s="93">
        <v>0</v>
      </c>
      <c r="G34" s="94" t="s">
        <v>49</v>
      </c>
      <c r="H34" s="86" t="s">
        <v>36</v>
      </c>
      <c r="I34" s="95">
        <v>2017</v>
      </c>
      <c r="J34" s="95">
        <v>2019</v>
      </c>
      <c r="K34" s="88"/>
      <c r="L34" s="98"/>
    </row>
    <row r="35" spans="1:12" s="67" customFormat="1" ht="15" x14ac:dyDescent="0.2">
      <c r="A35" s="44" t="s">
        <v>8</v>
      </c>
      <c r="B35" s="44">
        <v>1</v>
      </c>
      <c r="C35" s="45" t="s">
        <v>86</v>
      </c>
      <c r="D35" s="46">
        <f>D36</f>
        <v>2500000</v>
      </c>
      <c r="E35" s="48">
        <v>1</v>
      </c>
      <c r="F35" s="49">
        <v>0</v>
      </c>
      <c r="G35" s="47"/>
      <c r="H35" s="47"/>
      <c r="I35" s="51">
        <v>2016</v>
      </c>
      <c r="J35" s="51">
        <v>2020</v>
      </c>
      <c r="K35" s="50" t="s">
        <v>37</v>
      </c>
      <c r="L35" s="54"/>
    </row>
    <row r="36" spans="1:12" s="67" customFormat="1" ht="25.5" x14ac:dyDescent="0.2">
      <c r="A36" s="89" t="s">
        <v>97</v>
      </c>
      <c r="B36" s="89">
        <v>1</v>
      </c>
      <c r="C36" s="90" t="s">
        <v>115</v>
      </c>
      <c r="D36" s="99">
        <v>2500000</v>
      </c>
      <c r="E36" s="84">
        <v>1</v>
      </c>
      <c r="F36" s="85">
        <v>0</v>
      </c>
      <c r="G36" s="94" t="s">
        <v>49</v>
      </c>
      <c r="H36" s="86" t="s">
        <v>36</v>
      </c>
      <c r="I36" s="95">
        <v>2017</v>
      </c>
      <c r="J36" s="95">
        <v>2019</v>
      </c>
      <c r="K36" s="88"/>
      <c r="L36" s="96"/>
    </row>
    <row r="37" spans="1:12" s="67" customFormat="1" ht="25.5" x14ac:dyDescent="0.2">
      <c r="A37" s="44" t="s">
        <v>9</v>
      </c>
      <c r="B37" s="44">
        <v>1</v>
      </c>
      <c r="C37" s="45" t="s">
        <v>88</v>
      </c>
      <c r="D37" s="46">
        <f>D38</f>
        <v>660000</v>
      </c>
      <c r="E37" s="48">
        <v>1</v>
      </c>
      <c r="F37" s="49">
        <v>0</v>
      </c>
      <c r="G37" s="47"/>
      <c r="H37" s="47"/>
      <c r="I37" s="51">
        <v>2016</v>
      </c>
      <c r="J37" s="51">
        <v>2020</v>
      </c>
      <c r="K37" s="50" t="s">
        <v>37</v>
      </c>
      <c r="L37" s="52"/>
    </row>
    <row r="38" spans="1:12" s="67" customFormat="1" ht="15" x14ac:dyDescent="0.2">
      <c r="A38" s="89" t="s">
        <v>97</v>
      </c>
      <c r="B38" s="89">
        <v>1</v>
      </c>
      <c r="C38" s="90" t="s">
        <v>71</v>
      </c>
      <c r="D38" s="99">
        <v>660000</v>
      </c>
      <c r="E38" s="84">
        <v>1</v>
      </c>
      <c r="F38" s="85">
        <v>0</v>
      </c>
      <c r="G38" s="94" t="s">
        <v>49</v>
      </c>
      <c r="H38" s="86" t="s">
        <v>36</v>
      </c>
      <c r="I38" s="87">
        <v>2016</v>
      </c>
      <c r="J38" s="87">
        <v>2016</v>
      </c>
      <c r="K38" s="88"/>
      <c r="L38" s="100"/>
    </row>
    <row r="39" spans="1:12" s="67" customFormat="1" ht="15" x14ac:dyDescent="0.2">
      <c r="A39" s="9" t="s">
        <v>11</v>
      </c>
      <c r="B39" s="9">
        <v>2</v>
      </c>
      <c r="C39" s="10" t="s">
        <v>50</v>
      </c>
      <c r="D39" s="36">
        <v>30000000</v>
      </c>
      <c r="E39" s="13">
        <v>1</v>
      </c>
      <c r="F39" s="12">
        <v>0</v>
      </c>
      <c r="G39" s="11" t="s">
        <v>35</v>
      </c>
      <c r="H39" s="11" t="s">
        <v>72</v>
      </c>
      <c r="I39" s="35">
        <v>2017</v>
      </c>
      <c r="J39" s="35">
        <v>2020</v>
      </c>
      <c r="K39" s="14" t="s">
        <v>37</v>
      </c>
      <c r="L39" s="22"/>
    </row>
    <row r="40" spans="1:12" s="67" customFormat="1" ht="15" x14ac:dyDescent="0.2">
      <c r="A40" s="9" t="s">
        <v>13</v>
      </c>
      <c r="B40" s="129">
        <v>2</v>
      </c>
      <c r="C40" s="23" t="s">
        <v>52</v>
      </c>
      <c r="D40" s="71">
        <v>3000000</v>
      </c>
      <c r="E40" s="13">
        <v>1</v>
      </c>
      <c r="F40" s="12">
        <v>0</v>
      </c>
      <c r="G40" s="11" t="s">
        <v>49</v>
      </c>
      <c r="H40" s="11" t="s">
        <v>36</v>
      </c>
      <c r="I40" s="35">
        <v>2017</v>
      </c>
      <c r="J40" s="35">
        <v>2019</v>
      </c>
      <c r="K40" s="14" t="s">
        <v>37</v>
      </c>
      <c r="L40" s="16"/>
    </row>
    <row r="41" spans="1:12" s="67" customFormat="1" ht="15" x14ac:dyDescent="0.2">
      <c r="A41" s="89" t="s">
        <v>15</v>
      </c>
      <c r="B41" s="130">
        <v>2</v>
      </c>
      <c r="C41" s="106" t="s">
        <v>53</v>
      </c>
      <c r="D41" s="107">
        <v>6000000</v>
      </c>
      <c r="E41" s="108">
        <v>1</v>
      </c>
      <c r="F41" s="109">
        <v>0</v>
      </c>
      <c r="G41" s="110" t="s">
        <v>49</v>
      </c>
      <c r="H41" s="86" t="s">
        <v>36</v>
      </c>
      <c r="I41" s="87">
        <v>2017</v>
      </c>
      <c r="J41" s="87">
        <v>2019</v>
      </c>
      <c r="K41" s="111" t="s">
        <v>37</v>
      </c>
      <c r="L41" s="114" t="s">
        <v>118</v>
      </c>
    </row>
    <row r="42" spans="1:12" s="67" customFormat="1" ht="38.25" x14ac:dyDescent="0.2">
      <c r="A42" s="9" t="s">
        <v>90</v>
      </c>
      <c r="B42" s="129">
        <v>2</v>
      </c>
      <c r="C42" s="23" t="s">
        <v>125</v>
      </c>
      <c r="D42" s="71">
        <v>55500000</v>
      </c>
      <c r="E42" s="12">
        <v>0</v>
      </c>
      <c r="F42" s="12">
        <v>1</v>
      </c>
      <c r="G42" s="86" t="s">
        <v>122</v>
      </c>
      <c r="H42" s="11" t="s">
        <v>72</v>
      </c>
      <c r="I42" s="35">
        <v>2015</v>
      </c>
      <c r="J42" s="35">
        <v>2018</v>
      </c>
      <c r="K42" s="14" t="s">
        <v>37</v>
      </c>
      <c r="L42" s="18" t="s">
        <v>126</v>
      </c>
    </row>
    <row r="43" spans="1:12" s="67" customFormat="1" ht="15" x14ac:dyDescent="0.2">
      <c r="A43" s="138" t="s">
        <v>135</v>
      </c>
      <c r="B43" s="138"/>
      <c r="C43" s="138"/>
      <c r="D43" s="19">
        <f>D42+D41+D40+D39+D37+D35+D33+D31</f>
        <v>104760000</v>
      </c>
      <c r="E43" s="20">
        <v>0.47</v>
      </c>
      <c r="F43" s="20">
        <v>0.53</v>
      </c>
      <c r="G43" s="139"/>
      <c r="H43" s="139"/>
      <c r="I43" s="140"/>
      <c r="J43" s="140"/>
      <c r="K43" s="140"/>
      <c r="L43" s="140"/>
    </row>
    <row r="44" spans="1:12" s="67" customFormat="1" ht="18.75" x14ac:dyDescent="0.2">
      <c r="A44" s="143" t="s">
        <v>136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5"/>
    </row>
    <row r="45" spans="1:12" s="67" customFormat="1" ht="15" x14ac:dyDescent="0.2">
      <c r="A45" s="44" t="s">
        <v>3</v>
      </c>
      <c r="B45" s="44">
        <v>1</v>
      </c>
      <c r="C45" s="45" t="s">
        <v>48</v>
      </c>
      <c r="D45" s="46">
        <f>SUM(D46:D47)</f>
        <v>450000</v>
      </c>
      <c r="E45" s="48">
        <v>1</v>
      </c>
      <c r="F45" s="49">
        <v>0</v>
      </c>
      <c r="G45" s="47"/>
      <c r="H45" s="47"/>
      <c r="I45" s="51">
        <v>2016</v>
      </c>
      <c r="J45" s="51">
        <v>2018</v>
      </c>
      <c r="K45" s="50" t="s">
        <v>37</v>
      </c>
      <c r="L45" s="52"/>
    </row>
    <row r="46" spans="1:12" s="67" customFormat="1" ht="15" x14ac:dyDescent="0.2">
      <c r="A46" s="61" t="s">
        <v>98</v>
      </c>
      <c r="B46" s="61">
        <v>1</v>
      </c>
      <c r="C46" s="62" t="s">
        <v>100</v>
      </c>
      <c r="D46" s="63">
        <v>200000</v>
      </c>
      <c r="E46" s="84">
        <v>1</v>
      </c>
      <c r="F46" s="85">
        <v>0</v>
      </c>
      <c r="G46" s="64" t="s">
        <v>102</v>
      </c>
      <c r="H46" s="86" t="s">
        <v>36</v>
      </c>
      <c r="I46" s="87">
        <v>2016</v>
      </c>
      <c r="J46" s="87">
        <v>2018</v>
      </c>
      <c r="K46" s="88" t="s">
        <v>37</v>
      </c>
      <c r="L46" s="66" t="s">
        <v>104</v>
      </c>
    </row>
    <row r="47" spans="1:12" s="67" customFormat="1" ht="25.5" x14ac:dyDescent="0.2">
      <c r="A47" s="61" t="s">
        <v>99</v>
      </c>
      <c r="B47" s="61">
        <v>1</v>
      </c>
      <c r="C47" s="62" t="s">
        <v>69</v>
      </c>
      <c r="D47" s="63">
        <v>250000</v>
      </c>
      <c r="E47" s="84">
        <v>1</v>
      </c>
      <c r="F47" s="85">
        <v>0</v>
      </c>
      <c r="G47" s="64" t="s">
        <v>103</v>
      </c>
      <c r="H47" s="86" t="s">
        <v>36</v>
      </c>
      <c r="I47" s="87">
        <v>2016</v>
      </c>
      <c r="J47" s="87">
        <v>2018</v>
      </c>
      <c r="K47" s="88" t="s">
        <v>37</v>
      </c>
      <c r="L47" s="66" t="s">
        <v>104</v>
      </c>
    </row>
    <row r="48" spans="1:12" s="69" customFormat="1" ht="15" x14ac:dyDescent="0.2">
      <c r="A48" s="44" t="s">
        <v>4</v>
      </c>
      <c r="B48" s="44">
        <v>1</v>
      </c>
      <c r="C48" s="45" t="s">
        <v>84</v>
      </c>
      <c r="D48" s="46">
        <f>SUM(D49:D49)</f>
        <v>500000</v>
      </c>
      <c r="E48" s="48">
        <v>1</v>
      </c>
      <c r="F48" s="49">
        <v>0</v>
      </c>
      <c r="G48" s="47"/>
      <c r="H48" s="47"/>
      <c r="I48" s="51">
        <v>2016</v>
      </c>
      <c r="J48" s="51">
        <v>2017</v>
      </c>
      <c r="K48" s="50" t="s">
        <v>37</v>
      </c>
      <c r="L48" s="53"/>
    </row>
    <row r="49" spans="1:12" s="69" customFormat="1" ht="25.5" x14ac:dyDescent="0.2">
      <c r="A49" s="61" t="s">
        <v>98</v>
      </c>
      <c r="B49" s="61">
        <v>1</v>
      </c>
      <c r="C49" s="62" t="s">
        <v>64</v>
      </c>
      <c r="D49" s="63">
        <v>500000</v>
      </c>
      <c r="E49" s="84">
        <v>1</v>
      </c>
      <c r="F49" s="85">
        <v>0</v>
      </c>
      <c r="G49" s="94" t="s">
        <v>80</v>
      </c>
      <c r="H49" s="64" t="s">
        <v>36</v>
      </c>
      <c r="I49" s="65">
        <v>2017</v>
      </c>
      <c r="J49" s="65">
        <v>2017</v>
      </c>
      <c r="K49" s="88" t="s">
        <v>37</v>
      </c>
      <c r="L49" s="68"/>
    </row>
    <row r="50" spans="1:12" s="69" customFormat="1" ht="25.5" x14ac:dyDescent="0.2">
      <c r="A50" s="44" t="s">
        <v>7</v>
      </c>
      <c r="B50" s="44">
        <v>1</v>
      </c>
      <c r="C50" s="45" t="s">
        <v>85</v>
      </c>
      <c r="D50" s="55">
        <f>D51</f>
        <v>1800000</v>
      </c>
      <c r="E50" s="57">
        <v>1</v>
      </c>
      <c r="F50" s="58">
        <v>0</v>
      </c>
      <c r="G50" s="56"/>
      <c r="H50" s="47"/>
      <c r="I50" s="59">
        <v>2016</v>
      </c>
      <c r="J50" s="59">
        <v>2020</v>
      </c>
      <c r="K50" s="50" t="s">
        <v>37</v>
      </c>
      <c r="L50" s="60"/>
    </row>
    <row r="51" spans="1:12" s="69" customFormat="1" ht="25.5" x14ac:dyDescent="0.2">
      <c r="A51" s="89" t="s">
        <v>98</v>
      </c>
      <c r="B51" s="89">
        <v>1</v>
      </c>
      <c r="C51" s="90" t="s">
        <v>67</v>
      </c>
      <c r="D51" s="91">
        <v>1800000</v>
      </c>
      <c r="E51" s="92">
        <v>1</v>
      </c>
      <c r="F51" s="93">
        <v>0</v>
      </c>
      <c r="G51" s="94" t="s">
        <v>80</v>
      </c>
      <c r="H51" s="86" t="s">
        <v>36</v>
      </c>
      <c r="I51" s="95">
        <v>2018</v>
      </c>
      <c r="J51" s="95">
        <v>2019</v>
      </c>
      <c r="K51" s="88"/>
      <c r="L51" s="98"/>
    </row>
    <row r="52" spans="1:12" s="69" customFormat="1" ht="15" x14ac:dyDescent="0.2">
      <c r="A52" s="44" t="s">
        <v>8</v>
      </c>
      <c r="B52" s="44">
        <v>1</v>
      </c>
      <c r="C52" s="45" t="s">
        <v>86</v>
      </c>
      <c r="D52" s="46">
        <f>D53</f>
        <v>2500000</v>
      </c>
      <c r="E52" s="48">
        <v>1</v>
      </c>
      <c r="F52" s="49">
        <v>0</v>
      </c>
      <c r="G52" s="47"/>
      <c r="H52" s="47"/>
      <c r="I52" s="51">
        <v>2016</v>
      </c>
      <c r="J52" s="51">
        <v>2020</v>
      </c>
      <c r="K52" s="50" t="s">
        <v>37</v>
      </c>
      <c r="L52" s="54"/>
    </row>
    <row r="53" spans="1:12" s="69" customFormat="1" ht="25.5" x14ac:dyDescent="0.2">
      <c r="A53" s="89" t="s">
        <v>116</v>
      </c>
      <c r="B53" s="89">
        <v>1</v>
      </c>
      <c r="C53" s="90" t="s">
        <v>117</v>
      </c>
      <c r="D53" s="99">
        <v>2500000</v>
      </c>
      <c r="E53" s="84">
        <v>1</v>
      </c>
      <c r="F53" s="85">
        <v>0</v>
      </c>
      <c r="G53" s="94" t="s">
        <v>80</v>
      </c>
      <c r="H53" s="86" t="s">
        <v>36</v>
      </c>
      <c r="I53" s="95">
        <v>2018</v>
      </c>
      <c r="J53" s="95">
        <v>2019</v>
      </c>
      <c r="K53" s="88"/>
      <c r="L53" s="96"/>
    </row>
    <row r="54" spans="1:12" s="69" customFormat="1" ht="25.5" x14ac:dyDescent="0.2">
      <c r="A54" s="44" t="s">
        <v>9</v>
      </c>
      <c r="B54" s="44">
        <v>1</v>
      </c>
      <c r="C54" s="45" t="s">
        <v>88</v>
      </c>
      <c r="D54" s="46">
        <f>D55</f>
        <v>1540000</v>
      </c>
      <c r="E54" s="48">
        <v>1</v>
      </c>
      <c r="F54" s="49">
        <v>0</v>
      </c>
      <c r="G54" s="47"/>
      <c r="H54" s="47"/>
      <c r="I54" s="51">
        <v>2016</v>
      </c>
      <c r="J54" s="51">
        <v>2020</v>
      </c>
      <c r="K54" s="50" t="s">
        <v>37</v>
      </c>
      <c r="L54" s="52"/>
    </row>
    <row r="55" spans="1:12" s="69" customFormat="1" ht="25.5" x14ac:dyDescent="0.2">
      <c r="A55" s="89" t="s">
        <v>98</v>
      </c>
      <c r="B55" s="89">
        <v>1</v>
      </c>
      <c r="C55" s="90" t="s">
        <v>63</v>
      </c>
      <c r="D55" s="99">
        <v>1540000</v>
      </c>
      <c r="E55" s="84">
        <v>1</v>
      </c>
      <c r="F55" s="85">
        <v>0</v>
      </c>
      <c r="G55" s="94" t="s">
        <v>80</v>
      </c>
      <c r="H55" s="86" t="s">
        <v>36</v>
      </c>
      <c r="I55" s="87">
        <v>2016</v>
      </c>
      <c r="J55" s="87">
        <v>2016</v>
      </c>
      <c r="K55" s="88"/>
      <c r="L55" s="100"/>
    </row>
    <row r="56" spans="1:12" s="69" customFormat="1" ht="15" x14ac:dyDescent="0.2">
      <c r="A56" s="9" t="s">
        <v>11</v>
      </c>
      <c r="B56" s="129">
        <v>2</v>
      </c>
      <c r="C56" s="23" t="s">
        <v>51</v>
      </c>
      <c r="D56" s="37">
        <v>15000000</v>
      </c>
      <c r="E56" s="13">
        <v>1</v>
      </c>
      <c r="F56" s="12">
        <v>0</v>
      </c>
      <c r="G56" s="11" t="s">
        <v>35</v>
      </c>
      <c r="H56" s="11" t="s">
        <v>72</v>
      </c>
      <c r="I56" s="35">
        <v>2018</v>
      </c>
      <c r="J56" s="35">
        <v>2020</v>
      </c>
      <c r="K56" s="14" t="s">
        <v>37</v>
      </c>
      <c r="L56" s="24"/>
    </row>
    <row r="57" spans="1:12" s="69" customFormat="1" ht="25.5" x14ac:dyDescent="0.2">
      <c r="A57" s="9" t="s">
        <v>14</v>
      </c>
      <c r="B57" s="129">
        <v>2</v>
      </c>
      <c r="C57" s="23" t="s">
        <v>54</v>
      </c>
      <c r="D57" s="71">
        <v>3666667</v>
      </c>
      <c r="E57" s="13">
        <v>1</v>
      </c>
      <c r="F57" s="12">
        <v>0</v>
      </c>
      <c r="G57" s="11" t="s">
        <v>80</v>
      </c>
      <c r="H57" s="11" t="s">
        <v>36</v>
      </c>
      <c r="I57" s="35">
        <v>2018</v>
      </c>
      <c r="J57" s="35">
        <v>2019</v>
      </c>
      <c r="K57" s="14" t="s">
        <v>37</v>
      </c>
      <c r="L57" s="16"/>
    </row>
    <row r="58" spans="1:12" s="69" customFormat="1" ht="25.5" x14ac:dyDescent="0.2">
      <c r="A58" s="89" t="s">
        <v>16</v>
      </c>
      <c r="B58" s="130">
        <v>2</v>
      </c>
      <c r="C58" s="106" t="s">
        <v>119</v>
      </c>
      <c r="D58" s="107">
        <v>8500000</v>
      </c>
      <c r="E58" s="109">
        <v>1</v>
      </c>
      <c r="F58" s="113">
        <v>0</v>
      </c>
      <c r="G58" s="11" t="s">
        <v>80</v>
      </c>
      <c r="H58" s="86" t="s">
        <v>36</v>
      </c>
      <c r="I58" s="87">
        <v>2018</v>
      </c>
      <c r="J58" s="87">
        <v>2019</v>
      </c>
      <c r="K58" s="111" t="s">
        <v>37</v>
      </c>
      <c r="L58" s="114" t="s">
        <v>120</v>
      </c>
    </row>
    <row r="59" spans="1:12" s="69" customFormat="1" ht="25.5" x14ac:dyDescent="0.2">
      <c r="A59" s="9" t="s">
        <v>70</v>
      </c>
      <c r="B59" s="129">
        <v>2</v>
      </c>
      <c r="C59" s="23" t="s">
        <v>124</v>
      </c>
      <c r="D59" s="71">
        <v>11500000</v>
      </c>
      <c r="E59" s="12">
        <v>1</v>
      </c>
      <c r="F59" s="12">
        <v>0</v>
      </c>
      <c r="G59" s="86" t="s">
        <v>35</v>
      </c>
      <c r="H59" s="11" t="s">
        <v>72</v>
      </c>
      <c r="I59" s="35">
        <v>2017</v>
      </c>
      <c r="J59" s="35">
        <v>2018</v>
      </c>
      <c r="K59" s="14" t="s">
        <v>37</v>
      </c>
      <c r="L59" s="22"/>
    </row>
    <row r="60" spans="1:12" s="69" customFormat="1" ht="15" x14ac:dyDescent="0.2">
      <c r="A60" s="138" t="s">
        <v>137</v>
      </c>
      <c r="B60" s="138"/>
      <c r="C60" s="138"/>
      <c r="D60" s="19">
        <f>D59+D58+D57+D56+D54+D52+D50+D48+D45</f>
        <v>45456667</v>
      </c>
      <c r="E60" s="20">
        <v>1</v>
      </c>
      <c r="F60" s="20">
        <v>0</v>
      </c>
      <c r="G60" s="139"/>
      <c r="H60" s="139"/>
      <c r="I60" s="140"/>
      <c r="J60" s="140"/>
      <c r="K60" s="140"/>
      <c r="L60" s="140"/>
    </row>
    <row r="61" spans="1:12" s="69" customFormat="1" ht="18.75" x14ac:dyDescent="0.2">
      <c r="A61" s="143" t="s">
        <v>138</v>
      </c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5"/>
    </row>
    <row r="62" spans="1:12" s="69" customFormat="1" ht="15" x14ac:dyDescent="0.2">
      <c r="A62" s="44" t="s">
        <v>6</v>
      </c>
      <c r="B62" s="44">
        <v>1</v>
      </c>
      <c r="C62" s="45" t="s">
        <v>107</v>
      </c>
      <c r="D62" s="55">
        <f>SUM(D63:D64)</f>
        <v>1788203</v>
      </c>
      <c r="E62" s="57">
        <v>1</v>
      </c>
      <c r="F62" s="58">
        <v>0</v>
      </c>
      <c r="G62" s="56"/>
      <c r="H62" s="47"/>
      <c r="I62" s="59">
        <v>2016</v>
      </c>
      <c r="J62" s="59">
        <v>2020</v>
      </c>
      <c r="K62" s="50"/>
      <c r="L62" s="54"/>
    </row>
    <row r="63" spans="1:12" s="97" customFormat="1" ht="15" x14ac:dyDescent="0.2">
      <c r="A63" s="89" t="s">
        <v>97</v>
      </c>
      <c r="B63" s="89">
        <v>1</v>
      </c>
      <c r="C63" s="90" t="s">
        <v>108</v>
      </c>
      <c r="D63" s="91">
        <v>288203</v>
      </c>
      <c r="E63" s="92">
        <v>1</v>
      </c>
      <c r="F63" s="93">
        <v>0</v>
      </c>
      <c r="G63" s="94" t="s">
        <v>55</v>
      </c>
      <c r="H63" s="86" t="s">
        <v>36</v>
      </c>
      <c r="I63" s="95">
        <v>2016</v>
      </c>
      <c r="J63" s="95">
        <v>2020</v>
      </c>
      <c r="K63" s="88"/>
      <c r="L63" s="96"/>
    </row>
    <row r="64" spans="1:12" s="97" customFormat="1" ht="25.5" x14ac:dyDescent="0.2">
      <c r="A64" s="89" t="s">
        <v>98</v>
      </c>
      <c r="B64" s="89">
        <v>1</v>
      </c>
      <c r="C64" s="90" t="s">
        <v>109</v>
      </c>
      <c r="D64" s="91">
        <v>1500000</v>
      </c>
      <c r="E64" s="92">
        <v>1</v>
      </c>
      <c r="F64" s="93">
        <v>0</v>
      </c>
      <c r="G64" s="94" t="s">
        <v>112</v>
      </c>
      <c r="H64" s="86" t="s">
        <v>72</v>
      </c>
      <c r="I64" s="95">
        <v>2016</v>
      </c>
      <c r="J64" s="95">
        <v>2020</v>
      </c>
      <c r="K64" s="88"/>
      <c r="L64" s="66" t="s">
        <v>110</v>
      </c>
    </row>
    <row r="65" spans="1:1023" s="15" customFormat="1" ht="25.5" x14ac:dyDescent="0.2">
      <c r="A65" s="116" t="s">
        <v>92</v>
      </c>
      <c r="B65" s="116">
        <v>3</v>
      </c>
      <c r="C65" s="127" t="s">
        <v>95</v>
      </c>
      <c r="D65" s="118">
        <v>500000</v>
      </c>
      <c r="E65" s="85">
        <v>1</v>
      </c>
      <c r="F65" s="85">
        <v>0</v>
      </c>
      <c r="G65" s="128" t="s">
        <v>129</v>
      </c>
      <c r="H65" s="11" t="s">
        <v>36</v>
      </c>
      <c r="I65" s="87">
        <v>2016</v>
      </c>
      <c r="J65" s="87">
        <v>2020</v>
      </c>
      <c r="K65" s="102"/>
      <c r="L65" s="96"/>
    </row>
    <row r="66" spans="1:1023" s="21" customFormat="1" ht="15" x14ac:dyDescent="0.2">
      <c r="A66" s="138" t="s">
        <v>139</v>
      </c>
      <c r="B66" s="138"/>
      <c r="C66" s="138"/>
      <c r="D66" s="19">
        <f>D65+D62</f>
        <v>2288203</v>
      </c>
      <c r="E66" s="20">
        <v>1</v>
      </c>
      <c r="F66" s="20">
        <v>0</v>
      </c>
      <c r="G66" s="139"/>
      <c r="H66" s="139"/>
      <c r="I66" s="140"/>
      <c r="J66" s="140"/>
      <c r="K66" s="140"/>
      <c r="L66" s="140"/>
    </row>
    <row r="67" spans="1:1023" ht="20.25" customHeight="1" x14ac:dyDescent="0.2">
      <c r="A67" s="141" t="s">
        <v>75</v>
      </c>
      <c r="B67" s="141"/>
      <c r="C67" s="141"/>
      <c r="D67" s="76">
        <f>D66+D60+D43+D29</f>
        <v>178500000</v>
      </c>
      <c r="E67" s="77">
        <v>0.7</v>
      </c>
      <c r="F67" s="77">
        <v>0.3</v>
      </c>
      <c r="G67" s="142"/>
      <c r="H67" s="142"/>
      <c r="I67" s="142"/>
      <c r="J67" s="142"/>
      <c r="K67" s="142"/>
      <c r="L67" s="142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</row>
    <row r="68" spans="1:1023" ht="15.75" customHeight="1" x14ac:dyDescent="0.2">
      <c r="A68" s="26"/>
      <c r="B68" s="26"/>
      <c r="C68" s="135" t="s">
        <v>43</v>
      </c>
      <c r="D68" s="135"/>
      <c r="E68" s="135"/>
      <c r="F68" s="135"/>
      <c r="G68" s="135"/>
      <c r="H68" s="135"/>
      <c r="I68" s="135"/>
      <c r="J68" s="135"/>
      <c r="K68" s="135"/>
      <c r="L68" s="135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</row>
    <row r="69" spans="1:1023" ht="46.5" customHeight="1" x14ac:dyDescent="0.2">
      <c r="A69" s="27" t="s">
        <v>29</v>
      </c>
      <c r="B69" s="27"/>
      <c r="C69" s="136" t="s">
        <v>44</v>
      </c>
      <c r="D69" s="136"/>
      <c r="E69" s="136"/>
      <c r="F69" s="136"/>
      <c r="G69" s="136"/>
      <c r="H69" s="136"/>
      <c r="I69" s="136"/>
      <c r="J69" s="136"/>
      <c r="K69" s="136"/>
      <c r="L69" s="136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</row>
    <row r="70" spans="1:1023" ht="15.75" x14ac:dyDescent="0.2">
      <c r="A70" s="28" t="s">
        <v>30</v>
      </c>
      <c r="B70" s="131"/>
      <c r="C70" s="137" t="s">
        <v>45</v>
      </c>
      <c r="D70" s="137"/>
      <c r="E70" s="75"/>
      <c r="F70" s="75"/>
      <c r="G70" s="29"/>
      <c r="H70" s="29"/>
      <c r="I70" s="31"/>
      <c r="J70" s="31"/>
      <c r="K70" s="30"/>
      <c r="L70" s="32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</row>
    <row r="71" spans="1:1023" ht="15.75" x14ac:dyDescent="0.2">
      <c r="A71" s="28" t="s">
        <v>34</v>
      </c>
      <c r="B71" s="131"/>
      <c r="C71" s="33" t="s">
        <v>46</v>
      </c>
      <c r="D71" s="29"/>
      <c r="E71" s="29"/>
      <c r="F71" s="29"/>
      <c r="G71" s="29"/>
      <c r="H71" s="29"/>
      <c r="I71" s="31"/>
      <c r="J71" s="31"/>
      <c r="K71" s="30"/>
      <c r="L71" s="32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</row>
    <row r="78" spans="1:1023" x14ac:dyDescent="0.2">
      <c r="D78" s="132"/>
      <c r="E78" s="132"/>
      <c r="F78" s="132"/>
      <c r="G78" s="132"/>
    </row>
    <row r="79" spans="1:1023" x14ac:dyDescent="0.2">
      <c r="D79" s="133"/>
      <c r="E79" s="132"/>
      <c r="F79" s="132"/>
      <c r="G79" s="132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</row>
    <row r="80" spans="1:1023" x14ac:dyDescent="0.2">
      <c r="D80" s="133"/>
      <c r="E80" s="132"/>
      <c r="F80" s="132"/>
      <c r="G80" s="132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</row>
    <row r="81" spans="1:1023" x14ac:dyDescent="0.2">
      <c r="D81" s="133"/>
      <c r="E81" s="132"/>
      <c r="F81" s="132"/>
      <c r="G81" s="132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</row>
    <row r="82" spans="1:1023" x14ac:dyDescent="0.2">
      <c r="D82" s="134"/>
      <c r="E82" s="134"/>
      <c r="F82" s="134"/>
      <c r="G82" s="13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</row>
    <row r="83" spans="1:1023" x14ac:dyDescent="0.2">
      <c r="A83"/>
      <c r="B83"/>
      <c r="C83"/>
      <c r="D83" s="133"/>
      <c r="E83" s="132"/>
      <c r="F83" s="132"/>
      <c r="G83" s="132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</row>
    <row r="84" spans="1:1023" x14ac:dyDescent="0.2">
      <c r="A84"/>
      <c r="B84"/>
      <c r="C84"/>
      <c r="D84" s="133"/>
      <c r="E84" s="132"/>
      <c r="F84" s="132"/>
      <c r="G84" s="132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</row>
    <row r="85" spans="1:1023" x14ac:dyDescent="0.2">
      <c r="A85"/>
      <c r="B85"/>
      <c r="C85"/>
      <c r="D85" s="133"/>
      <c r="E85" s="132"/>
      <c r="F85" s="132"/>
      <c r="G85" s="132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</row>
    <row r="86" spans="1:1023" x14ac:dyDescent="0.2">
      <c r="A86"/>
      <c r="B86"/>
      <c r="C86"/>
      <c r="D86" s="134"/>
      <c r="E86" s="134"/>
      <c r="F86" s="134"/>
      <c r="G86" s="132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</row>
    <row r="87" spans="1:1023" x14ac:dyDescent="0.2">
      <c r="D87" s="132"/>
      <c r="E87" s="132"/>
      <c r="F87" s="132"/>
      <c r="G87" s="132"/>
    </row>
    <row r="88" spans="1:1023" x14ac:dyDescent="0.2">
      <c r="A88"/>
      <c r="B88"/>
      <c r="C88"/>
      <c r="D88" s="79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</row>
    <row r="89" spans="1:1023" x14ac:dyDescent="0.2">
      <c r="A89"/>
      <c r="B89"/>
      <c r="C89"/>
      <c r="D89" s="78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</row>
  </sheetData>
  <sheetProtection selectLockedCells="1" selectUnlockedCells="1"/>
  <mergeCells count="37">
    <mergeCell ref="I10:J10"/>
    <mergeCell ref="K10:K11"/>
    <mergeCell ref="L10:L12"/>
    <mergeCell ref="A2:L2"/>
    <mergeCell ref="A3:L3"/>
    <mergeCell ref="A4:L4"/>
    <mergeCell ref="A5:L5"/>
    <mergeCell ref="A6:K6"/>
    <mergeCell ref="A7:K7"/>
    <mergeCell ref="C10:C12"/>
    <mergeCell ref="D10:D12"/>
    <mergeCell ref="E10:F10"/>
    <mergeCell ref="G10:G11"/>
    <mergeCell ref="H10:H11"/>
    <mergeCell ref="C68:L68"/>
    <mergeCell ref="C69:L69"/>
    <mergeCell ref="C70:D70"/>
    <mergeCell ref="A9:L9"/>
    <mergeCell ref="B10:B12"/>
    <mergeCell ref="A29:C29"/>
    <mergeCell ref="G29:H29"/>
    <mergeCell ref="I29:L29"/>
    <mergeCell ref="A30:L30"/>
    <mergeCell ref="A43:C43"/>
    <mergeCell ref="A67:C67"/>
    <mergeCell ref="G67:L67"/>
    <mergeCell ref="A66:C66"/>
    <mergeCell ref="G66:H66"/>
    <mergeCell ref="I66:L66"/>
    <mergeCell ref="A10:A12"/>
    <mergeCell ref="A61:L61"/>
    <mergeCell ref="G43:H43"/>
    <mergeCell ref="I43:L43"/>
    <mergeCell ref="A44:L44"/>
    <mergeCell ref="A60:C60"/>
    <mergeCell ref="G60:H60"/>
    <mergeCell ref="I60:L60"/>
  </mergeCells>
  <pageMargins left="0.7" right="0.7" top="0.75" bottom="0.75" header="0.3" footer="0.3"/>
  <pageSetup scale="45" orientation="portrait" r:id="rId1"/>
  <headerFooter>
    <oddHeader xml:space="preserve">&amp;REER #5-BR-L1408
Página &amp;P de &amp;N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DA975974CC910D43B4A0FA0359B488E7" ma:contentTypeVersion="0" ma:contentTypeDescription="A content type to manage public (operations) IDB documents" ma:contentTypeScope="" ma:versionID="6252e2957d2e01b40184855ceae1b64c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SCL/SPH</Division_x0020_or_x0020_Unit>
    <Other_x0020_Author xmlns="9c571b2f-e523-4ab2-ba2e-09e151a03ef4" xsi:nil="true"/>
    <Region xmlns="9c571b2f-e523-4ab2-ba2e-09e151a03ef4" xsi:nil="true"/>
    <IDBDocs_x0020_Number xmlns="9c571b2f-e523-4ab2-ba2e-09e151a03ef4">39695052</IDBDocs_x0020_Number>
    <Document_x0020_Author xmlns="9c571b2f-e523-4ab2-ba2e-09e151a03ef4">Rocha, Marcia Gomes</Document_x0020_Author>
    <Publication_x0020_Type xmlns="9c571b2f-e523-4ab2-ba2e-09e151a03ef4" xsi:nil="true"/>
    <Operation_x0020_Type xmlns="9c571b2f-e523-4ab2-ba2e-09e151a03ef4" xsi:nil="true"/>
    <TaxCatchAll xmlns="9c571b2f-e523-4ab2-ba2e-09e151a03ef4">
      <Value>4</Value>
      <Value>3</Value>
    </TaxCatchAll>
    <Fiscal_x0020_Year_x0020_IDB xmlns="9c571b2f-e523-4ab2-ba2e-09e151a03ef4">2015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BR-L1408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Proposal&lt;/USER_STAGE&gt;&lt;APPROVAL_CODE&gt;CG&lt;/APPROVAL_CODE&gt;&lt;APPROVAL_DESC&gt;Committee of the Whole&lt;/APPROVAL_DESC&gt;&lt;PD_OBJ_TYPE&gt;0&lt;/PD_OBJ_TYPE&gt;&lt;MAKERECORD&gt;N&lt;/MAKERECORD&gt;&lt;/Data&gt;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SA-ENF</Webtopic>
    <Identifier xmlns="9c571b2f-e523-4ab2-ba2e-09e151a03ef4"> </Identifier>
    <Publishing_x0020_House xmlns="9c571b2f-e523-4ab2-ba2e-09e151a03ef4" xsi:nil="true"/>
    <Document_x0020_Language_x0020_IDB xmlns="9c571b2f-e523-4ab2-ba2e-09e151a03ef4">Portuguese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F86CF2FA-4292-4621-9772-415E82933058}"/>
</file>

<file path=customXml/itemProps2.xml><?xml version="1.0" encoding="utf-8"?>
<ds:datastoreItem xmlns:ds="http://schemas.openxmlformats.org/officeDocument/2006/customXml" ds:itemID="{BE98F956-1E17-460F-A328-4A9DF6B9C3DA}"/>
</file>

<file path=customXml/itemProps3.xml><?xml version="1.0" encoding="utf-8"?>
<ds:datastoreItem xmlns:ds="http://schemas.openxmlformats.org/officeDocument/2006/customXml" ds:itemID="{10C35E45-4FD0-4E10-9436-C64C9D243A33}"/>
</file>

<file path=customXml/itemProps4.xml><?xml version="1.0" encoding="utf-8"?>
<ds:datastoreItem xmlns:ds="http://schemas.openxmlformats.org/officeDocument/2006/customXml" ds:itemID="{8A8F7517-A7A6-44EC-805C-1295286B54F8}"/>
</file>

<file path=customXml/itemProps5.xml><?xml version="1.0" encoding="utf-8"?>
<ds:datastoreItem xmlns:ds="http://schemas.openxmlformats.org/officeDocument/2006/customXml" ds:itemID="{2581D34A-6675-4ABC-A697-800E1EEA71A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 PROEXMAES II p Comp</vt:lpstr>
      <vt:lpstr>Por Metodo</vt:lpstr>
      <vt:lpstr>Print_Area_1_1_11</vt:lpstr>
      <vt:lpstr>Z_3BCC5652_E933_4802_AC1B_419DE262F42F_.wvu.PrintArea_11</vt:lpstr>
      <vt:lpstr>Z_B7257C54_169C_4A62_B746_4C283C6B24C3_.wvu.PrintArea_11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 enlace requerido _5 Plan de adquisiciones</dc:title>
  <dc:creator>Flavianne Santos Soares</dc:creator>
  <cp:lastModifiedBy>Inter-American Development Bank</cp:lastModifiedBy>
  <cp:revision>0</cp:revision>
  <cp:lastPrinted>2015-06-10T19:29:02Z</cp:lastPrinted>
  <dcterms:created xsi:type="dcterms:W3CDTF">2015-05-27T19:42:00Z</dcterms:created>
  <dcterms:modified xsi:type="dcterms:W3CDTF">2016-06-24T22:06:54Z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0x01010046CF21643EE8D14686A648AA6DAD089200DA975974CC910D43B4A0FA0359B488E7</vt:lpwstr>
  </property>
  <property fmtid="{D5CDD505-2E9C-101B-9397-08002B2CF9AE}" pid="5" name="TaxKeywordTaxHTField">
    <vt:lpwstr/>
  </property>
  <property fmtid="{D5CDD505-2E9C-101B-9397-08002B2CF9AE}" pid="6" name="Series Operations IDB">
    <vt:lpwstr>3;#Unclassified|a6dff32e-d477-44cd-a56b-85efe9e0a56c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3;#Unclassified|a6dff32e-d477-44cd-a56b-85efe9e0a56c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4;#IDBDocs|cca77002-e150-4b2d-ab1f-1d7a7cdcae16</vt:lpwstr>
  </property>
</Properties>
</file>