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2"/>
  </bookViews>
  <sheets>
    <sheet name="Presupuesto detallado" sheetId="1" r:id="rId1"/>
    <sheet name="Plan de Desembolsos" sheetId="2" r:id="rId2"/>
    <sheet name="Presupuesto Resumido" sheetId="3" r:id="rId3"/>
  </sheets>
  <definedNames/>
  <calcPr fullCalcOnLoad="1"/>
</workbook>
</file>

<file path=xl/sharedStrings.xml><?xml version="1.0" encoding="utf-8"?>
<sst xmlns="http://schemas.openxmlformats.org/spreadsheetml/2006/main" count="131" uniqueCount="64">
  <si>
    <t>Categoría de Inversión</t>
  </si>
  <si>
    <t>TOTAL</t>
  </si>
  <si>
    <t>LOCAL</t>
  </si>
  <si>
    <t>BID</t>
  </si>
  <si>
    <t>AÑO I</t>
  </si>
  <si>
    <t>AÑO II</t>
  </si>
  <si>
    <t>AÑO III</t>
  </si>
  <si>
    <t>AÑO IV</t>
  </si>
  <si>
    <t>ADMINISTRACION, EVALUACION Y AUDITORIA</t>
  </si>
  <si>
    <t>Difusión de la Ciencia, la Tecnología y la Innovación</t>
  </si>
  <si>
    <t>Proyectos tecnológicos estratégicos</t>
  </si>
  <si>
    <t>AÑO V</t>
  </si>
  <si>
    <t>Programa de Innovación Tecnológica IV</t>
  </si>
  <si>
    <t>1</t>
  </si>
  <si>
    <t>COMPONENTE II: Fortalecimiento de las Capacidades de Investigación Científica y Tecnológica</t>
  </si>
  <si>
    <t>3</t>
  </si>
  <si>
    <t>4</t>
  </si>
  <si>
    <t>%</t>
  </si>
  <si>
    <t>Base de calculo</t>
  </si>
  <si>
    <t>Caracteristicas del apoyo</t>
  </si>
  <si>
    <t>Proyectos financiados</t>
  </si>
  <si>
    <t>Costo promedio</t>
  </si>
  <si>
    <t>Costo total</t>
  </si>
  <si>
    <t>% Programa</t>
  </si>
  <si>
    <t>Monto Máximo</t>
  </si>
  <si>
    <t>Plazo (Meses)</t>
  </si>
  <si>
    <t>Componente</t>
  </si>
  <si>
    <t>FIT-R</t>
  </si>
  <si>
    <t>PICT 2014</t>
  </si>
  <si>
    <t>PICT 2015</t>
  </si>
  <si>
    <t>PICT 2016</t>
  </si>
  <si>
    <t>Proyectos de innovación asociativos (FIT AP y FIT PDP)</t>
  </si>
  <si>
    <t>FIT-S</t>
  </si>
  <si>
    <t>COMPONENTE III: Seguimiento, evaluación, articulación y difusión de las políticas de CTI</t>
  </si>
  <si>
    <t>PEI y Sistemas Nacionales</t>
  </si>
  <si>
    <t>COMPONENTE I: Fortalecimiento de las Capacidades de Innovación Tecnológica</t>
  </si>
  <si>
    <t>Esfuerzos de empresas individuales para la innovación</t>
  </si>
  <si>
    <t>Proyectos empresariales de innovación</t>
  </si>
  <si>
    <t>Proyectos de integración en empresas de recursos humanos altamente calificados</t>
  </si>
  <si>
    <t>Esfuerzos de innovación asociativos</t>
  </si>
  <si>
    <t>Servicios tecnológicos</t>
  </si>
  <si>
    <t>Proyectos de fortalecimiento de servicios tecnológicos y de creación de centros</t>
  </si>
  <si>
    <t>Innovaciones de alto impacto sectorial y regional</t>
  </si>
  <si>
    <t xml:space="preserve">Proyectos de investigación científica y tecnológica </t>
  </si>
  <si>
    <t>Proyectos de I+D concertados con empresas</t>
  </si>
  <si>
    <t>Modernizacion del equipamiento científico y tecnológico</t>
  </si>
  <si>
    <t>Proyectos de mejora de capacidades de laboratorios y centros de I+D</t>
  </si>
  <si>
    <t>Centos de investigación multidisciplinarios-interinstitucionales</t>
  </si>
  <si>
    <t>Proyectos de creacion de centros multidisciplinarios-interinstitucionales</t>
  </si>
  <si>
    <t>Encuestas y relevamientos</t>
  </si>
  <si>
    <t>Estudios CIECTI Publicados</t>
  </si>
  <si>
    <t>Actividades CIECTI</t>
  </si>
  <si>
    <t>Sistemas nacionales y evaluación institucional</t>
  </si>
  <si>
    <t xml:space="preserve">Planes de mejoramiento institucional </t>
  </si>
  <si>
    <t xml:space="preserve">Proyectos de fortalecimiento de sistemas nacionales </t>
  </si>
  <si>
    <t>Proyectos de cultura científica</t>
  </si>
  <si>
    <t>Horas de contenido multimedia</t>
  </si>
  <si>
    <t>Presupuesto detallado</t>
  </si>
  <si>
    <t>Estudios y relevamientos</t>
  </si>
  <si>
    <t>Proyectos y horas</t>
  </si>
  <si>
    <t>Plan de Desembolsos por Año</t>
  </si>
  <si>
    <t>Investigación científica y tecnológica</t>
  </si>
  <si>
    <t>Estrategia de divulgación y comunicación de la CTI</t>
  </si>
  <si>
    <t>Presupuesto resumido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</si>
</sst>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%"/>
    <numFmt numFmtId="174" formatCode="_(* #,##0_);_(* \(#,##0\);_(* &quot;-&quot;??_);_(@_)"/>
    <numFmt numFmtId="175" formatCode="0.0"/>
    <numFmt numFmtId="176" formatCode="0.000%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3" fontId="0" fillId="0" borderId="0" xfId="59" applyNumberFormat="1" applyFont="1" applyAlignment="1">
      <alignment/>
    </xf>
    <xf numFmtId="9" fontId="0" fillId="0" borderId="0" xfId="59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2" fontId="5" fillId="0" borderId="0" xfId="0" applyNumberFormat="1" applyFont="1" applyFill="1" applyBorder="1" applyAlignment="1" quotePrefix="1">
      <alignment horizontal="right" vertical="center"/>
    </xf>
    <xf numFmtId="172" fontId="6" fillId="0" borderId="0" xfId="0" applyNumberFormat="1" applyFont="1" applyFill="1" applyBorder="1" applyAlignment="1" quotePrefix="1">
      <alignment horizontal="right" vertical="center"/>
    </xf>
    <xf numFmtId="172" fontId="43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/>
    </xf>
    <xf numFmtId="9" fontId="0" fillId="0" borderId="0" xfId="59" applyFont="1" applyFill="1" applyBorder="1" applyAlignment="1">
      <alignment/>
    </xf>
    <xf numFmtId="0" fontId="5" fillId="0" borderId="10" xfId="0" applyFont="1" applyBorder="1" applyAlignment="1">
      <alignment/>
    </xf>
    <xf numFmtId="174" fontId="5" fillId="0" borderId="11" xfId="42" applyNumberFormat="1" applyFont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5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173" fontId="5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174" fontId="6" fillId="0" borderId="11" xfId="42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174" fontId="6" fillId="0" borderId="17" xfId="42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3" fontId="5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6" fillId="0" borderId="11" xfId="0" applyNumberFormat="1" applyFont="1" applyFill="1" applyBorder="1" applyAlignment="1" quotePrefix="1">
      <alignment horizontal="center" vertical="center"/>
    </xf>
    <xf numFmtId="3" fontId="6" fillId="0" borderId="11" xfId="0" applyNumberFormat="1" applyFont="1" applyFill="1" applyBorder="1" applyAlignment="1" quotePrefix="1">
      <alignment horizontal="right" vertical="center"/>
    </xf>
    <xf numFmtId="3" fontId="43" fillId="33" borderId="11" xfId="42" applyNumberFormat="1" applyFont="1" applyFill="1" applyBorder="1" applyAlignment="1" quotePrefix="1">
      <alignment horizontal="right" vertical="center"/>
    </xf>
    <xf numFmtId="3" fontId="5" fillId="34" borderId="11" xfId="42" applyNumberFormat="1" applyFont="1" applyFill="1" applyBorder="1" applyAlignment="1">
      <alignment horizontal="right" vertical="top" wrapText="1"/>
    </xf>
    <xf numFmtId="3" fontId="5" fillId="0" borderId="11" xfId="42" applyNumberFormat="1" applyFont="1" applyBorder="1" applyAlignment="1">
      <alignment horizontal="right" vertical="top" wrapText="1"/>
    </xf>
    <xf numFmtId="3" fontId="5" fillId="34" borderId="11" xfId="42" applyNumberFormat="1" applyFont="1" applyFill="1" applyBorder="1" applyAlignment="1">
      <alignment horizontal="right" vertical="center" wrapText="1"/>
    </xf>
    <xf numFmtId="3" fontId="5" fillId="0" borderId="11" xfId="42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43" fillId="33" borderId="14" xfId="0" applyFont="1" applyFill="1" applyBorder="1" applyAlignment="1">
      <alignment horizontal="center" vertical="top" wrapText="1"/>
    </xf>
    <xf numFmtId="3" fontId="43" fillId="33" borderId="15" xfId="0" applyNumberFormat="1" applyFont="1" applyFill="1" applyBorder="1" applyAlignment="1" quotePrefix="1">
      <alignment horizontal="left" vertical="center"/>
    </xf>
    <xf numFmtId="0" fontId="5" fillId="34" borderId="14" xfId="0" applyFont="1" applyFill="1" applyBorder="1" applyAlignment="1">
      <alignment horizontal="center" vertical="top" wrapText="1"/>
    </xf>
    <xf numFmtId="171" fontId="5" fillId="34" borderId="15" xfId="42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171" fontId="5" fillId="0" borderId="15" xfId="42" applyFont="1" applyBorder="1" applyAlignment="1">
      <alignment horizontal="left" vertical="top" wrapText="1" indent="1"/>
    </xf>
    <xf numFmtId="0" fontId="43" fillId="33" borderId="14" xfId="0" applyFont="1" applyFill="1" applyBorder="1" applyAlignment="1">
      <alignment horizontal="center" vertical="center" wrapText="1"/>
    </xf>
    <xf numFmtId="3" fontId="43" fillId="33" borderId="15" xfId="0" applyNumberFormat="1" applyFont="1" applyFill="1" applyBorder="1" applyAlignment="1" quotePrefix="1">
      <alignment horizontal="left" vertical="center" wrapText="1"/>
    </xf>
    <xf numFmtId="0" fontId="5" fillId="0" borderId="14" xfId="0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9" fontId="5" fillId="0" borderId="15" xfId="0" applyNumberFormat="1" applyFont="1" applyFill="1" applyBorder="1" applyAlignment="1">
      <alignment/>
    </xf>
    <xf numFmtId="3" fontId="43" fillId="33" borderId="14" xfId="42" applyNumberFormat="1" applyFont="1" applyFill="1" applyBorder="1" applyAlignment="1" quotePrefix="1">
      <alignment horizontal="right" vertical="center"/>
    </xf>
    <xf numFmtId="9" fontId="43" fillId="33" borderId="15" xfId="0" applyNumberFormat="1" applyFont="1" applyFill="1" applyBorder="1" applyAlignment="1" quotePrefix="1">
      <alignment horizontal="right" vertical="center"/>
    </xf>
    <xf numFmtId="3" fontId="5" fillId="34" borderId="14" xfId="42" applyNumberFormat="1" applyFont="1" applyFill="1" applyBorder="1" applyAlignment="1">
      <alignment horizontal="right" vertical="top" wrapText="1"/>
    </xf>
    <xf numFmtId="9" fontId="5" fillId="34" borderId="15" xfId="0" applyNumberFormat="1" applyFont="1" applyFill="1" applyBorder="1" applyAlignment="1" quotePrefix="1">
      <alignment horizontal="right" vertical="center"/>
    </xf>
    <xf numFmtId="3" fontId="5" fillId="0" borderId="14" xfId="42" applyNumberFormat="1" applyFont="1" applyBorder="1" applyAlignment="1">
      <alignment horizontal="right" vertical="top" wrapText="1"/>
    </xf>
    <xf numFmtId="9" fontId="5" fillId="0" borderId="15" xfId="0" applyNumberFormat="1" applyFont="1" applyFill="1" applyBorder="1" applyAlignment="1" quotePrefix="1">
      <alignment horizontal="right" vertical="center"/>
    </xf>
    <xf numFmtId="172" fontId="5" fillId="0" borderId="15" xfId="0" applyNumberFormat="1" applyFont="1" applyFill="1" applyBorder="1" applyAlignment="1" quotePrefix="1">
      <alignment horizontal="right" vertical="center"/>
    </xf>
    <xf numFmtId="3" fontId="5" fillId="34" borderId="14" xfId="42" applyNumberFormat="1" applyFont="1" applyFill="1" applyBorder="1" applyAlignment="1">
      <alignment horizontal="right" vertical="center" wrapText="1"/>
    </xf>
    <xf numFmtId="3" fontId="5" fillId="0" borderId="14" xfId="42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7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 quotePrefix="1">
      <alignment horizontal="center" vertical="center"/>
    </xf>
    <xf numFmtId="3" fontId="6" fillId="0" borderId="15" xfId="0" applyNumberFormat="1" applyFont="1" applyFill="1" applyBorder="1" applyAlignment="1" quotePrefix="1">
      <alignment horizontal="center" vertical="center"/>
    </xf>
    <xf numFmtId="3" fontId="43" fillId="33" borderId="15" xfId="42" applyNumberFormat="1" applyFont="1" applyFill="1" applyBorder="1" applyAlignment="1" quotePrefix="1">
      <alignment horizontal="right" vertical="center"/>
    </xf>
    <xf numFmtId="3" fontId="5" fillId="34" borderId="15" xfId="42" applyNumberFormat="1" applyFont="1" applyFill="1" applyBorder="1" applyAlignment="1">
      <alignment horizontal="right" vertical="top" wrapText="1"/>
    </xf>
    <xf numFmtId="3" fontId="5" fillId="0" borderId="15" xfId="42" applyNumberFormat="1" applyFont="1" applyBorder="1" applyAlignment="1">
      <alignment horizontal="right" vertical="top" wrapText="1"/>
    </xf>
    <xf numFmtId="3" fontId="5" fillId="34" borderId="15" xfId="42" applyNumberFormat="1" applyFont="1" applyFill="1" applyBorder="1" applyAlignment="1">
      <alignment horizontal="right" vertical="center" wrapText="1"/>
    </xf>
    <xf numFmtId="3" fontId="5" fillId="0" borderId="15" xfId="42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 quotePrefix="1">
      <alignment horizontal="right" vertical="center"/>
    </xf>
    <xf numFmtId="3" fontId="6" fillId="0" borderId="15" xfId="0" applyNumberFormat="1" applyFont="1" applyFill="1" applyBorder="1" applyAlignment="1" quotePrefix="1">
      <alignment horizontal="right" vertical="center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5" fillId="0" borderId="14" xfId="0" applyNumberFormat="1" applyFont="1" applyFill="1" applyBorder="1" applyAlignment="1" quotePrefix="1">
      <alignment horizontal="right" vertical="center"/>
    </xf>
    <xf numFmtId="3" fontId="5" fillId="0" borderId="14" xfId="42" applyNumberFormat="1" applyFont="1" applyFill="1" applyBorder="1" applyAlignment="1">
      <alignment horizontal="right" vertical="top" wrapText="1"/>
    </xf>
    <xf numFmtId="3" fontId="5" fillId="0" borderId="11" xfId="42" applyNumberFormat="1" applyFont="1" applyFill="1" applyBorder="1" applyAlignment="1">
      <alignment horizontal="right" vertical="top" wrapText="1"/>
    </xf>
    <xf numFmtId="3" fontId="5" fillId="0" borderId="15" xfId="42" applyNumberFormat="1" applyFont="1" applyFill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4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Alignment="1">
      <alignment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14" xfId="0" applyNumberFormat="1" applyFont="1" applyFill="1" applyBorder="1" applyAlignment="1" quotePrefix="1">
      <alignment horizontal="right" vertical="center"/>
    </xf>
    <xf numFmtId="3" fontId="5" fillId="0" borderId="14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12" xfId="0" applyNumberFormat="1" applyFont="1" applyFill="1" applyBorder="1" applyAlignment="1" quotePrefix="1">
      <alignment horizontal="center" vertical="center"/>
    </xf>
    <xf numFmtId="3" fontId="6" fillId="0" borderId="13" xfId="0" applyNumberFormat="1" applyFont="1" applyFill="1" applyBorder="1" applyAlignment="1" quotePrefix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5.57421875" style="4" customWidth="1"/>
    <col min="2" max="2" width="73.421875" style="1" bestFit="1" customWidth="1"/>
    <col min="3" max="3" width="11.140625" style="1" bestFit="1" customWidth="1"/>
    <col min="4" max="4" width="9.8515625" style="1" bestFit="1" customWidth="1"/>
    <col min="5" max="5" width="10.8515625" style="1" bestFit="1" customWidth="1"/>
    <col min="6" max="6" width="7.57421875" style="1" bestFit="1" customWidth="1"/>
    <col min="7" max="7" width="18.28125" style="1" bestFit="1" customWidth="1"/>
    <col min="8" max="8" width="13.140625" style="1" bestFit="1" customWidth="1"/>
    <col min="9" max="9" width="9.28125" style="1" bestFit="1" customWidth="1"/>
    <col min="10" max="10" width="11.421875" style="1" customWidth="1"/>
    <col min="11" max="11" width="12.421875" style="1" bestFit="1" customWidth="1"/>
    <col min="12" max="12" width="11.8515625" style="1" customWidth="1"/>
    <col min="13" max="16384" width="11.421875" style="1" customWidth="1"/>
  </cols>
  <sheetData>
    <row r="1" spans="1:6" ht="15.75" customHeight="1">
      <c r="A1" s="33" t="s">
        <v>12</v>
      </c>
      <c r="B1" s="33"/>
      <c r="C1" s="33"/>
      <c r="D1" s="33"/>
      <c r="E1" s="33"/>
      <c r="F1" s="33"/>
    </row>
    <row r="2" spans="1:6" ht="15.75" customHeight="1">
      <c r="A2" s="33" t="s">
        <v>57</v>
      </c>
      <c r="B2" s="33"/>
      <c r="C2" s="33"/>
      <c r="D2" s="33"/>
      <c r="E2" s="33"/>
      <c r="F2" s="33"/>
    </row>
    <row r="3" spans="1:6" ht="12.75" customHeight="1" thickBot="1">
      <c r="A3" s="2"/>
      <c r="B3" s="3"/>
      <c r="C3" s="3"/>
      <c r="D3" s="3"/>
      <c r="E3" s="3"/>
      <c r="F3" s="3"/>
    </row>
    <row r="4" spans="1:12" ht="12.75" customHeight="1">
      <c r="A4" s="106" t="s">
        <v>0</v>
      </c>
      <c r="B4" s="107"/>
      <c r="C4" s="43" t="s">
        <v>3</v>
      </c>
      <c r="D4" s="16" t="s">
        <v>2</v>
      </c>
      <c r="E4" s="16" t="s">
        <v>1</v>
      </c>
      <c r="F4" s="17" t="s">
        <v>17</v>
      </c>
      <c r="G4" s="103" t="s">
        <v>18</v>
      </c>
      <c r="H4" s="104"/>
      <c r="I4" s="105"/>
      <c r="J4" s="103" t="s">
        <v>19</v>
      </c>
      <c r="K4" s="104"/>
      <c r="L4" s="105"/>
    </row>
    <row r="5" spans="1:12" ht="12.75" customHeight="1">
      <c r="A5" s="44"/>
      <c r="B5" s="45"/>
      <c r="C5" s="57"/>
      <c r="D5" s="35"/>
      <c r="E5" s="35"/>
      <c r="F5" s="58"/>
      <c r="G5" s="71" t="s">
        <v>20</v>
      </c>
      <c r="H5" s="36" t="s">
        <v>21</v>
      </c>
      <c r="I5" s="72" t="s">
        <v>22</v>
      </c>
      <c r="J5" s="79" t="s">
        <v>23</v>
      </c>
      <c r="K5" s="37" t="s">
        <v>24</v>
      </c>
      <c r="L5" s="80" t="s">
        <v>25</v>
      </c>
    </row>
    <row r="6" spans="1:13" ht="12.75">
      <c r="A6" s="46" t="s">
        <v>13</v>
      </c>
      <c r="B6" s="47" t="s">
        <v>35</v>
      </c>
      <c r="C6" s="59">
        <f>+C7+C10+C12+C14</f>
        <v>75000000</v>
      </c>
      <c r="D6" s="38">
        <f>+D7+D10+D12+D14</f>
        <v>11000000</v>
      </c>
      <c r="E6" s="38">
        <f>+E7+E10+E12+E14</f>
        <v>86000000</v>
      </c>
      <c r="F6" s="60">
        <f>+F7+F10+F12+F14</f>
        <v>0.45263157894736844</v>
      </c>
      <c r="G6" s="59"/>
      <c r="H6" s="38"/>
      <c r="I6" s="73"/>
      <c r="J6" s="59"/>
      <c r="K6" s="38"/>
      <c r="L6" s="73"/>
      <c r="M6" s="18"/>
    </row>
    <row r="7" spans="1:13" ht="12.75">
      <c r="A7" s="48">
        <v>1.1</v>
      </c>
      <c r="B7" s="49" t="s">
        <v>36</v>
      </c>
      <c r="C7" s="61">
        <f>SUM(C8:C9)</f>
        <v>18300000</v>
      </c>
      <c r="D7" s="39">
        <f>SUM(D8:D9)</f>
        <v>3000000</v>
      </c>
      <c r="E7" s="39">
        <f>SUM(E8:E9)</f>
        <v>21300000</v>
      </c>
      <c r="F7" s="62">
        <f>+E7/$E$41</f>
        <v>0.11210526315789474</v>
      </c>
      <c r="G7" s="61"/>
      <c r="H7" s="39"/>
      <c r="I7" s="74"/>
      <c r="J7" s="61"/>
      <c r="K7" s="39"/>
      <c r="L7" s="74"/>
      <c r="M7" s="18"/>
    </row>
    <row r="8" spans="1:13" ht="12.75">
      <c r="A8" s="50"/>
      <c r="B8" s="51" t="s">
        <v>37</v>
      </c>
      <c r="C8" s="63">
        <v>17720643</v>
      </c>
      <c r="D8" s="40">
        <v>2500000</v>
      </c>
      <c r="E8" s="40">
        <f>+C8+D8</f>
        <v>20220643</v>
      </c>
      <c r="F8" s="64"/>
      <c r="G8" s="63">
        <v>386</v>
      </c>
      <c r="H8" s="40">
        <f>+I8/G8</f>
        <v>52385.085492227976</v>
      </c>
      <c r="I8" s="75">
        <f>+E8</f>
        <v>20220643</v>
      </c>
      <c r="J8" s="63">
        <v>80</v>
      </c>
      <c r="K8" s="40">
        <v>250000</v>
      </c>
      <c r="L8" s="75">
        <v>36</v>
      </c>
      <c r="M8" s="18"/>
    </row>
    <row r="9" spans="1:13" ht="12.75">
      <c r="A9" s="50"/>
      <c r="B9" s="51" t="s">
        <v>38</v>
      </c>
      <c r="C9" s="63">
        <v>579357</v>
      </c>
      <c r="D9" s="40">
        <v>500000</v>
      </c>
      <c r="E9" s="40">
        <f>+C9+D9</f>
        <v>1079357</v>
      </c>
      <c r="F9" s="64"/>
      <c r="G9" s="63">
        <v>18</v>
      </c>
      <c r="H9" s="40">
        <f>+I9/G9</f>
        <v>59964.27777777778</v>
      </c>
      <c r="I9" s="75">
        <f>+E9</f>
        <v>1079357</v>
      </c>
      <c r="J9" s="63">
        <v>60</v>
      </c>
      <c r="K9" s="40">
        <v>58000</v>
      </c>
      <c r="L9" s="75">
        <v>36</v>
      </c>
      <c r="M9" s="18"/>
    </row>
    <row r="10" spans="1:13" ht="12.75">
      <c r="A10" s="48">
        <v>1.2</v>
      </c>
      <c r="B10" s="49" t="s">
        <v>39</v>
      </c>
      <c r="C10" s="61">
        <f>+C11</f>
        <v>9000000</v>
      </c>
      <c r="D10" s="39">
        <f>+D11</f>
        <v>1000000</v>
      </c>
      <c r="E10" s="39">
        <f>+E11</f>
        <v>10000000</v>
      </c>
      <c r="F10" s="62">
        <f>+E10/$E$41</f>
        <v>0.05263157894736842</v>
      </c>
      <c r="G10" s="61"/>
      <c r="H10" s="39"/>
      <c r="I10" s="74"/>
      <c r="J10" s="61"/>
      <c r="K10" s="39"/>
      <c r="L10" s="74"/>
      <c r="M10" s="18"/>
    </row>
    <row r="11" spans="1:13" ht="12.75">
      <c r="A11" s="50"/>
      <c r="B11" s="51" t="s">
        <v>31</v>
      </c>
      <c r="C11" s="63">
        <v>9000000</v>
      </c>
      <c r="D11" s="40">
        <v>1000000</v>
      </c>
      <c r="E11" s="40">
        <f>+C11+D11</f>
        <v>10000000</v>
      </c>
      <c r="F11" s="64"/>
      <c r="G11" s="63">
        <v>6</v>
      </c>
      <c r="H11" s="40">
        <f>+I11/G11</f>
        <v>1666666.6666666667</v>
      </c>
      <c r="I11" s="75">
        <f>+E11</f>
        <v>10000000</v>
      </c>
      <c r="J11" s="63">
        <v>80</v>
      </c>
      <c r="K11" s="40">
        <v>4000000</v>
      </c>
      <c r="L11" s="75">
        <v>48</v>
      </c>
      <c r="M11" s="18"/>
    </row>
    <row r="12" spans="1:13" ht="12.75">
      <c r="A12" s="48">
        <v>1.3</v>
      </c>
      <c r="B12" s="49" t="s">
        <v>40</v>
      </c>
      <c r="C12" s="61">
        <f>+C13</f>
        <v>5700000</v>
      </c>
      <c r="D12" s="39">
        <f>+D13</f>
        <v>1000000</v>
      </c>
      <c r="E12" s="39">
        <f>+C12+D12</f>
        <v>6700000</v>
      </c>
      <c r="F12" s="62">
        <f>+E12/$E$41</f>
        <v>0.035263157894736843</v>
      </c>
      <c r="G12" s="61"/>
      <c r="H12" s="39"/>
      <c r="I12" s="74"/>
      <c r="J12" s="61"/>
      <c r="K12" s="39"/>
      <c r="L12" s="74"/>
      <c r="M12" s="18"/>
    </row>
    <row r="13" spans="1:13" ht="12.75">
      <c r="A13" s="50"/>
      <c r="B13" s="51" t="s">
        <v>41</v>
      </c>
      <c r="C13" s="63">
        <v>5700000</v>
      </c>
      <c r="D13" s="40">
        <v>1000000</v>
      </c>
      <c r="E13" s="40">
        <f>+C13+D13</f>
        <v>6700000</v>
      </c>
      <c r="F13" s="64"/>
      <c r="G13" s="63">
        <v>6</v>
      </c>
      <c r="H13" s="40">
        <f>+I13/G13</f>
        <v>1116666.6666666667</v>
      </c>
      <c r="I13" s="75">
        <f>+E13</f>
        <v>6700000</v>
      </c>
      <c r="J13" s="63">
        <v>80</v>
      </c>
      <c r="K13" s="40">
        <v>2500000</v>
      </c>
      <c r="L13" s="75">
        <v>24</v>
      </c>
      <c r="M13" s="18"/>
    </row>
    <row r="14" spans="1:13" ht="12.75">
      <c r="A14" s="48">
        <v>1.4</v>
      </c>
      <c r="B14" s="49" t="s">
        <v>42</v>
      </c>
      <c r="C14" s="61">
        <f>SUM(C15:C17)</f>
        <v>42000000</v>
      </c>
      <c r="D14" s="39">
        <f>SUM(D15:D17)</f>
        <v>6000000</v>
      </c>
      <c r="E14" s="39">
        <f>SUM(E15:E17)</f>
        <v>48000000</v>
      </c>
      <c r="F14" s="62">
        <f>+E14/E41</f>
        <v>0.25263157894736843</v>
      </c>
      <c r="G14" s="61"/>
      <c r="H14" s="39"/>
      <c r="I14" s="74"/>
      <c r="J14" s="61"/>
      <c r="K14" s="39"/>
      <c r="L14" s="74"/>
      <c r="M14" s="18"/>
    </row>
    <row r="15" spans="1:13" ht="12.75">
      <c r="A15" s="50"/>
      <c r="B15" s="51" t="s">
        <v>27</v>
      </c>
      <c r="C15" s="63">
        <v>12000000</v>
      </c>
      <c r="D15" s="40">
        <v>2000000</v>
      </c>
      <c r="E15" s="40">
        <f>+C15+D15</f>
        <v>14000000</v>
      </c>
      <c r="F15" s="64"/>
      <c r="G15" s="63">
        <v>15</v>
      </c>
      <c r="H15" s="40">
        <f>+I15/G15</f>
        <v>933333.3333333334</v>
      </c>
      <c r="I15" s="75">
        <f>+E15</f>
        <v>14000000</v>
      </c>
      <c r="J15" s="63">
        <v>60</v>
      </c>
      <c r="K15" s="40">
        <v>7000000</v>
      </c>
      <c r="L15" s="75">
        <v>48</v>
      </c>
      <c r="M15" s="18"/>
    </row>
    <row r="16" spans="1:13" ht="12.75">
      <c r="A16" s="50"/>
      <c r="B16" s="51" t="s">
        <v>32</v>
      </c>
      <c r="C16" s="63">
        <v>12000000</v>
      </c>
      <c r="D16" s="40">
        <v>2000000</v>
      </c>
      <c r="E16" s="40">
        <f>+C16+D16</f>
        <v>14000000</v>
      </c>
      <c r="F16" s="64"/>
      <c r="G16" s="63">
        <v>18</v>
      </c>
      <c r="H16" s="40">
        <f>+I16/G16</f>
        <v>777777.7777777778</v>
      </c>
      <c r="I16" s="75">
        <f>+E16</f>
        <v>14000000</v>
      </c>
      <c r="J16" s="63">
        <v>80</v>
      </c>
      <c r="K16" s="40">
        <v>4000000</v>
      </c>
      <c r="L16" s="75">
        <v>36</v>
      </c>
      <c r="M16" s="18"/>
    </row>
    <row r="17" spans="1:13" ht="12.75">
      <c r="A17" s="50"/>
      <c r="B17" s="51" t="s">
        <v>10</v>
      </c>
      <c r="C17" s="63">
        <v>18000000</v>
      </c>
      <c r="D17" s="40">
        <v>2000000</v>
      </c>
      <c r="E17" s="40">
        <f>+C17+D17</f>
        <v>20000000</v>
      </c>
      <c r="F17" s="65"/>
      <c r="G17" s="63">
        <v>2</v>
      </c>
      <c r="H17" s="40">
        <f>+I17/G17</f>
        <v>10000000</v>
      </c>
      <c r="I17" s="75">
        <f>+E17</f>
        <v>20000000</v>
      </c>
      <c r="J17" s="63"/>
      <c r="K17" s="40"/>
      <c r="L17" s="75"/>
      <c r="M17" s="18"/>
    </row>
    <row r="18" spans="1:13" ht="28.5" customHeight="1">
      <c r="A18" s="52">
        <v>2</v>
      </c>
      <c r="B18" s="53" t="s">
        <v>14</v>
      </c>
      <c r="C18" s="59">
        <f>+C19+C23+C25+C27</f>
        <v>66000000</v>
      </c>
      <c r="D18" s="38">
        <f>+D19+D23+D25+D27</f>
        <v>20000000</v>
      </c>
      <c r="E18" s="38">
        <f>+E19+E23+E25+E27</f>
        <v>86000000</v>
      </c>
      <c r="F18" s="60">
        <f>+F19+F23+F25+F27</f>
        <v>0.45263157894736844</v>
      </c>
      <c r="G18" s="59"/>
      <c r="H18" s="38"/>
      <c r="I18" s="73"/>
      <c r="J18" s="59"/>
      <c r="K18" s="38"/>
      <c r="L18" s="73"/>
      <c r="M18" s="18"/>
    </row>
    <row r="19" spans="1:13" ht="12.75">
      <c r="A19" s="48">
        <v>2.1</v>
      </c>
      <c r="B19" s="49" t="s">
        <v>43</v>
      </c>
      <c r="C19" s="66">
        <f>+C20+C21+C22</f>
        <v>33000000</v>
      </c>
      <c r="D19" s="41">
        <f>+D20+D21+D22</f>
        <v>16000000</v>
      </c>
      <c r="E19" s="41">
        <f>+E20+E21+E22</f>
        <v>49000000</v>
      </c>
      <c r="F19" s="62">
        <f>+E19/$E$41</f>
        <v>0.2578947368421053</v>
      </c>
      <c r="G19" s="66"/>
      <c r="H19" s="41"/>
      <c r="I19" s="76"/>
      <c r="J19" s="66"/>
      <c r="K19" s="41"/>
      <c r="L19" s="76"/>
      <c r="M19" s="18"/>
    </row>
    <row r="20" spans="1:13" s="20" customFormat="1" ht="12.75">
      <c r="A20" s="54"/>
      <c r="B20" s="51" t="s">
        <v>28</v>
      </c>
      <c r="C20" s="67">
        <v>20000000</v>
      </c>
      <c r="D20" s="42">
        <v>9000000</v>
      </c>
      <c r="E20" s="42">
        <f>+C20+D20</f>
        <v>29000000</v>
      </c>
      <c r="F20" s="65"/>
      <c r="G20" s="67">
        <v>500</v>
      </c>
      <c r="H20" s="42">
        <f>+I20/G20</f>
        <v>58000</v>
      </c>
      <c r="I20" s="77">
        <f>+E20</f>
        <v>29000000</v>
      </c>
      <c r="J20" s="67">
        <v>50</v>
      </c>
      <c r="K20" s="42">
        <v>100000</v>
      </c>
      <c r="L20" s="77">
        <v>36</v>
      </c>
      <c r="M20" s="19"/>
    </row>
    <row r="21" spans="1:13" s="20" customFormat="1" ht="12.75">
      <c r="A21" s="54"/>
      <c r="B21" s="51" t="s">
        <v>29</v>
      </c>
      <c r="C21" s="67">
        <v>9000000</v>
      </c>
      <c r="D21" s="42">
        <v>5000000</v>
      </c>
      <c r="E21" s="42">
        <f>+C21+D21</f>
        <v>14000000</v>
      </c>
      <c r="F21" s="65"/>
      <c r="G21" s="67">
        <v>500</v>
      </c>
      <c r="H21" s="42">
        <f>+I21/G21</f>
        <v>28000</v>
      </c>
      <c r="I21" s="77">
        <f>+E21</f>
        <v>14000000</v>
      </c>
      <c r="J21" s="67">
        <v>50</v>
      </c>
      <c r="K21" s="42">
        <v>100000</v>
      </c>
      <c r="L21" s="77">
        <v>36</v>
      </c>
      <c r="M21" s="19"/>
    </row>
    <row r="22" spans="1:13" s="20" customFormat="1" ht="12.75">
      <c r="A22" s="54"/>
      <c r="B22" s="51" t="s">
        <v>30</v>
      </c>
      <c r="C22" s="67">
        <v>4000000</v>
      </c>
      <c r="D22" s="42">
        <v>2000000</v>
      </c>
      <c r="E22" s="42">
        <f>+C22+D22</f>
        <v>6000000</v>
      </c>
      <c r="F22" s="65"/>
      <c r="G22" s="67">
        <v>500</v>
      </c>
      <c r="H22" s="42">
        <f>+I22/G22</f>
        <v>12000</v>
      </c>
      <c r="I22" s="77">
        <f>+E22</f>
        <v>6000000</v>
      </c>
      <c r="J22" s="67">
        <v>50</v>
      </c>
      <c r="K22" s="42">
        <v>100000</v>
      </c>
      <c r="L22" s="77">
        <v>36</v>
      </c>
      <c r="M22" s="19"/>
    </row>
    <row r="23" spans="1:13" ht="12.75">
      <c r="A23" s="48">
        <v>2.2</v>
      </c>
      <c r="B23" s="49" t="s">
        <v>44</v>
      </c>
      <c r="C23" s="61">
        <f>+C24</f>
        <v>3000000</v>
      </c>
      <c r="D23" s="39">
        <f>+D24</f>
        <v>2000000</v>
      </c>
      <c r="E23" s="39">
        <f>+E24</f>
        <v>5000000</v>
      </c>
      <c r="F23" s="62">
        <f>+E23/E41</f>
        <v>0.02631578947368421</v>
      </c>
      <c r="G23" s="61"/>
      <c r="H23" s="39"/>
      <c r="I23" s="74"/>
      <c r="J23" s="61"/>
      <c r="K23" s="39"/>
      <c r="L23" s="74"/>
      <c r="M23" s="18"/>
    </row>
    <row r="24" spans="1:13" s="20" customFormat="1" ht="12.75">
      <c r="A24" s="54"/>
      <c r="B24" s="51" t="s">
        <v>44</v>
      </c>
      <c r="C24" s="67">
        <v>3000000</v>
      </c>
      <c r="D24" s="42">
        <v>2000000</v>
      </c>
      <c r="E24" s="42">
        <f>+C24+D24</f>
        <v>5000000</v>
      </c>
      <c r="F24" s="65"/>
      <c r="G24" s="67">
        <v>2</v>
      </c>
      <c r="H24" s="42">
        <f>+I24/G24</f>
        <v>2500000</v>
      </c>
      <c r="I24" s="77">
        <f>+E24</f>
        <v>5000000</v>
      </c>
      <c r="J24" s="67">
        <v>67</v>
      </c>
      <c r="K24" s="42">
        <v>1000000</v>
      </c>
      <c r="L24" s="77">
        <v>48</v>
      </c>
      <c r="M24" s="19"/>
    </row>
    <row r="25" spans="1:13" ht="12.75">
      <c r="A25" s="48">
        <v>2.3</v>
      </c>
      <c r="B25" s="49" t="s">
        <v>45</v>
      </c>
      <c r="C25" s="61">
        <f>+C26</f>
        <v>20000000</v>
      </c>
      <c r="D25" s="39">
        <f>+D26</f>
        <v>2000000</v>
      </c>
      <c r="E25" s="39">
        <f>+E26</f>
        <v>22000000</v>
      </c>
      <c r="F25" s="62">
        <f>+E25/E41</f>
        <v>0.11578947368421053</v>
      </c>
      <c r="G25" s="61"/>
      <c r="H25" s="39"/>
      <c r="I25" s="74"/>
      <c r="J25" s="61"/>
      <c r="K25" s="39"/>
      <c r="L25" s="74"/>
      <c r="M25" s="18"/>
    </row>
    <row r="26" spans="1:13" s="20" customFormat="1" ht="12.75">
      <c r="A26" s="54"/>
      <c r="B26" s="51" t="s">
        <v>46</v>
      </c>
      <c r="C26" s="67">
        <v>20000000</v>
      </c>
      <c r="D26" s="42">
        <v>2000000</v>
      </c>
      <c r="E26" s="42">
        <f>+C26+D26</f>
        <v>22000000</v>
      </c>
      <c r="F26" s="65"/>
      <c r="G26" s="67">
        <v>100</v>
      </c>
      <c r="H26" s="42">
        <f>+I26/G26</f>
        <v>220000</v>
      </c>
      <c r="I26" s="77">
        <f>+E26</f>
        <v>22000000</v>
      </c>
      <c r="J26" s="67">
        <v>67</v>
      </c>
      <c r="K26" s="42">
        <v>600000</v>
      </c>
      <c r="L26" s="77">
        <v>24</v>
      </c>
      <c r="M26" s="19"/>
    </row>
    <row r="27" spans="1:13" ht="12.75">
      <c r="A27" s="48">
        <v>2.4</v>
      </c>
      <c r="B27" s="49" t="s">
        <v>47</v>
      </c>
      <c r="C27" s="61">
        <f>+C28</f>
        <v>10000000</v>
      </c>
      <c r="D27" s="39">
        <f>+D28</f>
        <v>0</v>
      </c>
      <c r="E27" s="39">
        <f>+E28</f>
        <v>10000000</v>
      </c>
      <c r="F27" s="62">
        <f>+E27/E41</f>
        <v>0.05263157894736842</v>
      </c>
      <c r="G27" s="61"/>
      <c r="H27" s="39"/>
      <c r="I27" s="74"/>
      <c r="J27" s="61"/>
      <c r="K27" s="39"/>
      <c r="L27" s="74"/>
      <c r="M27" s="18"/>
    </row>
    <row r="28" spans="1:13" s="20" customFormat="1" ht="12.75">
      <c r="A28" s="54"/>
      <c r="B28" s="51" t="s">
        <v>48</v>
      </c>
      <c r="C28" s="67">
        <v>10000000</v>
      </c>
      <c r="D28" s="42">
        <v>0</v>
      </c>
      <c r="E28" s="42">
        <f>+C28+D28</f>
        <v>10000000</v>
      </c>
      <c r="F28" s="65"/>
      <c r="G28" s="67">
        <v>4</v>
      </c>
      <c r="H28" s="42">
        <f>+I28/G28</f>
        <v>2500000</v>
      </c>
      <c r="I28" s="77">
        <f>+E28</f>
        <v>10000000</v>
      </c>
      <c r="J28" s="67">
        <v>80</v>
      </c>
      <c r="K28" s="42">
        <v>1000000</v>
      </c>
      <c r="L28" s="77">
        <v>24</v>
      </c>
      <c r="M28" s="19"/>
    </row>
    <row r="29" spans="1:13" ht="12.75">
      <c r="A29" s="46" t="s">
        <v>15</v>
      </c>
      <c r="B29" s="47" t="s">
        <v>33</v>
      </c>
      <c r="C29" s="59">
        <f>+C30+C32+C34+C37</f>
        <v>3500000</v>
      </c>
      <c r="D29" s="38">
        <f>+D30+D32+D34+D37</f>
        <v>8500000</v>
      </c>
      <c r="E29" s="38">
        <f>+E30+E32+E34+E37</f>
        <v>12000000</v>
      </c>
      <c r="F29" s="60">
        <f>+F30+F32+F34+F37</f>
        <v>0.06315789473684211</v>
      </c>
      <c r="G29" s="59"/>
      <c r="H29" s="38"/>
      <c r="I29" s="73"/>
      <c r="J29" s="59"/>
      <c r="K29" s="38"/>
      <c r="L29" s="73"/>
      <c r="M29" s="18"/>
    </row>
    <row r="30" spans="1:13" ht="12.75">
      <c r="A30" s="48">
        <v>3.1</v>
      </c>
      <c r="B30" s="49" t="s">
        <v>49</v>
      </c>
      <c r="C30" s="66">
        <f>+C31</f>
        <v>500000</v>
      </c>
      <c r="D30" s="41">
        <f>+D31</f>
        <v>500000</v>
      </c>
      <c r="E30" s="41">
        <f>+E31</f>
        <v>1000000</v>
      </c>
      <c r="F30" s="62">
        <f>+E30/$E$41</f>
        <v>0.005263157894736842</v>
      </c>
      <c r="G30" s="66"/>
      <c r="H30" s="41"/>
      <c r="I30" s="76"/>
      <c r="J30" s="66"/>
      <c r="K30" s="41"/>
      <c r="L30" s="76"/>
      <c r="M30" s="18"/>
    </row>
    <row r="31" spans="1:13" s="20" customFormat="1" ht="12.75">
      <c r="A31" s="54"/>
      <c r="B31" s="51" t="s">
        <v>49</v>
      </c>
      <c r="C31" s="67">
        <v>500000</v>
      </c>
      <c r="D31" s="42">
        <v>500000</v>
      </c>
      <c r="E31" s="42">
        <f>+C31+D31</f>
        <v>1000000</v>
      </c>
      <c r="F31" s="65"/>
      <c r="G31" s="67">
        <v>7</v>
      </c>
      <c r="H31" s="42">
        <f>+I31/G31</f>
        <v>142857.14285714287</v>
      </c>
      <c r="I31" s="77">
        <f>+E31</f>
        <v>1000000</v>
      </c>
      <c r="J31" s="67"/>
      <c r="K31" s="42"/>
      <c r="L31" s="77"/>
      <c r="M31" s="19"/>
    </row>
    <row r="32" spans="1:13" ht="12.75">
      <c r="A32" s="48">
        <v>3.2</v>
      </c>
      <c r="B32" s="49" t="s">
        <v>51</v>
      </c>
      <c r="C32" s="66">
        <f>+C33</f>
        <v>1200000</v>
      </c>
      <c r="D32" s="41">
        <f>+D33</f>
        <v>1000000</v>
      </c>
      <c r="E32" s="41">
        <f>+E33</f>
        <v>2200000</v>
      </c>
      <c r="F32" s="62">
        <f>+E32/E41</f>
        <v>0.011578947368421053</v>
      </c>
      <c r="G32" s="66"/>
      <c r="H32" s="41"/>
      <c r="I32" s="76"/>
      <c r="J32" s="66"/>
      <c r="K32" s="41"/>
      <c r="L32" s="76"/>
      <c r="M32" s="18"/>
    </row>
    <row r="33" spans="1:13" s="20" customFormat="1" ht="12.75">
      <c r="A33" s="54"/>
      <c r="B33" s="51" t="s">
        <v>50</v>
      </c>
      <c r="C33" s="67">
        <v>1200000</v>
      </c>
      <c r="D33" s="42">
        <v>1000000</v>
      </c>
      <c r="E33" s="42">
        <f>+C33+D33</f>
        <v>2200000</v>
      </c>
      <c r="F33" s="65"/>
      <c r="G33" s="67">
        <v>78</v>
      </c>
      <c r="H33" s="42">
        <f>+I33/G33</f>
        <v>28205.128205128207</v>
      </c>
      <c r="I33" s="77">
        <f>+E33</f>
        <v>2200000</v>
      </c>
      <c r="J33" s="67"/>
      <c r="K33" s="42"/>
      <c r="L33" s="77"/>
      <c r="M33" s="19"/>
    </row>
    <row r="34" spans="1:13" ht="12.75">
      <c r="A34" s="48">
        <v>3.3</v>
      </c>
      <c r="B34" s="49" t="s">
        <v>52</v>
      </c>
      <c r="C34" s="66">
        <f>+C36</f>
        <v>0</v>
      </c>
      <c r="D34" s="41">
        <f>+D35+D36</f>
        <v>6000000</v>
      </c>
      <c r="E34" s="41">
        <f>+E35+E36</f>
        <v>6000000</v>
      </c>
      <c r="F34" s="62">
        <f>+E34/E41</f>
        <v>0.031578947368421054</v>
      </c>
      <c r="G34" s="66"/>
      <c r="H34" s="41"/>
      <c r="I34" s="76"/>
      <c r="J34" s="66"/>
      <c r="K34" s="41"/>
      <c r="L34" s="76"/>
      <c r="M34" s="18"/>
    </row>
    <row r="35" spans="1:13" s="20" customFormat="1" ht="12.75">
      <c r="A35" s="54"/>
      <c r="B35" s="51" t="s">
        <v>54</v>
      </c>
      <c r="C35" s="67"/>
      <c r="D35" s="42">
        <v>3000000</v>
      </c>
      <c r="E35" s="42">
        <v>3000000</v>
      </c>
      <c r="F35" s="65"/>
      <c r="G35" s="67">
        <v>34</v>
      </c>
      <c r="H35" s="42">
        <f>+I35/G35</f>
        <v>88235.29411764706</v>
      </c>
      <c r="I35" s="77">
        <f>+E35</f>
        <v>3000000</v>
      </c>
      <c r="J35" s="67"/>
      <c r="K35" s="42"/>
      <c r="L35" s="77"/>
      <c r="M35" s="19"/>
    </row>
    <row r="36" spans="1:13" s="20" customFormat="1" ht="12.75">
      <c r="A36" s="54"/>
      <c r="B36" s="51" t="s">
        <v>53</v>
      </c>
      <c r="C36" s="67">
        <v>0</v>
      </c>
      <c r="D36" s="42">
        <v>3000000</v>
      </c>
      <c r="E36" s="42">
        <f>+C36+D36</f>
        <v>3000000</v>
      </c>
      <c r="F36" s="65"/>
      <c r="G36" s="67">
        <v>5</v>
      </c>
      <c r="H36" s="42">
        <f>+I36/G36</f>
        <v>600000</v>
      </c>
      <c r="I36" s="77">
        <f>+E36</f>
        <v>3000000</v>
      </c>
      <c r="J36" s="67"/>
      <c r="K36" s="42"/>
      <c r="L36" s="77"/>
      <c r="M36" s="19"/>
    </row>
    <row r="37" spans="1:13" ht="12.75">
      <c r="A37" s="48">
        <v>3.4</v>
      </c>
      <c r="B37" s="49" t="s">
        <v>9</v>
      </c>
      <c r="C37" s="66">
        <f>+C38+C39</f>
        <v>1800000</v>
      </c>
      <c r="D37" s="41">
        <f>+D38+D39</f>
        <v>1000000</v>
      </c>
      <c r="E37" s="41">
        <f>+E38+E39</f>
        <v>2800000</v>
      </c>
      <c r="F37" s="62">
        <f>+E37/E41</f>
        <v>0.014736842105263158</v>
      </c>
      <c r="G37" s="66"/>
      <c r="H37" s="41"/>
      <c r="I37" s="76"/>
      <c r="J37" s="66"/>
      <c r="K37" s="41"/>
      <c r="L37" s="76"/>
      <c r="M37" s="18"/>
    </row>
    <row r="38" spans="1:13" s="20" customFormat="1" ht="12.75">
      <c r="A38" s="54"/>
      <c r="B38" s="51" t="s">
        <v>55</v>
      </c>
      <c r="C38" s="67">
        <v>1000000</v>
      </c>
      <c r="D38" s="42">
        <v>800000</v>
      </c>
      <c r="E38" s="42">
        <v>1800000</v>
      </c>
      <c r="F38" s="65"/>
      <c r="G38" s="67">
        <v>160</v>
      </c>
      <c r="H38" s="42">
        <f>+I38/G38</f>
        <v>11250</v>
      </c>
      <c r="I38" s="77">
        <f>+E38</f>
        <v>1800000</v>
      </c>
      <c r="J38" s="67"/>
      <c r="K38" s="42"/>
      <c r="L38" s="77"/>
      <c r="M38" s="19"/>
    </row>
    <row r="39" spans="1:13" s="20" customFormat="1" ht="12.75">
      <c r="A39" s="54"/>
      <c r="B39" s="51" t="s">
        <v>56</v>
      </c>
      <c r="C39" s="67">
        <v>800000</v>
      </c>
      <c r="D39" s="42">
        <v>200000</v>
      </c>
      <c r="E39" s="42">
        <v>1000000</v>
      </c>
      <c r="F39" s="65"/>
      <c r="G39" s="67">
        <v>320</v>
      </c>
      <c r="H39" s="42">
        <f>+I39/G39</f>
        <v>3125</v>
      </c>
      <c r="I39" s="77">
        <f>+E39</f>
        <v>1000000</v>
      </c>
      <c r="J39" s="67"/>
      <c r="K39" s="42"/>
      <c r="L39" s="77"/>
      <c r="M39" s="19"/>
    </row>
    <row r="40" spans="1:13" ht="12.75">
      <c r="A40" s="46" t="s">
        <v>16</v>
      </c>
      <c r="B40" s="47" t="s">
        <v>8</v>
      </c>
      <c r="C40" s="59">
        <v>5500000</v>
      </c>
      <c r="D40" s="38">
        <v>500000</v>
      </c>
      <c r="E40" s="38">
        <f>+C40+D40</f>
        <v>6000000</v>
      </c>
      <c r="F40" s="60">
        <f>+E40/E41</f>
        <v>0.031578947368421054</v>
      </c>
      <c r="G40" s="59"/>
      <c r="H40" s="38"/>
      <c r="I40" s="73"/>
      <c r="J40" s="59"/>
      <c r="K40" s="38"/>
      <c r="L40" s="73"/>
      <c r="M40" s="18"/>
    </row>
    <row r="41" spans="1:13" s="32" customFormat="1" ht="12.75" customHeight="1" thickBot="1">
      <c r="A41" s="55"/>
      <c r="B41" s="56" t="s">
        <v>1</v>
      </c>
      <c r="C41" s="68">
        <f>+C6+C18+C29+C40</f>
        <v>150000000</v>
      </c>
      <c r="D41" s="69">
        <f>+D6+D18+D29+D40</f>
        <v>40000000</v>
      </c>
      <c r="E41" s="69">
        <f>+E6+E18+E29+E40</f>
        <v>190000000</v>
      </c>
      <c r="F41" s="70">
        <f>+F6+F18+F29+F40</f>
        <v>1</v>
      </c>
      <c r="G41" s="68"/>
      <c r="H41" s="69"/>
      <c r="I41" s="78"/>
      <c r="J41" s="68"/>
      <c r="K41" s="69"/>
      <c r="L41" s="78"/>
      <c r="M41" s="31"/>
    </row>
    <row r="42" ht="12.75" customHeight="1">
      <c r="F42" s="9"/>
    </row>
    <row r="43" spans="3:6" ht="12.75" customHeight="1" hidden="1">
      <c r="C43" s="5">
        <f>+C41+D41</f>
        <v>190000000</v>
      </c>
      <c r="D43" s="5"/>
      <c r="E43" s="5"/>
      <c r="F43" s="9"/>
    </row>
    <row r="44" spans="3:6" ht="12.75">
      <c r="C44" s="6"/>
      <c r="D44" s="6"/>
      <c r="E44" s="6"/>
      <c r="F44" s="9"/>
    </row>
    <row r="45" ht="12.75" customHeight="1" hidden="1">
      <c r="F45" s="11"/>
    </row>
    <row r="46" spans="3:6" ht="12.75" customHeight="1" hidden="1">
      <c r="C46" s="7"/>
      <c r="D46" s="7"/>
      <c r="E46" s="7"/>
      <c r="F46" s="9"/>
    </row>
    <row r="47" spans="2:6" ht="12.75">
      <c r="B47" s="8"/>
      <c r="C47" s="8"/>
      <c r="D47" s="8"/>
      <c r="E47" s="8"/>
      <c r="F47" s="9"/>
    </row>
    <row r="48" spans="2:6" ht="12.75">
      <c r="B48" s="8"/>
      <c r="C48" s="8"/>
      <c r="D48" s="8"/>
      <c r="E48" s="8"/>
      <c r="F48" s="9"/>
    </row>
    <row r="49" spans="2:6" ht="12.75">
      <c r="B49" s="8"/>
      <c r="C49" s="8"/>
      <c r="D49" s="8"/>
      <c r="E49" s="8"/>
      <c r="F49" s="9"/>
    </row>
    <row r="50" spans="2:6" ht="12.75">
      <c r="B50" s="8"/>
      <c r="C50" s="8"/>
      <c r="D50" s="8"/>
      <c r="E50" s="8"/>
      <c r="F50" s="9"/>
    </row>
    <row r="51" spans="2:6" ht="12.75">
      <c r="B51" s="8"/>
      <c r="C51" s="8"/>
      <c r="D51" s="8"/>
      <c r="E51" s="8"/>
      <c r="F51" s="9"/>
    </row>
    <row r="52" spans="2:6" ht="12.75">
      <c r="B52" s="8"/>
      <c r="C52" s="8"/>
      <c r="D52" s="8"/>
      <c r="E52" s="8"/>
      <c r="F52" s="11"/>
    </row>
    <row r="53" ht="12.75">
      <c r="F53" s="9"/>
    </row>
    <row r="54" ht="12.75">
      <c r="F54" s="9"/>
    </row>
    <row r="55" ht="12.75">
      <c r="F55" s="9"/>
    </row>
    <row r="56" ht="12.75">
      <c r="F56" s="9"/>
    </row>
    <row r="57" ht="12.75">
      <c r="F57" s="9"/>
    </row>
    <row r="58" ht="12.75">
      <c r="F58" s="9"/>
    </row>
    <row r="59" ht="12.75">
      <c r="F59" s="9"/>
    </row>
    <row r="60" ht="12.75">
      <c r="F60" s="9"/>
    </row>
    <row r="61" ht="12.75">
      <c r="F61" s="11"/>
    </row>
    <row r="62" ht="12.75">
      <c r="F62" s="9"/>
    </row>
    <row r="63" ht="12.75">
      <c r="F63" s="9"/>
    </row>
    <row r="64" ht="12.75">
      <c r="F64" s="9"/>
    </row>
    <row r="65" ht="12.75">
      <c r="F65" s="9"/>
    </row>
    <row r="66" ht="12.75">
      <c r="F66" s="11"/>
    </row>
    <row r="67" ht="12.75">
      <c r="F67" s="10"/>
    </row>
    <row r="68" ht="12.75">
      <c r="F68" s="12"/>
    </row>
    <row r="69" ht="12.75">
      <c r="F69" s="13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</sheetData>
  <sheetProtection/>
  <mergeCells count="3">
    <mergeCell ref="G4:I4"/>
    <mergeCell ref="J4:L4"/>
    <mergeCell ref="A4:B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G1">
      <selection activeCell="E42" sqref="E42"/>
    </sheetView>
  </sheetViews>
  <sheetFormatPr defaultColWidth="11.421875" defaultRowHeight="12.75"/>
  <cols>
    <col min="1" max="1" width="4.57421875" style="96" customWidth="1"/>
    <col min="2" max="2" width="73.421875" style="32" bestFit="1" customWidth="1"/>
    <col min="3" max="3" width="12.28125" style="32" bestFit="1" customWidth="1"/>
    <col min="4" max="4" width="11.28125" style="32" bestFit="1" customWidth="1"/>
    <col min="5" max="6" width="12.28125" style="32" bestFit="1" customWidth="1"/>
    <col min="7" max="7" width="11.28125" style="32" bestFit="1" customWidth="1"/>
    <col min="8" max="9" width="12.28125" style="32" bestFit="1" customWidth="1"/>
    <col min="10" max="10" width="11.28125" style="32" bestFit="1" customWidth="1"/>
    <col min="11" max="12" width="12.28125" style="32" bestFit="1" customWidth="1"/>
    <col min="13" max="13" width="11.28125" style="32" bestFit="1" customWidth="1"/>
    <col min="14" max="14" width="11.28125" style="32" customWidth="1"/>
    <col min="15" max="15" width="12.28125" style="32" bestFit="1" customWidth="1"/>
    <col min="16" max="16" width="11.28125" style="32" bestFit="1" customWidth="1"/>
    <col min="17" max="17" width="12.28125" style="32" bestFit="1" customWidth="1"/>
    <col min="18" max="18" width="13.421875" style="32" bestFit="1" customWidth="1"/>
    <col min="19" max="19" width="12.28125" style="32" bestFit="1" customWidth="1"/>
    <col min="20" max="20" width="13.421875" style="32" bestFit="1" customWidth="1"/>
    <col min="21" max="16384" width="11.421875" style="32" customWidth="1"/>
  </cols>
  <sheetData>
    <row r="1" spans="1:8" ht="15.75" customHeight="1">
      <c r="A1" s="33" t="s">
        <v>12</v>
      </c>
      <c r="B1" s="33"/>
      <c r="C1" s="33"/>
      <c r="D1" s="33"/>
      <c r="E1" s="33"/>
      <c r="F1" s="33"/>
      <c r="G1" s="33"/>
      <c r="H1" s="33"/>
    </row>
    <row r="2" spans="1:8" ht="15.75" customHeight="1">
      <c r="A2" s="33" t="s">
        <v>60</v>
      </c>
      <c r="B2" s="33"/>
      <c r="C2" s="33"/>
      <c r="D2" s="33"/>
      <c r="E2" s="33"/>
      <c r="F2" s="33"/>
      <c r="G2" s="33"/>
      <c r="H2" s="33"/>
    </row>
    <row r="3" spans="1:17" ht="12.75" customHeight="1" thickBo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20" ht="12.75" customHeight="1">
      <c r="A4" s="106" t="s">
        <v>0</v>
      </c>
      <c r="B4" s="107"/>
      <c r="C4" s="108" t="s">
        <v>4</v>
      </c>
      <c r="D4" s="109"/>
      <c r="E4" s="110"/>
      <c r="F4" s="108" t="s">
        <v>5</v>
      </c>
      <c r="G4" s="109"/>
      <c r="H4" s="110"/>
      <c r="I4" s="108" t="s">
        <v>6</v>
      </c>
      <c r="J4" s="109"/>
      <c r="K4" s="110"/>
      <c r="L4" s="108" t="s">
        <v>7</v>
      </c>
      <c r="M4" s="109"/>
      <c r="N4" s="110"/>
      <c r="O4" s="108" t="s">
        <v>11</v>
      </c>
      <c r="P4" s="109"/>
      <c r="Q4" s="110"/>
      <c r="R4" s="108" t="s">
        <v>1</v>
      </c>
      <c r="S4" s="109"/>
      <c r="T4" s="110"/>
    </row>
    <row r="5" spans="1:20" ht="12.75" customHeight="1">
      <c r="A5" s="44"/>
      <c r="B5" s="93"/>
      <c r="C5" s="81" t="s">
        <v>3</v>
      </c>
      <c r="D5" s="34" t="s">
        <v>2</v>
      </c>
      <c r="E5" s="82" t="s">
        <v>1</v>
      </c>
      <c r="F5" s="81" t="s">
        <v>3</v>
      </c>
      <c r="G5" s="34" t="s">
        <v>2</v>
      </c>
      <c r="H5" s="82" t="s">
        <v>1</v>
      </c>
      <c r="I5" s="81" t="s">
        <v>3</v>
      </c>
      <c r="J5" s="34" t="s">
        <v>2</v>
      </c>
      <c r="K5" s="82" t="s">
        <v>1</v>
      </c>
      <c r="L5" s="81" t="s">
        <v>3</v>
      </c>
      <c r="M5" s="34" t="s">
        <v>2</v>
      </c>
      <c r="N5" s="82" t="s">
        <v>1</v>
      </c>
      <c r="O5" s="81" t="s">
        <v>3</v>
      </c>
      <c r="P5" s="34" t="s">
        <v>2</v>
      </c>
      <c r="Q5" s="82" t="s">
        <v>1</v>
      </c>
      <c r="R5" s="81" t="s">
        <v>3</v>
      </c>
      <c r="S5" s="34" t="s">
        <v>2</v>
      </c>
      <c r="T5" s="82" t="s">
        <v>1</v>
      </c>
    </row>
    <row r="6" spans="1:20" ht="12.75">
      <c r="A6" s="46" t="s">
        <v>13</v>
      </c>
      <c r="B6" s="47" t="s">
        <v>35</v>
      </c>
      <c r="C6" s="59">
        <f aca="true" t="shared" si="0" ref="C6:Q6">+C7+C10+C12+C14</f>
        <v>10743400</v>
      </c>
      <c r="D6" s="59">
        <f t="shared" si="0"/>
        <v>1662500</v>
      </c>
      <c r="E6" s="59">
        <f t="shared" si="0"/>
        <v>12405900</v>
      </c>
      <c r="F6" s="59">
        <f t="shared" si="0"/>
        <v>10448000</v>
      </c>
      <c r="G6" s="59">
        <f t="shared" si="0"/>
        <v>1590000</v>
      </c>
      <c r="H6" s="59">
        <f t="shared" si="0"/>
        <v>12038000</v>
      </c>
      <c r="I6" s="59">
        <f t="shared" si="0"/>
        <v>14062100</v>
      </c>
      <c r="J6" s="59">
        <f t="shared" si="0"/>
        <v>2060000</v>
      </c>
      <c r="K6" s="59">
        <f t="shared" si="0"/>
        <v>16122100</v>
      </c>
      <c r="L6" s="59">
        <f t="shared" si="0"/>
        <v>18819300</v>
      </c>
      <c r="M6" s="59">
        <f t="shared" si="0"/>
        <v>2735000</v>
      </c>
      <c r="N6" s="59">
        <f t="shared" si="0"/>
        <v>21554300</v>
      </c>
      <c r="O6" s="59">
        <f t="shared" si="0"/>
        <v>20927200</v>
      </c>
      <c r="P6" s="59">
        <f t="shared" si="0"/>
        <v>2952500</v>
      </c>
      <c r="Q6" s="59">
        <f t="shared" si="0"/>
        <v>23879700</v>
      </c>
      <c r="R6" s="59">
        <f>+C6+F6+I6+L6+O6</f>
        <v>75000000</v>
      </c>
      <c r="S6" s="59">
        <f>+D6+G6+J6+M6+P6</f>
        <v>11000000</v>
      </c>
      <c r="T6" s="59">
        <f>+E6+H6+K6+N6+Q6</f>
        <v>86000000</v>
      </c>
    </row>
    <row r="7" spans="1:20" ht="12.75">
      <c r="A7" s="48">
        <v>1.1</v>
      </c>
      <c r="B7" s="49" t="s">
        <v>36</v>
      </c>
      <c r="C7" s="61">
        <f>+C8+C9</f>
        <v>4428400</v>
      </c>
      <c r="D7" s="39">
        <f aca="true" t="shared" si="1" ref="D7:Q7">+D8+D9</f>
        <v>687500</v>
      </c>
      <c r="E7" s="74">
        <f t="shared" si="1"/>
        <v>5115900</v>
      </c>
      <c r="F7" s="61">
        <f t="shared" si="1"/>
        <v>2744000</v>
      </c>
      <c r="G7" s="39">
        <f t="shared" si="1"/>
        <v>450000</v>
      </c>
      <c r="H7" s="74">
        <f t="shared" si="1"/>
        <v>3194000</v>
      </c>
      <c r="I7" s="61">
        <f t="shared" si="1"/>
        <v>2950100</v>
      </c>
      <c r="J7" s="39">
        <f t="shared" si="1"/>
        <v>500000</v>
      </c>
      <c r="K7" s="74">
        <f t="shared" si="1"/>
        <v>3450100</v>
      </c>
      <c r="L7" s="61">
        <f t="shared" si="1"/>
        <v>4044300</v>
      </c>
      <c r="M7" s="39">
        <f t="shared" si="1"/>
        <v>675000</v>
      </c>
      <c r="N7" s="74">
        <f t="shared" si="1"/>
        <v>4719300</v>
      </c>
      <c r="O7" s="61">
        <f t="shared" si="1"/>
        <v>4133200</v>
      </c>
      <c r="P7" s="39">
        <f t="shared" si="1"/>
        <v>687500</v>
      </c>
      <c r="Q7" s="74">
        <f t="shared" si="1"/>
        <v>4820700</v>
      </c>
      <c r="R7" s="74">
        <f aca="true" t="shared" si="2" ref="R7:R40">+C7+F7+I7+L7+O7</f>
        <v>18300000</v>
      </c>
      <c r="S7" s="74">
        <f aca="true" t="shared" si="3" ref="S7:S40">+D7+G7+J7+M7+P7</f>
        <v>3000000</v>
      </c>
      <c r="T7" s="74">
        <f aca="true" t="shared" si="4" ref="T7:T40">+E7+H7+K7+N7+Q7</f>
        <v>21300000</v>
      </c>
    </row>
    <row r="8" spans="1:20" ht="12.75">
      <c r="A8" s="50"/>
      <c r="B8" s="51" t="s">
        <v>37</v>
      </c>
      <c r="C8" s="85">
        <v>4341496</v>
      </c>
      <c r="D8" s="86">
        <v>612500</v>
      </c>
      <c r="E8" s="87">
        <f aca="true" t="shared" si="5" ref="E8:E16">+C8+D8</f>
        <v>4953996</v>
      </c>
      <c r="F8" s="85">
        <v>2657096</v>
      </c>
      <c r="G8" s="86">
        <v>375000</v>
      </c>
      <c r="H8" s="87">
        <f aca="true" t="shared" si="6" ref="H8:H13">+F8+G8</f>
        <v>3032096</v>
      </c>
      <c r="I8" s="63">
        <v>2834229</v>
      </c>
      <c r="J8" s="40">
        <v>400000</v>
      </c>
      <c r="K8" s="75">
        <f aca="true" t="shared" si="7" ref="K8:K16">+I8+J8</f>
        <v>3234229</v>
      </c>
      <c r="L8" s="63">
        <v>3899461</v>
      </c>
      <c r="M8" s="40">
        <v>550000</v>
      </c>
      <c r="N8" s="75">
        <f aca="true" t="shared" si="8" ref="N8:N16">+L8+M8</f>
        <v>4449461</v>
      </c>
      <c r="O8" s="99">
        <v>3988361</v>
      </c>
      <c r="P8" s="40">
        <v>562500</v>
      </c>
      <c r="Q8" s="75">
        <f aca="true" t="shared" si="9" ref="Q8:Q16">+O8+P8</f>
        <v>4550861</v>
      </c>
      <c r="R8" s="75">
        <f t="shared" si="2"/>
        <v>17720643</v>
      </c>
      <c r="S8" s="75">
        <f t="shared" si="3"/>
        <v>2500000</v>
      </c>
      <c r="T8" s="75">
        <f t="shared" si="4"/>
        <v>20220643</v>
      </c>
    </row>
    <row r="9" spans="1:20" ht="12.75">
      <c r="A9" s="50"/>
      <c r="B9" s="51" t="s">
        <v>38</v>
      </c>
      <c r="C9" s="85">
        <v>86904</v>
      </c>
      <c r="D9" s="86">
        <v>75000</v>
      </c>
      <c r="E9" s="87">
        <f>+C9+D9</f>
        <v>161904</v>
      </c>
      <c r="F9" s="85">
        <v>86904</v>
      </c>
      <c r="G9" s="86">
        <v>75000</v>
      </c>
      <c r="H9" s="87">
        <f>+F9+G9</f>
        <v>161904</v>
      </c>
      <c r="I9" s="63">
        <v>115871</v>
      </c>
      <c r="J9" s="40">
        <v>100000</v>
      </c>
      <c r="K9" s="75">
        <f>+I9+J9</f>
        <v>215871</v>
      </c>
      <c r="L9" s="63">
        <v>144839</v>
      </c>
      <c r="M9" s="40">
        <v>125000</v>
      </c>
      <c r="N9" s="75">
        <f>+L9+M9</f>
        <v>269839</v>
      </c>
      <c r="O9" s="63">
        <v>144839</v>
      </c>
      <c r="P9" s="40">
        <v>125000</v>
      </c>
      <c r="Q9" s="75">
        <f>+O9+P9</f>
        <v>269839</v>
      </c>
      <c r="R9" s="75">
        <f t="shared" si="2"/>
        <v>579357</v>
      </c>
      <c r="S9" s="75">
        <f t="shared" si="3"/>
        <v>500000</v>
      </c>
      <c r="T9" s="75">
        <f t="shared" si="4"/>
        <v>1079357</v>
      </c>
    </row>
    <row r="10" spans="1:20" ht="12.75">
      <c r="A10" s="48">
        <v>1.2</v>
      </c>
      <c r="B10" s="49" t="s">
        <v>39</v>
      </c>
      <c r="C10" s="61">
        <f>+C11</f>
        <v>1575000</v>
      </c>
      <c r="D10" s="39">
        <f aca="true" t="shared" si="10" ref="D10:Q10">+D11</f>
        <v>175000</v>
      </c>
      <c r="E10" s="74">
        <f t="shared" si="10"/>
        <v>1750000</v>
      </c>
      <c r="F10" s="61">
        <f t="shared" si="10"/>
        <v>1260000</v>
      </c>
      <c r="G10" s="39">
        <f t="shared" si="10"/>
        <v>140000</v>
      </c>
      <c r="H10" s="74">
        <f t="shared" si="10"/>
        <v>1400000</v>
      </c>
      <c r="I10" s="61">
        <f t="shared" si="10"/>
        <v>1800000</v>
      </c>
      <c r="J10" s="39">
        <f t="shared" si="10"/>
        <v>200000</v>
      </c>
      <c r="K10" s="74">
        <f t="shared" si="10"/>
        <v>2000000</v>
      </c>
      <c r="L10" s="61">
        <f t="shared" si="10"/>
        <v>2250000</v>
      </c>
      <c r="M10" s="39">
        <f t="shared" si="10"/>
        <v>250000</v>
      </c>
      <c r="N10" s="74">
        <f t="shared" si="10"/>
        <v>2500000</v>
      </c>
      <c r="O10" s="61">
        <f t="shared" si="10"/>
        <v>2115000</v>
      </c>
      <c r="P10" s="39">
        <f t="shared" si="10"/>
        <v>235000</v>
      </c>
      <c r="Q10" s="74">
        <f t="shared" si="10"/>
        <v>2350000</v>
      </c>
      <c r="R10" s="74">
        <f t="shared" si="2"/>
        <v>9000000</v>
      </c>
      <c r="S10" s="74">
        <f t="shared" si="3"/>
        <v>1000000</v>
      </c>
      <c r="T10" s="74">
        <f t="shared" si="4"/>
        <v>10000000</v>
      </c>
    </row>
    <row r="11" spans="1:20" ht="12.75">
      <c r="A11" s="50"/>
      <c r="B11" s="51" t="s">
        <v>31</v>
      </c>
      <c r="C11" s="85">
        <v>1575000</v>
      </c>
      <c r="D11" s="86">
        <v>175000</v>
      </c>
      <c r="E11" s="87">
        <f t="shared" si="5"/>
        <v>1750000</v>
      </c>
      <c r="F11" s="85">
        <v>1260000</v>
      </c>
      <c r="G11" s="86">
        <v>140000</v>
      </c>
      <c r="H11" s="87">
        <f t="shared" si="6"/>
        <v>1400000</v>
      </c>
      <c r="I11" s="63">
        <v>1800000</v>
      </c>
      <c r="J11" s="40">
        <v>200000</v>
      </c>
      <c r="K11" s="75">
        <f t="shared" si="7"/>
        <v>2000000</v>
      </c>
      <c r="L11" s="63">
        <v>2250000</v>
      </c>
      <c r="M11" s="40">
        <v>250000</v>
      </c>
      <c r="N11" s="75">
        <f t="shared" si="8"/>
        <v>2500000</v>
      </c>
      <c r="O11" s="63">
        <v>2115000</v>
      </c>
      <c r="P11" s="40">
        <v>235000</v>
      </c>
      <c r="Q11" s="75">
        <f t="shared" si="9"/>
        <v>2350000</v>
      </c>
      <c r="R11" s="75">
        <f t="shared" si="2"/>
        <v>9000000</v>
      </c>
      <c r="S11" s="75">
        <f t="shared" si="3"/>
        <v>1000000</v>
      </c>
      <c r="T11" s="75">
        <f t="shared" si="4"/>
        <v>10000000</v>
      </c>
    </row>
    <row r="12" spans="1:20" ht="12.75">
      <c r="A12" s="48">
        <v>1.3</v>
      </c>
      <c r="B12" s="49" t="s">
        <v>40</v>
      </c>
      <c r="C12" s="61">
        <f>+C13</f>
        <v>1140000</v>
      </c>
      <c r="D12" s="39">
        <f aca="true" t="shared" si="11" ref="D12:Q12">+D13</f>
        <v>200000</v>
      </c>
      <c r="E12" s="74">
        <f t="shared" si="11"/>
        <v>1340000</v>
      </c>
      <c r="F12" s="61">
        <f t="shared" si="11"/>
        <v>684000</v>
      </c>
      <c r="G12" s="39">
        <f t="shared" si="11"/>
        <v>120000</v>
      </c>
      <c r="H12" s="74">
        <f t="shared" si="11"/>
        <v>804000</v>
      </c>
      <c r="I12" s="61">
        <f t="shared" si="11"/>
        <v>912000</v>
      </c>
      <c r="J12" s="39">
        <f t="shared" si="11"/>
        <v>160000</v>
      </c>
      <c r="K12" s="74">
        <f t="shared" si="11"/>
        <v>1072000</v>
      </c>
      <c r="L12" s="61">
        <f t="shared" si="11"/>
        <v>1425000</v>
      </c>
      <c r="M12" s="39">
        <f t="shared" si="11"/>
        <v>250000</v>
      </c>
      <c r="N12" s="74">
        <f t="shared" si="11"/>
        <v>1675000</v>
      </c>
      <c r="O12" s="61">
        <f t="shared" si="11"/>
        <v>1539000</v>
      </c>
      <c r="P12" s="39">
        <f t="shared" si="11"/>
        <v>270000</v>
      </c>
      <c r="Q12" s="74">
        <f t="shared" si="11"/>
        <v>1809000</v>
      </c>
      <c r="R12" s="74">
        <f t="shared" si="2"/>
        <v>5700000</v>
      </c>
      <c r="S12" s="74">
        <f t="shared" si="3"/>
        <v>1000000</v>
      </c>
      <c r="T12" s="74">
        <f t="shared" si="4"/>
        <v>6700000</v>
      </c>
    </row>
    <row r="13" spans="1:20" ht="12.75">
      <c r="A13" s="50"/>
      <c r="B13" s="51" t="s">
        <v>41</v>
      </c>
      <c r="C13" s="85">
        <v>1140000</v>
      </c>
      <c r="D13" s="86">
        <v>200000</v>
      </c>
      <c r="E13" s="87">
        <f t="shared" si="5"/>
        <v>1340000</v>
      </c>
      <c r="F13" s="85">
        <v>684000</v>
      </c>
      <c r="G13" s="86">
        <v>120000</v>
      </c>
      <c r="H13" s="87">
        <f t="shared" si="6"/>
        <v>804000</v>
      </c>
      <c r="I13" s="63">
        <v>912000</v>
      </c>
      <c r="J13" s="40">
        <v>160000</v>
      </c>
      <c r="K13" s="75">
        <f t="shared" si="7"/>
        <v>1072000</v>
      </c>
      <c r="L13" s="63">
        <v>1425000</v>
      </c>
      <c r="M13" s="40">
        <v>250000</v>
      </c>
      <c r="N13" s="75">
        <f t="shared" si="8"/>
        <v>1675000</v>
      </c>
      <c r="O13" s="63">
        <v>1539000</v>
      </c>
      <c r="P13" s="40">
        <v>270000</v>
      </c>
      <c r="Q13" s="75">
        <f t="shared" si="9"/>
        <v>1809000</v>
      </c>
      <c r="R13" s="75">
        <f t="shared" si="2"/>
        <v>5700000</v>
      </c>
      <c r="S13" s="75">
        <f t="shared" si="3"/>
        <v>1000000</v>
      </c>
      <c r="T13" s="75">
        <f t="shared" si="4"/>
        <v>6700000</v>
      </c>
    </row>
    <row r="14" spans="1:20" ht="12.75">
      <c r="A14" s="48">
        <v>1.4</v>
      </c>
      <c r="B14" s="49" t="s">
        <v>42</v>
      </c>
      <c r="C14" s="61">
        <f>SUM(C15:C17)</f>
        <v>3600000</v>
      </c>
      <c r="D14" s="61">
        <f aca="true" t="shared" si="12" ref="D14:Q14">SUM(D15:D17)</f>
        <v>600000</v>
      </c>
      <c r="E14" s="61">
        <f t="shared" si="12"/>
        <v>4200000</v>
      </c>
      <c r="F14" s="61">
        <f t="shared" si="12"/>
        <v>5760000</v>
      </c>
      <c r="G14" s="61">
        <f t="shared" si="12"/>
        <v>880000</v>
      </c>
      <c r="H14" s="61">
        <f t="shared" si="12"/>
        <v>6640000</v>
      </c>
      <c r="I14" s="61">
        <f t="shared" si="12"/>
        <v>8400000</v>
      </c>
      <c r="J14" s="61">
        <f t="shared" si="12"/>
        <v>1200000</v>
      </c>
      <c r="K14" s="61">
        <f t="shared" si="12"/>
        <v>9600000</v>
      </c>
      <c r="L14" s="61">
        <f t="shared" si="12"/>
        <v>11100000</v>
      </c>
      <c r="M14" s="61">
        <f t="shared" si="12"/>
        <v>1560000</v>
      </c>
      <c r="N14" s="61">
        <f t="shared" si="12"/>
        <v>12660000</v>
      </c>
      <c r="O14" s="61">
        <f t="shared" si="12"/>
        <v>13140000</v>
      </c>
      <c r="P14" s="61">
        <f t="shared" si="12"/>
        <v>1760000</v>
      </c>
      <c r="Q14" s="61">
        <f t="shared" si="12"/>
        <v>14900000</v>
      </c>
      <c r="R14" s="61">
        <f t="shared" si="2"/>
        <v>42000000</v>
      </c>
      <c r="S14" s="61">
        <f t="shared" si="3"/>
        <v>6000000</v>
      </c>
      <c r="T14" s="61">
        <f t="shared" si="4"/>
        <v>48000000</v>
      </c>
    </row>
    <row r="15" spans="1:20" ht="12.75">
      <c r="A15" s="50"/>
      <c r="B15" s="51" t="s">
        <v>27</v>
      </c>
      <c r="C15" s="85">
        <v>0</v>
      </c>
      <c r="D15" s="86">
        <v>0</v>
      </c>
      <c r="E15" s="87">
        <f t="shared" si="5"/>
        <v>0</v>
      </c>
      <c r="F15" s="85">
        <v>2160000</v>
      </c>
      <c r="G15" s="86">
        <v>360000</v>
      </c>
      <c r="H15" s="87">
        <f>+F15+G15</f>
        <v>2520000</v>
      </c>
      <c r="I15" s="85">
        <v>2400000</v>
      </c>
      <c r="J15" s="86">
        <v>400000</v>
      </c>
      <c r="K15" s="75">
        <f t="shared" si="7"/>
        <v>2800000</v>
      </c>
      <c r="L15" s="85">
        <v>3480000</v>
      </c>
      <c r="M15" s="86">
        <v>580000</v>
      </c>
      <c r="N15" s="75">
        <f t="shared" si="8"/>
        <v>4060000</v>
      </c>
      <c r="O15" s="85">
        <v>3960000</v>
      </c>
      <c r="P15" s="86">
        <v>660000</v>
      </c>
      <c r="Q15" s="75">
        <f t="shared" si="9"/>
        <v>4620000</v>
      </c>
      <c r="R15" s="75">
        <f t="shared" si="2"/>
        <v>12000000</v>
      </c>
      <c r="S15" s="75">
        <f t="shared" si="3"/>
        <v>2000000</v>
      </c>
      <c r="T15" s="75">
        <f t="shared" si="4"/>
        <v>14000000</v>
      </c>
    </row>
    <row r="16" spans="1:20" ht="12.75">
      <c r="A16" s="50"/>
      <c r="B16" s="51" t="s">
        <v>32</v>
      </c>
      <c r="C16" s="85">
        <v>3600000</v>
      </c>
      <c r="D16" s="86">
        <v>600000</v>
      </c>
      <c r="E16" s="87">
        <f t="shared" si="5"/>
        <v>4200000</v>
      </c>
      <c r="F16" s="99">
        <v>2160000</v>
      </c>
      <c r="G16" s="86">
        <v>360000</v>
      </c>
      <c r="H16" s="87">
        <f>+F16+G16</f>
        <v>2520000</v>
      </c>
      <c r="I16" s="99">
        <v>2400000</v>
      </c>
      <c r="J16" s="86">
        <v>400000</v>
      </c>
      <c r="K16" s="75">
        <f t="shared" si="7"/>
        <v>2800000</v>
      </c>
      <c r="L16" s="99">
        <v>2400000</v>
      </c>
      <c r="M16" s="86">
        <v>400000</v>
      </c>
      <c r="N16" s="75">
        <f t="shared" si="8"/>
        <v>2800000</v>
      </c>
      <c r="O16" s="99">
        <v>1440000</v>
      </c>
      <c r="P16" s="86">
        <v>240000</v>
      </c>
      <c r="Q16" s="75">
        <f t="shared" si="9"/>
        <v>1680000</v>
      </c>
      <c r="R16" s="75">
        <f t="shared" si="2"/>
        <v>12000000</v>
      </c>
      <c r="S16" s="75">
        <f t="shared" si="3"/>
        <v>2000000</v>
      </c>
      <c r="T16" s="75">
        <f t="shared" si="4"/>
        <v>14000000</v>
      </c>
    </row>
    <row r="17" spans="1:20" ht="12.75">
      <c r="A17" s="50"/>
      <c r="B17" s="51" t="s">
        <v>10</v>
      </c>
      <c r="C17" s="63">
        <v>0</v>
      </c>
      <c r="D17" s="40">
        <v>0</v>
      </c>
      <c r="E17" s="75">
        <f>+C17+D17</f>
        <v>0</v>
      </c>
      <c r="F17" s="84">
        <v>1440000</v>
      </c>
      <c r="G17" s="40">
        <v>160000</v>
      </c>
      <c r="H17" s="75">
        <f>+F17+G17</f>
        <v>1600000</v>
      </c>
      <c r="I17" s="63">
        <v>3600000</v>
      </c>
      <c r="J17" s="40">
        <v>400000</v>
      </c>
      <c r="K17" s="75">
        <f>+I17+J17</f>
        <v>4000000</v>
      </c>
      <c r="L17" s="63">
        <v>5220000</v>
      </c>
      <c r="M17" s="40">
        <v>580000</v>
      </c>
      <c r="N17" s="75">
        <f>+L17+M17</f>
        <v>5800000</v>
      </c>
      <c r="O17" s="85">
        <v>7740000</v>
      </c>
      <c r="P17" s="86">
        <v>860000</v>
      </c>
      <c r="Q17" s="87">
        <f>+O17+P17</f>
        <v>8600000</v>
      </c>
      <c r="R17" s="87">
        <f t="shared" si="2"/>
        <v>18000000</v>
      </c>
      <c r="S17" s="87">
        <f t="shared" si="3"/>
        <v>2000000</v>
      </c>
      <c r="T17" s="87">
        <f t="shared" si="4"/>
        <v>20000000</v>
      </c>
    </row>
    <row r="18" spans="1:20" ht="28.5" customHeight="1">
      <c r="A18" s="52">
        <v>2</v>
      </c>
      <c r="B18" s="53" t="s">
        <v>14</v>
      </c>
      <c r="C18" s="59">
        <f>+C19+C23+C25+C27</f>
        <v>9956600</v>
      </c>
      <c r="D18" s="38">
        <f aca="true" t="shared" si="13" ref="D18:Q18">+D19+D23+D25+D27</f>
        <v>4687000</v>
      </c>
      <c r="E18" s="73">
        <f t="shared" si="13"/>
        <v>14643600</v>
      </c>
      <c r="F18" s="59">
        <f t="shared" si="13"/>
        <v>10642000</v>
      </c>
      <c r="G18" s="38">
        <f t="shared" si="13"/>
        <v>3878400</v>
      </c>
      <c r="H18" s="73">
        <f t="shared" si="13"/>
        <v>14520400</v>
      </c>
      <c r="I18" s="59">
        <f t="shared" si="13"/>
        <v>14137900</v>
      </c>
      <c r="J18" s="38">
        <f t="shared" si="13"/>
        <v>4869700</v>
      </c>
      <c r="K18" s="73">
        <f t="shared" si="13"/>
        <v>19007600</v>
      </c>
      <c r="L18" s="59">
        <f t="shared" si="13"/>
        <v>16880700</v>
      </c>
      <c r="M18" s="38">
        <f t="shared" si="13"/>
        <v>4557700</v>
      </c>
      <c r="N18" s="73">
        <f t="shared" si="13"/>
        <v>21438400</v>
      </c>
      <c r="O18" s="59">
        <f t="shared" si="13"/>
        <v>14382800</v>
      </c>
      <c r="P18" s="38">
        <f t="shared" si="13"/>
        <v>2007200</v>
      </c>
      <c r="Q18" s="73">
        <f t="shared" si="13"/>
        <v>16390000</v>
      </c>
      <c r="R18" s="73">
        <f t="shared" si="2"/>
        <v>66000000</v>
      </c>
      <c r="S18" s="73">
        <f t="shared" si="3"/>
        <v>20000000</v>
      </c>
      <c r="T18" s="73">
        <f t="shared" si="4"/>
        <v>86000000</v>
      </c>
    </row>
    <row r="19" spans="1:20" ht="12.75">
      <c r="A19" s="48">
        <v>2.1</v>
      </c>
      <c r="B19" s="49" t="s">
        <v>43</v>
      </c>
      <c r="C19" s="66">
        <f>+C20+C21+C22</f>
        <v>9956600</v>
      </c>
      <c r="D19" s="41">
        <f aca="true" t="shared" si="14" ref="D19:Q19">+D20+D21+D22</f>
        <v>4687000</v>
      </c>
      <c r="E19" s="76">
        <f t="shared" si="14"/>
        <v>14643600</v>
      </c>
      <c r="F19" s="66">
        <f t="shared" si="14"/>
        <v>7132000</v>
      </c>
      <c r="G19" s="41">
        <f t="shared" si="14"/>
        <v>3438400</v>
      </c>
      <c r="H19" s="76">
        <f t="shared" si="14"/>
        <v>10570400</v>
      </c>
      <c r="I19" s="66">
        <f t="shared" si="14"/>
        <v>7841900</v>
      </c>
      <c r="J19" s="41">
        <f t="shared" si="14"/>
        <v>3879100</v>
      </c>
      <c r="K19" s="76">
        <f t="shared" si="14"/>
        <v>11721000</v>
      </c>
      <c r="L19" s="66">
        <f t="shared" si="14"/>
        <v>6624700</v>
      </c>
      <c r="M19" s="41">
        <f t="shared" si="14"/>
        <v>3273100</v>
      </c>
      <c r="N19" s="76">
        <f t="shared" si="14"/>
        <v>9897800</v>
      </c>
      <c r="O19" s="66">
        <f t="shared" si="14"/>
        <v>1444800</v>
      </c>
      <c r="P19" s="41">
        <f t="shared" si="14"/>
        <v>722400</v>
      </c>
      <c r="Q19" s="76">
        <f t="shared" si="14"/>
        <v>2167200</v>
      </c>
      <c r="R19" s="76">
        <f t="shared" si="2"/>
        <v>33000000</v>
      </c>
      <c r="S19" s="76">
        <f t="shared" si="3"/>
        <v>16000000</v>
      </c>
      <c r="T19" s="76">
        <f t="shared" si="4"/>
        <v>49000000</v>
      </c>
    </row>
    <row r="20" spans="1:20" s="94" customFormat="1" ht="12.75">
      <c r="A20" s="54"/>
      <c r="B20" s="51" t="s">
        <v>28</v>
      </c>
      <c r="C20" s="85">
        <v>8000000</v>
      </c>
      <c r="D20" s="86">
        <v>3600000</v>
      </c>
      <c r="E20" s="87">
        <f>+C20+D20</f>
        <v>11600000</v>
      </c>
      <c r="F20" s="85">
        <v>4752000</v>
      </c>
      <c r="G20" s="86">
        <v>2138400</v>
      </c>
      <c r="H20" s="87">
        <f>+F20+G20</f>
        <v>6890400</v>
      </c>
      <c r="I20" s="85">
        <v>4000000</v>
      </c>
      <c r="J20" s="86">
        <v>1800000</v>
      </c>
      <c r="K20" s="87">
        <f>+I20+J20</f>
        <v>5800000</v>
      </c>
      <c r="L20" s="85">
        <v>3248000</v>
      </c>
      <c r="M20" s="86">
        <v>1461600</v>
      </c>
      <c r="N20" s="87">
        <f>+L20+M20</f>
        <v>4709600</v>
      </c>
      <c r="O20" s="85">
        <v>0</v>
      </c>
      <c r="P20" s="86">
        <v>0</v>
      </c>
      <c r="Q20" s="87">
        <f>+O20+P20</f>
        <v>0</v>
      </c>
      <c r="R20" s="87">
        <f t="shared" si="2"/>
        <v>20000000</v>
      </c>
      <c r="S20" s="87">
        <f t="shared" si="3"/>
        <v>9000000</v>
      </c>
      <c r="T20" s="87">
        <f t="shared" si="4"/>
        <v>29000000</v>
      </c>
    </row>
    <row r="21" spans="1:20" s="94" customFormat="1" ht="12.75">
      <c r="A21" s="54"/>
      <c r="B21" s="51" t="s">
        <v>29</v>
      </c>
      <c r="C21" s="85">
        <v>1956600</v>
      </c>
      <c r="D21" s="86">
        <v>1087000</v>
      </c>
      <c r="E21" s="87">
        <f>+C21+D21</f>
        <v>3043600</v>
      </c>
      <c r="F21" s="85">
        <v>1980000</v>
      </c>
      <c r="G21" s="86">
        <v>1100000</v>
      </c>
      <c r="H21" s="87">
        <f>+F21+G21</f>
        <v>3080000</v>
      </c>
      <c r="I21" s="85">
        <v>2846700</v>
      </c>
      <c r="J21" s="86">
        <v>1581500</v>
      </c>
      <c r="K21" s="87">
        <f>+I21+J21</f>
        <v>4428200</v>
      </c>
      <c r="L21" s="85">
        <v>2216700</v>
      </c>
      <c r="M21" s="86">
        <v>1231500</v>
      </c>
      <c r="N21" s="87">
        <f>+L21+M21</f>
        <v>3448200</v>
      </c>
      <c r="O21" s="85">
        <v>0</v>
      </c>
      <c r="P21" s="86">
        <v>0</v>
      </c>
      <c r="Q21" s="87">
        <f>+O21+P21</f>
        <v>0</v>
      </c>
      <c r="R21" s="87">
        <f t="shared" si="2"/>
        <v>9000000</v>
      </c>
      <c r="S21" s="87">
        <f t="shared" si="3"/>
        <v>5000000</v>
      </c>
      <c r="T21" s="87">
        <f t="shared" si="4"/>
        <v>14000000</v>
      </c>
    </row>
    <row r="22" spans="1:20" s="94" customFormat="1" ht="12.75">
      <c r="A22" s="54"/>
      <c r="B22" s="51" t="s">
        <v>30</v>
      </c>
      <c r="C22" s="85">
        <v>0</v>
      </c>
      <c r="D22" s="86">
        <v>0</v>
      </c>
      <c r="E22" s="87">
        <f>+C22+D22</f>
        <v>0</v>
      </c>
      <c r="F22" s="85">
        <v>400000</v>
      </c>
      <c r="G22" s="86">
        <v>200000</v>
      </c>
      <c r="H22" s="87">
        <f>+F22+G22</f>
        <v>600000</v>
      </c>
      <c r="I22" s="85">
        <v>995200</v>
      </c>
      <c r="J22" s="86">
        <v>497600</v>
      </c>
      <c r="K22" s="87">
        <f>+I22+J22</f>
        <v>1492800</v>
      </c>
      <c r="L22" s="85">
        <v>1160000</v>
      </c>
      <c r="M22" s="86">
        <v>580000</v>
      </c>
      <c r="N22" s="87">
        <f>+L22+M22</f>
        <v>1740000</v>
      </c>
      <c r="O22" s="85">
        <v>1444800</v>
      </c>
      <c r="P22" s="86">
        <v>722400</v>
      </c>
      <c r="Q22" s="87">
        <f>+O22+P22</f>
        <v>2167200</v>
      </c>
      <c r="R22" s="87">
        <f t="shared" si="2"/>
        <v>4000000</v>
      </c>
      <c r="S22" s="87">
        <f t="shared" si="3"/>
        <v>2000000</v>
      </c>
      <c r="T22" s="87">
        <f t="shared" si="4"/>
        <v>6000000</v>
      </c>
    </row>
    <row r="23" spans="1:20" ht="12.75">
      <c r="A23" s="48">
        <v>2.2</v>
      </c>
      <c r="B23" s="49" t="s">
        <v>44</v>
      </c>
      <c r="C23" s="61">
        <f>+C24</f>
        <v>0</v>
      </c>
      <c r="D23" s="39">
        <f aca="true" t="shared" si="15" ref="D23:Q23">+D24</f>
        <v>0</v>
      </c>
      <c r="E23" s="74">
        <f t="shared" si="15"/>
        <v>0</v>
      </c>
      <c r="F23" s="61">
        <f t="shared" si="15"/>
        <v>510000</v>
      </c>
      <c r="G23" s="39">
        <f t="shared" si="15"/>
        <v>340000</v>
      </c>
      <c r="H23" s="74">
        <f t="shared" si="15"/>
        <v>850000</v>
      </c>
      <c r="I23" s="61">
        <f t="shared" si="15"/>
        <v>990000</v>
      </c>
      <c r="J23" s="39">
        <f t="shared" si="15"/>
        <v>660000</v>
      </c>
      <c r="K23" s="74">
        <f t="shared" si="15"/>
        <v>1650000</v>
      </c>
      <c r="L23" s="61">
        <f t="shared" si="15"/>
        <v>810000</v>
      </c>
      <c r="M23" s="39">
        <f t="shared" si="15"/>
        <v>540000</v>
      </c>
      <c r="N23" s="74">
        <f t="shared" si="15"/>
        <v>1350000</v>
      </c>
      <c r="O23" s="61">
        <f t="shared" si="15"/>
        <v>690000</v>
      </c>
      <c r="P23" s="39">
        <f t="shared" si="15"/>
        <v>460000</v>
      </c>
      <c r="Q23" s="74">
        <f t="shared" si="15"/>
        <v>1150000</v>
      </c>
      <c r="R23" s="74">
        <f t="shared" si="2"/>
        <v>3000000</v>
      </c>
      <c r="S23" s="74">
        <f t="shared" si="3"/>
        <v>2000000</v>
      </c>
      <c r="T23" s="74">
        <f t="shared" si="4"/>
        <v>5000000</v>
      </c>
    </row>
    <row r="24" spans="1:20" s="94" customFormat="1" ht="12.75">
      <c r="A24" s="54"/>
      <c r="B24" s="51" t="s">
        <v>44</v>
      </c>
      <c r="C24" s="85">
        <v>0</v>
      </c>
      <c r="D24" s="86">
        <v>0</v>
      </c>
      <c r="E24" s="87">
        <f>+C24+D24</f>
        <v>0</v>
      </c>
      <c r="F24" s="85">
        <v>510000</v>
      </c>
      <c r="G24" s="86">
        <v>340000</v>
      </c>
      <c r="H24" s="87">
        <f>+F24+G24</f>
        <v>850000</v>
      </c>
      <c r="I24" s="85">
        <v>990000</v>
      </c>
      <c r="J24" s="86">
        <v>660000</v>
      </c>
      <c r="K24" s="87">
        <f>+I24+J24</f>
        <v>1650000</v>
      </c>
      <c r="L24" s="85">
        <v>810000</v>
      </c>
      <c r="M24" s="86">
        <v>540000</v>
      </c>
      <c r="N24" s="87">
        <f>+L24+M24</f>
        <v>1350000</v>
      </c>
      <c r="O24" s="85">
        <v>690000</v>
      </c>
      <c r="P24" s="86">
        <v>460000</v>
      </c>
      <c r="Q24" s="87">
        <f>+O24+P24</f>
        <v>1150000</v>
      </c>
      <c r="R24" s="87">
        <f t="shared" si="2"/>
        <v>3000000</v>
      </c>
      <c r="S24" s="87">
        <f t="shared" si="3"/>
        <v>2000000</v>
      </c>
      <c r="T24" s="87">
        <f t="shared" si="4"/>
        <v>5000000</v>
      </c>
    </row>
    <row r="25" spans="1:20" ht="12.75">
      <c r="A25" s="48">
        <v>2.3</v>
      </c>
      <c r="B25" s="49" t="s">
        <v>45</v>
      </c>
      <c r="C25" s="61">
        <f>+C26</f>
        <v>0</v>
      </c>
      <c r="D25" s="39">
        <f>+D26</f>
        <v>0</v>
      </c>
      <c r="E25" s="74">
        <f>+E26</f>
        <v>0</v>
      </c>
      <c r="F25" s="61">
        <f>+F26</f>
        <v>1000000</v>
      </c>
      <c r="G25" s="39">
        <f>+G26</f>
        <v>100000</v>
      </c>
      <c r="H25" s="74">
        <f>+F25+G25</f>
        <v>1100000</v>
      </c>
      <c r="I25" s="61">
        <f>+I26</f>
        <v>3306000</v>
      </c>
      <c r="J25" s="39">
        <f>+J26</f>
        <v>330600</v>
      </c>
      <c r="K25" s="74">
        <f>+I25+J25</f>
        <v>3636600</v>
      </c>
      <c r="L25" s="61">
        <f>+L26</f>
        <v>7446000</v>
      </c>
      <c r="M25" s="39">
        <f>+M26</f>
        <v>744600</v>
      </c>
      <c r="N25" s="74">
        <f>+L25+M25</f>
        <v>8190600</v>
      </c>
      <c r="O25" s="61">
        <f>+O26</f>
        <v>8248000</v>
      </c>
      <c r="P25" s="39">
        <f>+P26</f>
        <v>824800</v>
      </c>
      <c r="Q25" s="74">
        <f>+O25+P25</f>
        <v>9072800</v>
      </c>
      <c r="R25" s="74">
        <f t="shared" si="2"/>
        <v>20000000</v>
      </c>
      <c r="S25" s="74">
        <f t="shared" si="3"/>
        <v>2000000</v>
      </c>
      <c r="T25" s="74">
        <f t="shared" si="4"/>
        <v>22000000</v>
      </c>
    </row>
    <row r="26" spans="1:20" s="94" customFormat="1" ht="12.75">
      <c r="A26" s="54"/>
      <c r="B26" s="51" t="s">
        <v>46</v>
      </c>
      <c r="C26" s="67">
        <v>0</v>
      </c>
      <c r="D26" s="42">
        <v>0</v>
      </c>
      <c r="E26" s="77">
        <f>+C26+D26</f>
        <v>0</v>
      </c>
      <c r="F26" s="85">
        <v>1000000</v>
      </c>
      <c r="G26" s="42">
        <v>100000</v>
      </c>
      <c r="H26" s="77">
        <f>+F26+G26</f>
        <v>1100000</v>
      </c>
      <c r="I26" s="67">
        <v>3306000</v>
      </c>
      <c r="J26" s="42">
        <v>330600</v>
      </c>
      <c r="K26" s="77">
        <f>+I26+J26</f>
        <v>3636600</v>
      </c>
      <c r="L26" s="85">
        <v>7446000</v>
      </c>
      <c r="M26" s="86">
        <v>744600</v>
      </c>
      <c r="N26" s="87">
        <f>+L26+M26</f>
        <v>8190600</v>
      </c>
      <c r="O26" s="85">
        <v>8248000</v>
      </c>
      <c r="P26" s="86">
        <v>824800</v>
      </c>
      <c r="Q26" s="87">
        <f>+O26+P26</f>
        <v>9072800</v>
      </c>
      <c r="R26" s="87">
        <f t="shared" si="2"/>
        <v>20000000</v>
      </c>
      <c r="S26" s="87">
        <f t="shared" si="3"/>
        <v>2000000</v>
      </c>
      <c r="T26" s="87">
        <f t="shared" si="4"/>
        <v>22000000</v>
      </c>
    </row>
    <row r="27" spans="1:20" ht="12.75">
      <c r="A27" s="48">
        <v>2.4</v>
      </c>
      <c r="B27" s="49" t="s">
        <v>47</v>
      </c>
      <c r="C27" s="61">
        <f>+C28</f>
        <v>0</v>
      </c>
      <c r="D27" s="39">
        <f>+D28</f>
        <v>0</v>
      </c>
      <c r="E27" s="74">
        <f>+E28</f>
        <v>0</v>
      </c>
      <c r="F27" s="61">
        <f>+F28</f>
        <v>2000000</v>
      </c>
      <c r="G27" s="39">
        <f>+G28</f>
        <v>0</v>
      </c>
      <c r="H27" s="74">
        <f>+F27+G27</f>
        <v>2000000</v>
      </c>
      <c r="I27" s="61">
        <f>+I28</f>
        <v>2000000</v>
      </c>
      <c r="J27" s="39">
        <f>+J28</f>
        <v>0</v>
      </c>
      <c r="K27" s="74">
        <f>+I27+J27</f>
        <v>2000000</v>
      </c>
      <c r="L27" s="61">
        <f>+L28</f>
        <v>2000000</v>
      </c>
      <c r="M27" s="39">
        <f>+M28</f>
        <v>0</v>
      </c>
      <c r="N27" s="74">
        <f>+L27+M27</f>
        <v>2000000</v>
      </c>
      <c r="O27" s="61">
        <f>+O28</f>
        <v>4000000</v>
      </c>
      <c r="P27" s="39">
        <f>+P28</f>
        <v>0</v>
      </c>
      <c r="Q27" s="74">
        <f>+O27+P27</f>
        <v>4000000</v>
      </c>
      <c r="R27" s="74">
        <f t="shared" si="2"/>
        <v>10000000</v>
      </c>
      <c r="S27" s="74">
        <f t="shared" si="3"/>
        <v>0</v>
      </c>
      <c r="T27" s="74">
        <f t="shared" si="4"/>
        <v>10000000</v>
      </c>
    </row>
    <row r="28" spans="1:20" s="94" customFormat="1" ht="12.75">
      <c r="A28" s="54"/>
      <c r="B28" s="51" t="s">
        <v>48</v>
      </c>
      <c r="C28" s="67">
        <v>0</v>
      </c>
      <c r="D28" s="42">
        <v>0</v>
      </c>
      <c r="E28" s="77">
        <f>+C28+D28</f>
        <v>0</v>
      </c>
      <c r="F28" s="84">
        <v>2000000</v>
      </c>
      <c r="G28" s="42">
        <v>0</v>
      </c>
      <c r="H28" s="77">
        <f>+F28+G28</f>
        <v>2000000</v>
      </c>
      <c r="I28" s="67">
        <v>2000000</v>
      </c>
      <c r="J28" s="42">
        <v>0</v>
      </c>
      <c r="K28" s="77">
        <f>+I28+J28</f>
        <v>2000000</v>
      </c>
      <c r="L28" s="67">
        <v>2000000</v>
      </c>
      <c r="M28" s="86">
        <v>0</v>
      </c>
      <c r="N28" s="87">
        <f>+L28+M28</f>
        <v>2000000</v>
      </c>
      <c r="O28" s="85">
        <v>4000000</v>
      </c>
      <c r="P28" s="86">
        <v>0</v>
      </c>
      <c r="Q28" s="87">
        <f>+O28+P28</f>
        <v>4000000</v>
      </c>
      <c r="R28" s="87">
        <f t="shared" si="2"/>
        <v>10000000</v>
      </c>
      <c r="S28" s="87">
        <f t="shared" si="3"/>
        <v>0</v>
      </c>
      <c r="T28" s="87">
        <f t="shared" si="4"/>
        <v>10000000</v>
      </c>
    </row>
    <row r="29" spans="1:20" ht="12.75">
      <c r="A29" s="46" t="s">
        <v>15</v>
      </c>
      <c r="B29" s="47" t="s">
        <v>33</v>
      </c>
      <c r="C29" s="59">
        <f>+C30+C32+C34+C36</f>
        <v>700000</v>
      </c>
      <c r="D29" s="38">
        <f aca="true" t="shared" si="16" ref="D29:Q29">+D30+D32+D34+D36</f>
        <v>1700000</v>
      </c>
      <c r="E29" s="73">
        <f t="shared" si="16"/>
        <v>2400000</v>
      </c>
      <c r="F29" s="59">
        <f t="shared" si="16"/>
        <v>585000</v>
      </c>
      <c r="G29" s="38">
        <f t="shared" si="16"/>
        <v>1625000</v>
      </c>
      <c r="H29" s="73">
        <f t="shared" si="16"/>
        <v>2210000</v>
      </c>
      <c r="I29" s="59">
        <f t="shared" si="16"/>
        <v>700000</v>
      </c>
      <c r="J29" s="38">
        <f t="shared" si="16"/>
        <v>1700000</v>
      </c>
      <c r="K29" s="73">
        <f t="shared" si="16"/>
        <v>2400000</v>
      </c>
      <c r="L29" s="59">
        <f t="shared" si="16"/>
        <v>700000</v>
      </c>
      <c r="M29" s="38">
        <f t="shared" si="16"/>
        <v>1700000</v>
      </c>
      <c r="N29" s="73">
        <f t="shared" si="16"/>
        <v>2400000</v>
      </c>
      <c r="O29" s="59">
        <f t="shared" si="16"/>
        <v>815000</v>
      </c>
      <c r="P29" s="38">
        <f t="shared" si="16"/>
        <v>1775000</v>
      </c>
      <c r="Q29" s="73">
        <f t="shared" si="16"/>
        <v>2590000</v>
      </c>
      <c r="R29" s="73">
        <f t="shared" si="2"/>
        <v>3500000</v>
      </c>
      <c r="S29" s="73">
        <f t="shared" si="3"/>
        <v>8500000</v>
      </c>
      <c r="T29" s="73">
        <f t="shared" si="4"/>
        <v>12000000</v>
      </c>
    </row>
    <row r="30" spans="1:20" ht="12.75">
      <c r="A30" s="48">
        <v>3.1</v>
      </c>
      <c r="B30" s="49" t="s">
        <v>49</v>
      </c>
      <c r="C30" s="61">
        <f>+C31</f>
        <v>100000</v>
      </c>
      <c r="D30" s="39">
        <f>+D31</f>
        <v>100000</v>
      </c>
      <c r="E30" s="74">
        <f aca="true" t="shared" si="17" ref="E30:E38">+C30+D30</f>
        <v>200000</v>
      </c>
      <c r="F30" s="61">
        <f>+F31</f>
        <v>75000</v>
      </c>
      <c r="G30" s="39">
        <f>+G31</f>
        <v>75000</v>
      </c>
      <c r="H30" s="74">
        <f>+F30+G30</f>
        <v>150000</v>
      </c>
      <c r="I30" s="61">
        <f>+I31</f>
        <v>100000</v>
      </c>
      <c r="J30" s="39">
        <f>+J31</f>
        <v>100000</v>
      </c>
      <c r="K30" s="74">
        <f aca="true" t="shared" si="18" ref="K30:K38">+I30+J30</f>
        <v>200000</v>
      </c>
      <c r="L30" s="61">
        <f>+L31</f>
        <v>100000</v>
      </c>
      <c r="M30" s="39">
        <f>+M31</f>
        <v>100000</v>
      </c>
      <c r="N30" s="74">
        <f aca="true" t="shared" si="19" ref="N30:N38">+L30+M30</f>
        <v>200000</v>
      </c>
      <c r="O30" s="61">
        <f>+O31</f>
        <v>125000</v>
      </c>
      <c r="P30" s="39">
        <f>+P31</f>
        <v>125000</v>
      </c>
      <c r="Q30" s="74">
        <f aca="true" t="shared" si="20" ref="Q30:Q38">+O30+P30</f>
        <v>250000</v>
      </c>
      <c r="R30" s="74">
        <f t="shared" si="2"/>
        <v>500000</v>
      </c>
      <c r="S30" s="74">
        <f t="shared" si="3"/>
        <v>500000</v>
      </c>
      <c r="T30" s="74">
        <f t="shared" si="4"/>
        <v>1000000</v>
      </c>
    </row>
    <row r="31" spans="1:20" s="94" customFormat="1" ht="12.75">
      <c r="A31" s="54"/>
      <c r="B31" s="51" t="s">
        <v>58</v>
      </c>
      <c r="C31" s="67">
        <v>100000</v>
      </c>
      <c r="D31" s="42">
        <v>100000</v>
      </c>
      <c r="E31" s="77">
        <f t="shared" si="17"/>
        <v>200000</v>
      </c>
      <c r="F31" s="67">
        <v>75000</v>
      </c>
      <c r="G31" s="42">
        <v>75000</v>
      </c>
      <c r="H31" s="77">
        <f>+F31+G31</f>
        <v>150000</v>
      </c>
      <c r="I31" s="67">
        <v>100000</v>
      </c>
      <c r="J31" s="42">
        <v>100000</v>
      </c>
      <c r="K31" s="77">
        <f t="shared" si="18"/>
        <v>200000</v>
      </c>
      <c r="L31" s="67">
        <v>100000</v>
      </c>
      <c r="M31" s="86">
        <v>100000</v>
      </c>
      <c r="N31" s="87">
        <f t="shared" si="19"/>
        <v>200000</v>
      </c>
      <c r="O31" s="85">
        <v>125000</v>
      </c>
      <c r="P31" s="86">
        <v>125000</v>
      </c>
      <c r="Q31" s="87">
        <f t="shared" si="20"/>
        <v>250000</v>
      </c>
      <c r="R31" s="87">
        <f t="shared" si="2"/>
        <v>500000</v>
      </c>
      <c r="S31" s="87">
        <f t="shared" si="3"/>
        <v>500000</v>
      </c>
      <c r="T31" s="87">
        <f t="shared" si="4"/>
        <v>1000000</v>
      </c>
    </row>
    <row r="32" spans="1:20" ht="12.75">
      <c r="A32" s="48">
        <v>3.2</v>
      </c>
      <c r="B32" s="49" t="s">
        <v>51</v>
      </c>
      <c r="C32" s="61">
        <f>+C33</f>
        <v>240000</v>
      </c>
      <c r="D32" s="39">
        <f>+D33</f>
        <v>200000</v>
      </c>
      <c r="E32" s="74">
        <f t="shared" si="17"/>
        <v>440000</v>
      </c>
      <c r="F32" s="61">
        <f>+F33</f>
        <v>240000</v>
      </c>
      <c r="G32" s="39">
        <f>+G33</f>
        <v>200000</v>
      </c>
      <c r="H32" s="74">
        <f>+F32+G32</f>
        <v>440000</v>
      </c>
      <c r="I32" s="61">
        <f>+I33</f>
        <v>240000</v>
      </c>
      <c r="J32" s="39">
        <f>+J33</f>
        <v>200000</v>
      </c>
      <c r="K32" s="74">
        <f t="shared" si="18"/>
        <v>440000</v>
      </c>
      <c r="L32" s="61">
        <f>+L33</f>
        <v>240000</v>
      </c>
      <c r="M32" s="39">
        <f>+M33</f>
        <v>200000</v>
      </c>
      <c r="N32" s="74">
        <f t="shared" si="19"/>
        <v>440000</v>
      </c>
      <c r="O32" s="61">
        <f>+O33</f>
        <v>240000</v>
      </c>
      <c r="P32" s="39">
        <f>+P33</f>
        <v>200000</v>
      </c>
      <c r="Q32" s="74">
        <f t="shared" si="20"/>
        <v>440000</v>
      </c>
      <c r="R32" s="74">
        <f t="shared" si="2"/>
        <v>1200000</v>
      </c>
      <c r="S32" s="74">
        <f t="shared" si="3"/>
        <v>1000000</v>
      </c>
      <c r="T32" s="74">
        <f t="shared" si="4"/>
        <v>2200000</v>
      </c>
    </row>
    <row r="33" spans="1:20" ht="12.75">
      <c r="A33" s="54"/>
      <c r="B33" s="51" t="s">
        <v>50</v>
      </c>
      <c r="C33" s="63">
        <v>240000</v>
      </c>
      <c r="D33" s="40">
        <v>200000</v>
      </c>
      <c r="E33" s="75">
        <f t="shared" si="17"/>
        <v>440000</v>
      </c>
      <c r="F33" s="63">
        <v>240000</v>
      </c>
      <c r="G33" s="40">
        <v>200000</v>
      </c>
      <c r="H33" s="75">
        <f>+F33+G33</f>
        <v>440000</v>
      </c>
      <c r="I33" s="63">
        <v>240000</v>
      </c>
      <c r="J33" s="40">
        <v>200000</v>
      </c>
      <c r="K33" s="75">
        <f t="shared" si="18"/>
        <v>440000</v>
      </c>
      <c r="L33" s="63">
        <v>240000</v>
      </c>
      <c r="M33" s="40">
        <v>200000</v>
      </c>
      <c r="N33" s="75">
        <f t="shared" si="19"/>
        <v>440000</v>
      </c>
      <c r="O33" s="63">
        <v>240000</v>
      </c>
      <c r="P33" s="40">
        <v>200000</v>
      </c>
      <c r="Q33" s="75">
        <f t="shared" si="20"/>
        <v>440000</v>
      </c>
      <c r="R33" s="75">
        <f t="shared" si="2"/>
        <v>1200000</v>
      </c>
      <c r="S33" s="75">
        <f t="shared" si="3"/>
        <v>1000000</v>
      </c>
      <c r="T33" s="75">
        <f t="shared" si="4"/>
        <v>2200000</v>
      </c>
    </row>
    <row r="34" spans="1:20" ht="12.75">
      <c r="A34" s="48">
        <v>3.3</v>
      </c>
      <c r="B34" s="49" t="s">
        <v>52</v>
      </c>
      <c r="C34" s="61">
        <v>0</v>
      </c>
      <c r="D34" s="39">
        <f>+D35</f>
        <v>1200000</v>
      </c>
      <c r="E34" s="74">
        <f t="shared" si="17"/>
        <v>1200000</v>
      </c>
      <c r="F34" s="61">
        <v>0</v>
      </c>
      <c r="G34" s="39">
        <f>+G35</f>
        <v>1200000</v>
      </c>
      <c r="H34" s="74">
        <f>+F34+G34</f>
        <v>1200000</v>
      </c>
      <c r="I34" s="61">
        <v>0</v>
      </c>
      <c r="J34" s="39">
        <f>+J35</f>
        <v>1200000</v>
      </c>
      <c r="K34" s="74">
        <f t="shared" si="18"/>
        <v>1200000</v>
      </c>
      <c r="L34" s="61">
        <v>0</v>
      </c>
      <c r="M34" s="39">
        <f>+M35</f>
        <v>1200000</v>
      </c>
      <c r="N34" s="74">
        <f t="shared" si="19"/>
        <v>1200000</v>
      </c>
      <c r="O34" s="61">
        <v>0</v>
      </c>
      <c r="P34" s="39">
        <f>+P35</f>
        <v>1200000</v>
      </c>
      <c r="Q34" s="74">
        <f t="shared" si="20"/>
        <v>1200000</v>
      </c>
      <c r="R34" s="74">
        <f t="shared" si="2"/>
        <v>0</v>
      </c>
      <c r="S34" s="74">
        <f t="shared" si="3"/>
        <v>6000000</v>
      </c>
      <c r="T34" s="74">
        <f t="shared" si="4"/>
        <v>6000000</v>
      </c>
    </row>
    <row r="35" spans="1:20" s="94" customFormat="1" ht="12.75">
      <c r="A35" s="54"/>
      <c r="B35" s="51" t="s">
        <v>34</v>
      </c>
      <c r="C35" s="67">
        <v>0</v>
      </c>
      <c r="D35" s="42">
        <v>1200000</v>
      </c>
      <c r="E35" s="77">
        <f t="shared" si="17"/>
        <v>1200000</v>
      </c>
      <c r="F35" s="67">
        <v>0</v>
      </c>
      <c r="G35" s="42">
        <v>1200000</v>
      </c>
      <c r="H35" s="77">
        <f>+F35+G35:G36</f>
        <v>1200000</v>
      </c>
      <c r="I35" s="67">
        <v>0</v>
      </c>
      <c r="J35" s="42">
        <v>1200000</v>
      </c>
      <c r="K35" s="77">
        <f t="shared" si="18"/>
        <v>1200000</v>
      </c>
      <c r="L35" s="67">
        <v>0</v>
      </c>
      <c r="M35" s="86">
        <v>1200000</v>
      </c>
      <c r="N35" s="87">
        <f t="shared" si="19"/>
        <v>1200000</v>
      </c>
      <c r="O35" s="85">
        <v>0</v>
      </c>
      <c r="P35" s="86">
        <v>1200000</v>
      </c>
      <c r="Q35" s="87">
        <f t="shared" si="20"/>
        <v>1200000</v>
      </c>
      <c r="R35" s="87">
        <f t="shared" si="2"/>
        <v>0</v>
      </c>
      <c r="S35" s="87">
        <f t="shared" si="3"/>
        <v>6000000</v>
      </c>
      <c r="T35" s="87">
        <f t="shared" si="4"/>
        <v>6000000</v>
      </c>
    </row>
    <row r="36" spans="1:20" ht="12.75">
      <c r="A36" s="48">
        <v>3.4</v>
      </c>
      <c r="B36" s="49" t="s">
        <v>9</v>
      </c>
      <c r="C36" s="61">
        <f>+C37</f>
        <v>360000</v>
      </c>
      <c r="D36" s="39">
        <f>+D37</f>
        <v>200000</v>
      </c>
      <c r="E36" s="74">
        <f t="shared" si="17"/>
        <v>560000</v>
      </c>
      <c r="F36" s="61">
        <f>+F37</f>
        <v>270000</v>
      </c>
      <c r="G36" s="39">
        <f>+G37</f>
        <v>150000</v>
      </c>
      <c r="H36" s="74">
        <f>+F36+G36</f>
        <v>420000</v>
      </c>
      <c r="I36" s="61">
        <f>+I37</f>
        <v>360000</v>
      </c>
      <c r="J36" s="39">
        <f>+J37</f>
        <v>200000</v>
      </c>
      <c r="K36" s="74">
        <f t="shared" si="18"/>
        <v>560000</v>
      </c>
      <c r="L36" s="61">
        <f>+L37</f>
        <v>360000</v>
      </c>
      <c r="M36" s="39">
        <f>+M37</f>
        <v>200000</v>
      </c>
      <c r="N36" s="74">
        <f t="shared" si="19"/>
        <v>560000</v>
      </c>
      <c r="O36" s="61">
        <f>+O37</f>
        <v>450000</v>
      </c>
      <c r="P36" s="39">
        <f>+P37</f>
        <v>250000</v>
      </c>
      <c r="Q36" s="74">
        <f t="shared" si="20"/>
        <v>700000</v>
      </c>
      <c r="R36" s="74">
        <f t="shared" si="2"/>
        <v>1800000</v>
      </c>
      <c r="S36" s="74">
        <f t="shared" si="3"/>
        <v>1000000</v>
      </c>
      <c r="T36" s="74">
        <f t="shared" si="4"/>
        <v>2800000</v>
      </c>
    </row>
    <row r="37" spans="1:20" s="94" customFormat="1" ht="12.75" customHeight="1">
      <c r="A37" s="54"/>
      <c r="B37" s="51" t="s">
        <v>59</v>
      </c>
      <c r="C37" s="67">
        <v>360000</v>
      </c>
      <c r="D37" s="42">
        <v>200000</v>
      </c>
      <c r="E37" s="77">
        <f t="shared" si="17"/>
        <v>560000</v>
      </c>
      <c r="F37" s="67">
        <v>270000</v>
      </c>
      <c r="G37" s="42">
        <v>150000</v>
      </c>
      <c r="H37" s="77">
        <f>+F37+G37</f>
        <v>420000</v>
      </c>
      <c r="I37" s="67">
        <v>360000</v>
      </c>
      <c r="J37" s="42">
        <v>200000</v>
      </c>
      <c r="K37" s="77">
        <f t="shared" si="18"/>
        <v>560000</v>
      </c>
      <c r="L37" s="67">
        <v>360000</v>
      </c>
      <c r="M37" s="42">
        <v>200000</v>
      </c>
      <c r="N37" s="77">
        <f t="shared" si="19"/>
        <v>560000</v>
      </c>
      <c r="O37" s="67">
        <v>450000</v>
      </c>
      <c r="P37" s="42">
        <v>250000</v>
      </c>
      <c r="Q37" s="77">
        <f t="shared" si="20"/>
        <v>700000</v>
      </c>
      <c r="R37" s="77">
        <f t="shared" si="2"/>
        <v>1800000</v>
      </c>
      <c r="S37" s="77">
        <f t="shared" si="3"/>
        <v>1000000</v>
      </c>
      <c r="T37" s="77">
        <f t="shared" si="4"/>
        <v>2800000</v>
      </c>
    </row>
    <row r="38" spans="1:20" ht="12.75">
      <c r="A38" s="46" t="s">
        <v>16</v>
      </c>
      <c r="B38" s="47" t="s">
        <v>8</v>
      </c>
      <c r="C38" s="59">
        <v>1100000</v>
      </c>
      <c r="D38" s="38">
        <v>100000</v>
      </c>
      <c r="E38" s="73">
        <f t="shared" si="17"/>
        <v>1200000</v>
      </c>
      <c r="F38" s="59">
        <v>825000</v>
      </c>
      <c r="G38" s="38">
        <v>75000</v>
      </c>
      <c r="H38" s="73">
        <f>+F38+G38</f>
        <v>900000</v>
      </c>
      <c r="I38" s="59">
        <v>1100000</v>
      </c>
      <c r="J38" s="38">
        <v>100000</v>
      </c>
      <c r="K38" s="73">
        <f t="shared" si="18"/>
        <v>1200000</v>
      </c>
      <c r="L38" s="59">
        <v>1100000</v>
      </c>
      <c r="M38" s="38">
        <v>100000</v>
      </c>
      <c r="N38" s="73">
        <f t="shared" si="19"/>
        <v>1200000</v>
      </c>
      <c r="O38" s="59">
        <v>1375000</v>
      </c>
      <c r="P38" s="38">
        <v>125000</v>
      </c>
      <c r="Q38" s="73">
        <f t="shared" si="20"/>
        <v>1500000</v>
      </c>
      <c r="R38" s="73">
        <f t="shared" si="2"/>
        <v>5500000</v>
      </c>
      <c r="S38" s="73">
        <f t="shared" si="3"/>
        <v>500000</v>
      </c>
      <c r="T38" s="73">
        <f t="shared" si="4"/>
        <v>6000000</v>
      </c>
    </row>
    <row r="39" spans="1:20" ht="12.75" customHeight="1" hidden="1">
      <c r="A39" s="95"/>
      <c r="B39" s="93"/>
      <c r="C39" s="100"/>
      <c r="D39" s="101"/>
      <c r="E39" s="102"/>
      <c r="F39" s="100"/>
      <c r="G39" s="101"/>
      <c r="H39" s="102"/>
      <c r="I39" s="100"/>
      <c r="J39" s="101"/>
      <c r="K39" s="102"/>
      <c r="L39" s="100"/>
      <c r="M39" s="101"/>
      <c r="N39" s="102"/>
      <c r="O39" s="100"/>
      <c r="P39" s="101"/>
      <c r="Q39" s="102"/>
      <c r="R39" s="102">
        <f t="shared" si="2"/>
        <v>0</v>
      </c>
      <c r="S39" s="102">
        <f t="shared" si="3"/>
        <v>0</v>
      </c>
      <c r="T39" s="102">
        <f t="shared" si="4"/>
        <v>0</v>
      </c>
    </row>
    <row r="40" spans="1:20" ht="12.75" customHeight="1" hidden="1">
      <c r="A40" s="95"/>
      <c r="B40" s="93"/>
      <c r="C40" s="100"/>
      <c r="D40" s="101"/>
      <c r="E40" s="102"/>
      <c r="F40" s="100"/>
      <c r="G40" s="101"/>
      <c r="H40" s="102"/>
      <c r="I40" s="100"/>
      <c r="J40" s="101"/>
      <c r="K40" s="102"/>
      <c r="L40" s="100"/>
      <c r="M40" s="101"/>
      <c r="N40" s="102"/>
      <c r="O40" s="100"/>
      <c r="P40" s="101"/>
      <c r="Q40" s="102"/>
      <c r="R40" s="102">
        <f t="shared" si="2"/>
        <v>0</v>
      </c>
      <c r="S40" s="102">
        <f t="shared" si="3"/>
        <v>0</v>
      </c>
      <c r="T40" s="102">
        <f t="shared" si="4"/>
        <v>0</v>
      </c>
    </row>
    <row r="41" spans="1:20" s="83" customFormat="1" ht="13.5" thickBot="1">
      <c r="A41" s="111" t="s">
        <v>1</v>
      </c>
      <c r="B41" s="112"/>
      <c r="C41" s="88">
        <f aca="true" t="shared" si="21" ref="C41:Q41">+C6+C18+C29+C38</f>
        <v>22500000</v>
      </c>
      <c r="D41" s="89">
        <f t="shared" si="21"/>
        <v>8149500</v>
      </c>
      <c r="E41" s="90">
        <f t="shared" si="21"/>
        <v>30649500</v>
      </c>
      <c r="F41" s="88">
        <f t="shared" si="21"/>
        <v>22500000</v>
      </c>
      <c r="G41" s="89">
        <f t="shared" si="21"/>
        <v>7168400</v>
      </c>
      <c r="H41" s="90">
        <f t="shared" si="21"/>
        <v>29668400</v>
      </c>
      <c r="I41" s="88">
        <f t="shared" si="21"/>
        <v>30000000</v>
      </c>
      <c r="J41" s="89">
        <f t="shared" si="21"/>
        <v>8729700</v>
      </c>
      <c r="K41" s="90">
        <f t="shared" si="21"/>
        <v>38729700</v>
      </c>
      <c r="L41" s="88">
        <f t="shared" si="21"/>
        <v>37500000</v>
      </c>
      <c r="M41" s="89">
        <f t="shared" si="21"/>
        <v>9092700</v>
      </c>
      <c r="N41" s="90">
        <f t="shared" si="21"/>
        <v>46592700</v>
      </c>
      <c r="O41" s="88">
        <f t="shared" si="21"/>
        <v>37500000</v>
      </c>
      <c r="P41" s="89">
        <f t="shared" si="21"/>
        <v>6859700</v>
      </c>
      <c r="Q41" s="90">
        <f t="shared" si="21"/>
        <v>44359700</v>
      </c>
      <c r="R41" s="90">
        <f>+R6+R18+R29+R38</f>
        <v>150000000</v>
      </c>
      <c r="S41" s="90">
        <f>+S6+S18+S29+S38</f>
        <v>40000000</v>
      </c>
      <c r="T41" s="90">
        <f>+T6+T18+T29+T38</f>
        <v>190000000</v>
      </c>
    </row>
    <row r="42" spans="10:13" ht="12.75">
      <c r="J42" s="97"/>
      <c r="K42" s="97"/>
      <c r="L42" s="97"/>
      <c r="M42" s="97"/>
    </row>
    <row r="43" spans="10:13" ht="12.75">
      <c r="J43" s="97"/>
      <c r="K43" s="97"/>
      <c r="L43" s="97"/>
      <c r="M43" s="97"/>
    </row>
    <row r="44" spans="4:15" ht="12.75">
      <c r="D44" s="98"/>
      <c r="J44" s="97"/>
      <c r="K44" s="97"/>
      <c r="L44" s="97"/>
      <c r="M44" s="97"/>
      <c r="O44" s="98"/>
    </row>
    <row r="45" spans="10:13" ht="12.75">
      <c r="J45" s="97"/>
      <c r="K45" s="97"/>
      <c r="L45" s="97"/>
      <c r="M45" s="97"/>
    </row>
    <row r="46" spans="10:13" ht="12.75">
      <c r="J46" s="97"/>
      <c r="K46" s="97"/>
      <c r="L46" s="97"/>
      <c r="M46" s="97"/>
    </row>
    <row r="47" spans="9:12" ht="12.75">
      <c r="I47" s="97"/>
      <c r="J47" s="97"/>
      <c r="K47" s="97"/>
      <c r="L47" s="97"/>
    </row>
    <row r="48" spans="9:12" ht="12.75">
      <c r="I48" s="97"/>
      <c r="J48" s="97"/>
      <c r="K48" s="97"/>
      <c r="L48" s="97"/>
    </row>
    <row r="49" spans="9:12" ht="12.75">
      <c r="I49" s="97"/>
      <c r="J49" s="97"/>
      <c r="K49" s="97"/>
      <c r="L49" s="97"/>
    </row>
    <row r="50" spans="9:12" ht="12.75">
      <c r="I50" s="97"/>
      <c r="J50" s="97"/>
      <c r="K50" s="97"/>
      <c r="L50" s="97"/>
    </row>
    <row r="51" spans="10:13" ht="12.75">
      <c r="J51" s="97"/>
      <c r="K51" s="97"/>
      <c r="L51" s="97"/>
      <c r="M51" s="97"/>
    </row>
  </sheetData>
  <sheetProtection/>
  <mergeCells count="8">
    <mergeCell ref="R4:T4"/>
    <mergeCell ref="A41:B41"/>
    <mergeCell ref="O4:Q4"/>
    <mergeCell ref="C4:E4"/>
    <mergeCell ref="F4:H4"/>
    <mergeCell ref="I4:K4"/>
    <mergeCell ref="L4:N4"/>
    <mergeCell ref="A4:B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75.140625" style="0" customWidth="1"/>
    <col min="2" max="4" width="11.7109375" style="0" customWidth="1"/>
    <col min="5" max="5" width="8.57421875" style="0" bestFit="1" customWidth="1"/>
    <col min="6" max="16384" width="11.421875" style="1" customWidth="1"/>
  </cols>
  <sheetData>
    <row r="1" s="22" customFormat="1" ht="12.75">
      <c r="A1" s="33" t="s">
        <v>12</v>
      </c>
    </row>
    <row r="2" s="22" customFormat="1" ht="12.75">
      <c r="A2" s="33" t="s">
        <v>63</v>
      </c>
    </row>
    <row r="3" ht="13.5" thickBot="1"/>
    <row r="4" spans="1:5" ht="12.75">
      <c r="A4" s="14" t="s">
        <v>26</v>
      </c>
      <c r="B4" s="16" t="s">
        <v>3</v>
      </c>
      <c r="C4" s="16" t="s">
        <v>2</v>
      </c>
      <c r="D4" s="16" t="s">
        <v>1</v>
      </c>
      <c r="E4" s="17" t="s">
        <v>17</v>
      </c>
    </row>
    <row r="5" spans="1:5" ht="12.75">
      <c r="A5" s="24" t="s">
        <v>35</v>
      </c>
      <c r="B5" s="25">
        <f>SUM(B6:B9)</f>
        <v>75000000</v>
      </c>
      <c r="C5" s="25">
        <f>SUM(C6:C9)</f>
        <v>11000000</v>
      </c>
      <c r="D5" s="25">
        <f>SUM(D6:D9)</f>
        <v>86000000</v>
      </c>
      <c r="E5" s="26">
        <f aca="true" t="shared" si="0" ref="E5:E20">+D5/$D$20</f>
        <v>0.45263157894736844</v>
      </c>
    </row>
    <row r="6" spans="1:5" ht="12.75">
      <c r="A6" s="21" t="str">
        <f>+'Presupuesto detallado'!B7</f>
        <v>Esfuerzos de empresas individuales para la innovación</v>
      </c>
      <c r="B6" s="15">
        <f>+'Presupuesto detallado'!C7</f>
        <v>18300000</v>
      </c>
      <c r="C6" s="15">
        <f>+'Presupuesto detallado'!D7</f>
        <v>3000000</v>
      </c>
      <c r="D6" s="15">
        <f>+'Presupuesto detallado'!E7</f>
        <v>21300000</v>
      </c>
      <c r="E6" s="23">
        <f t="shared" si="0"/>
        <v>0.11210526315789474</v>
      </c>
    </row>
    <row r="7" spans="1:5" ht="12.75">
      <c r="A7" s="21" t="str">
        <f>+'Presupuesto detallado'!B10</f>
        <v>Esfuerzos de innovación asociativos</v>
      </c>
      <c r="B7" s="15">
        <f>+'Presupuesto detallado'!C10</f>
        <v>9000000</v>
      </c>
      <c r="C7" s="15">
        <f>+'Presupuesto detallado'!D10</f>
        <v>1000000</v>
      </c>
      <c r="D7" s="15">
        <f>+'Presupuesto detallado'!E10</f>
        <v>10000000</v>
      </c>
      <c r="E7" s="23">
        <f t="shared" si="0"/>
        <v>0.05263157894736842</v>
      </c>
    </row>
    <row r="8" spans="1:5" ht="12.75">
      <c r="A8" s="21" t="str">
        <f>+'Presupuesto detallado'!B12</f>
        <v>Servicios tecnológicos</v>
      </c>
      <c r="B8" s="15">
        <f>+'Presupuesto detallado'!C12</f>
        <v>5700000</v>
      </c>
      <c r="C8" s="15">
        <f>+'Presupuesto detallado'!D12</f>
        <v>1000000</v>
      </c>
      <c r="D8" s="15">
        <f>+'Presupuesto detallado'!E12</f>
        <v>6700000</v>
      </c>
      <c r="E8" s="23">
        <f t="shared" si="0"/>
        <v>0.035263157894736843</v>
      </c>
    </row>
    <row r="9" spans="1:5" ht="12.75">
      <c r="A9" s="21" t="str">
        <f>+'Presupuesto detallado'!B14</f>
        <v>Innovaciones de alto impacto sectorial y regional</v>
      </c>
      <c r="B9" s="15">
        <f>+'Presupuesto detallado'!C14</f>
        <v>42000000</v>
      </c>
      <c r="C9" s="15">
        <f>+'Presupuesto detallado'!D14</f>
        <v>6000000</v>
      </c>
      <c r="D9" s="15">
        <f>+'Presupuesto detallado'!E14</f>
        <v>48000000</v>
      </c>
      <c r="E9" s="23">
        <f t="shared" si="0"/>
        <v>0.25263157894736843</v>
      </c>
    </row>
    <row r="10" spans="1:5" ht="12.75">
      <c r="A10" s="24" t="s">
        <v>14</v>
      </c>
      <c r="B10" s="25">
        <f>SUM(B11:B13)</f>
        <v>66000000</v>
      </c>
      <c r="C10" s="25">
        <f>SUM(C11:C13)</f>
        <v>20000000</v>
      </c>
      <c r="D10" s="25">
        <f>SUM(D11:D13)</f>
        <v>86000000</v>
      </c>
      <c r="E10" s="26">
        <f t="shared" si="0"/>
        <v>0.45263157894736844</v>
      </c>
    </row>
    <row r="11" spans="1:5" ht="12.75">
      <c r="A11" s="21" t="s">
        <v>61</v>
      </c>
      <c r="B11" s="15">
        <f>+'Presupuesto detallado'!C19+'Presupuesto detallado'!C23</f>
        <v>36000000</v>
      </c>
      <c r="C11" s="15">
        <f>+'Presupuesto detallado'!D19+'Presupuesto detallado'!D23</f>
        <v>18000000</v>
      </c>
      <c r="D11" s="15">
        <f>+'Presupuesto detallado'!E19+'Presupuesto detallado'!E23</f>
        <v>54000000</v>
      </c>
      <c r="E11" s="23">
        <f t="shared" si="0"/>
        <v>0.28421052631578947</v>
      </c>
    </row>
    <row r="12" spans="1:5" ht="12.75">
      <c r="A12" s="21" t="str">
        <f>+'Presupuesto detallado'!B25</f>
        <v>Modernizacion del equipamiento científico y tecnológico</v>
      </c>
      <c r="B12" s="15">
        <f>+'Presupuesto detallado'!C25</f>
        <v>20000000</v>
      </c>
      <c r="C12" s="15">
        <f>+'Presupuesto detallado'!D25</f>
        <v>2000000</v>
      </c>
      <c r="D12" s="15">
        <f>+'Presupuesto detallado'!E25</f>
        <v>22000000</v>
      </c>
      <c r="E12" s="23">
        <f t="shared" si="0"/>
        <v>0.11578947368421053</v>
      </c>
    </row>
    <row r="13" spans="1:5" ht="12.75">
      <c r="A13" s="21" t="str">
        <f>+'Presupuesto detallado'!B27</f>
        <v>Centos de investigación multidisciplinarios-interinstitucionales</v>
      </c>
      <c r="B13" s="15">
        <f>+'Presupuesto detallado'!C27</f>
        <v>10000000</v>
      </c>
      <c r="C13" s="15">
        <f>+'Presupuesto detallado'!D27</f>
        <v>0</v>
      </c>
      <c r="D13" s="15">
        <f>+'Presupuesto detallado'!E27</f>
        <v>10000000</v>
      </c>
      <c r="E13" s="23">
        <f t="shared" si="0"/>
        <v>0.05263157894736842</v>
      </c>
    </row>
    <row r="14" spans="1:5" ht="12.75">
      <c r="A14" s="24" t="s">
        <v>33</v>
      </c>
      <c r="B14" s="25">
        <f>SUM(B15:B18)</f>
        <v>3500000</v>
      </c>
      <c r="C14" s="25">
        <f>SUM(C15:C18)</f>
        <v>8500000</v>
      </c>
      <c r="D14" s="25">
        <f>SUM(D15:D18)</f>
        <v>12000000</v>
      </c>
      <c r="E14" s="26">
        <v>0.062</v>
      </c>
    </row>
    <row r="15" spans="1:5" ht="12.75">
      <c r="A15" s="21" t="str">
        <f>+'Presupuesto detallado'!B30</f>
        <v>Encuestas y relevamientos</v>
      </c>
      <c r="B15" s="15">
        <f>+'Presupuesto detallado'!C30</f>
        <v>500000</v>
      </c>
      <c r="C15" s="15">
        <f>+'Presupuesto detallado'!D30</f>
        <v>500000</v>
      </c>
      <c r="D15" s="15">
        <f>+'Presupuesto detallado'!E30</f>
        <v>1000000</v>
      </c>
      <c r="E15" s="23">
        <f t="shared" si="0"/>
        <v>0.005263157894736842</v>
      </c>
    </row>
    <row r="16" spans="1:5" ht="12.75">
      <c r="A16" s="21" t="str">
        <f>+'Presupuesto detallado'!B32</f>
        <v>Actividades CIECTI</v>
      </c>
      <c r="B16" s="15">
        <f>+'Presupuesto detallado'!C32</f>
        <v>1200000</v>
      </c>
      <c r="C16" s="15">
        <f>+'Presupuesto detallado'!D32</f>
        <v>1000000</v>
      </c>
      <c r="D16" s="15">
        <f>+'Presupuesto detallado'!E32</f>
        <v>2200000</v>
      </c>
      <c r="E16" s="23">
        <v>0.011</v>
      </c>
    </row>
    <row r="17" spans="1:5" ht="12.75">
      <c r="A17" s="21" t="str">
        <f>+'Presupuesto detallado'!B34</f>
        <v>Sistemas nacionales y evaluación institucional</v>
      </c>
      <c r="B17" s="15">
        <f>+'Presupuesto detallado'!C34</f>
        <v>0</v>
      </c>
      <c r="C17" s="15">
        <f>+'Presupuesto detallado'!D34</f>
        <v>6000000</v>
      </c>
      <c r="D17" s="15">
        <f>+'Presupuesto detallado'!E34</f>
        <v>6000000</v>
      </c>
      <c r="E17" s="23">
        <v>0.031</v>
      </c>
    </row>
    <row r="18" spans="1:5" ht="12.75">
      <c r="A18" s="21" t="s">
        <v>62</v>
      </c>
      <c r="B18" s="15">
        <f>+'Presupuesto detallado'!C37</f>
        <v>1800000</v>
      </c>
      <c r="C18" s="15">
        <f>+'Presupuesto detallado'!D37</f>
        <v>1000000</v>
      </c>
      <c r="D18" s="15">
        <f>+'Presupuesto detallado'!E37</f>
        <v>2800000</v>
      </c>
      <c r="E18" s="23">
        <f t="shared" si="0"/>
        <v>0.014736842105263158</v>
      </c>
    </row>
    <row r="19" spans="1:5" ht="12.75">
      <c r="A19" s="27" t="str">
        <f>+'Presupuesto detallado'!B40</f>
        <v>ADMINISTRACION, EVALUACION Y AUDITORIA</v>
      </c>
      <c r="B19" s="25">
        <f>+'Presupuesto detallado'!C40</f>
        <v>5500000</v>
      </c>
      <c r="C19" s="25">
        <f>+'Presupuesto detallado'!D40</f>
        <v>500000</v>
      </c>
      <c r="D19" s="25">
        <f>+'Presupuesto detallado'!E40</f>
        <v>6000000</v>
      </c>
      <c r="E19" s="26">
        <f t="shared" si="0"/>
        <v>0.031578947368421054</v>
      </c>
    </row>
    <row r="20" spans="1:5" ht="13.5" thickBot="1">
      <c r="A20" s="28" t="s">
        <v>1</v>
      </c>
      <c r="B20" s="29">
        <f>+B19+B14+B10+B5</f>
        <v>150000000</v>
      </c>
      <c r="C20" s="29">
        <f>+C19+C14+C10+C5</f>
        <v>40000000</v>
      </c>
      <c r="D20" s="29">
        <f>+D19+D14+D10+D5</f>
        <v>190000000</v>
      </c>
      <c r="E20" s="30">
        <f t="shared" si="0"/>
        <v>1</v>
      </c>
    </row>
  </sheetData>
  <sheetProtection/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Detalllado_ Plan de Desembolso del Programa</dc:title>
  <dc:subject/>
  <dc:creator>kcurra</dc:creator>
  <cp:keywords/>
  <dc:description/>
  <cp:lastModifiedBy>IDB</cp:lastModifiedBy>
  <cp:lastPrinted>2015-04-28T16:01:21Z</cp:lastPrinted>
  <dcterms:created xsi:type="dcterms:W3CDTF">2008-05-13T19:37:11Z</dcterms:created>
  <dcterms:modified xsi:type="dcterms:W3CDTF">2015-06-09T21:16:23Z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>14;#IDBDocs|cca77002-e150-4b2d-ab1f-1d7a7cdcae16;#5;#Argentina|eb1b705c-195f-4c3b-9661-b201f2fee3c5</vt:lpwstr>
  </property>
  <property fmtid="{D5CDD505-2E9C-101B-9397-08002B2CF9AE}" pid="6" name="Access to Information Poli">
    <vt:lpwstr>Public</vt:lpwstr>
  </property>
  <property fmtid="{D5CDD505-2E9C-101B-9397-08002B2CF9AE}" pid="7" name="Other Auth">
    <vt:lpwstr/>
  </property>
  <property fmtid="{D5CDD505-2E9C-101B-9397-08002B2CF9AE}" pid="8" name="Division or Un">
    <vt:lpwstr>IFD/CTI</vt:lpwstr>
  </property>
  <property fmtid="{D5CDD505-2E9C-101B-9397-08002B2CF9AE}" pid="9" name="Webtop">
    <vt:lpwstr>Science and Technology;Small and Medium Enterprise</vt:lpwstr>
  </property>
  <property fmtid="{D5CDD505-2E9C-101B-9397-08002B2CF9AE}" pid="10" name="display_urn:schemas-microsoft-com:office:office#Edit">
    <vt:lpwstr>migration</vt:lpwstr>
  </property>
  <property fmtid="{D5CDD505-2E9C-101B-9397-08002B2CF9AE}" pid="11" name="Fro">
    <vt:lpwstr/>
  </property>
  <property fmtid="{D5CDD505-2E9C-101B-9397-08002B2CF9AE}" pid="12" name="T">
    <vt:lpwstr/>
  </property>
  <property fmtid="{D5CDD505-2E9C-101B-9397-08002B2CF9AE}" pid="13" name="Identifi">
    <vt:lpwstr> TECFILE</vt:lpwstr>
  </property>
  <property fmtid="{D5CDD505-2E9C-101B-9397-08002B2CF9AE}" pid="14" name="IDBDocs Numb">
    <vt:lpwstr>39604119</vt:lpwstr>
  </property>
  <property fmtid="{D5CDD505-2E9C-101B-9397-08002B2CF9AE}" pid="15" name="display_urn:schemas-microsoft-com:office:office#Auth">
    <vt:lpwstr>migration</vt:lpwstr>
  </property>
  <property fmtid="{D5CDD505-2E9C-101B-9397-08002B2CF9AE}" pid="16" name="Migration In">
    <vt:lpwstr>&lt;div class="ExternalClass35B67D5A421242B29841DBCABC51FD68"&gt;MS EXCELLPLoan Proposal0Jun 25 2015 12&amp;#58;00AMY&lt;/div&gt;</vt:lpwstr>
  </property>
  <property fmtid="{D5CDD505-2E9C-101B-9397-08002B2CF9AE}" pid="17" name="Document Auth">
    <vt:lpwstr>Angelelli, Pablo Javier</vt:lpwstr>
  </property>
  <property fmtid="{D5CDD505-2E9C-101B-9397-08002B2CF9AE}" pid="18" name="Document Language I">
    <vt:lpwstr>Spanish</vt:lpwstr>
  </property>
  <property fmtid="{D5CDD505-2E9C-101B-9397-08002B2CF9AE}" pid="19" name="Fiscal Year I">
    <vt:lpwstr>2015</vt:lpwstr>
  </property>
  <property fmtid="{D5CDD505-2E9C-101B-9397-08002B2CF9AE}" pid="20" name="Disclosure Activi">
    <vt:lpwstr>Loan Proposal</vt:lpwstr>
  </property>
  <property fmtid="{D5CDD505-2E9C-101B-9397-08002B2CF9AE}" pid="21" name="Pha">
    <vt:lpwstr/>
  </property>
  <property fmtid="{D5CDD505-2E9C-101B-9397-08002B2CF9AE}" pid="22" name="b26cdb1da78c4bb4b1c1bac2f6ac59">
    <vt:lpwstr/>
  </property>
  <property fmtid="{D5CDD505-2E9C-101B-9397-08002B2CF9AE}" pid="23" name="Function Operations I">
    <vt:lpwstr>14;#IDBDocs|cca77002-e150-4b2d-ab1f-1d7a7cdcae16</vt:lpwstr>
  </property>
  <property fmtid="{D5CDD505-2E9C-101B-9397-08002B2CF9AE}" pid="24" name="Project Document Ty">
    <vt:lpwstr/>
  </property>
  <property fmtid="{D5CDD505-2E9C-101B-9397-08002B2CF9AE}" pid="25" name="Project Numb">
    <vt:lpwstr>N/A</vt:lpwstr>
  </property>
  <property fmtid="{D5CDD505-2E9C-101B-9397-08002B2CF9AE}" pid="26" name="Abstra">
    <vt:lpwstr/>
  </property>
  <property fmtid="{D5CDD505-2E9C-101B-9397-08002B2CF9AE}" pid="27" name="Edito">
    <vt:lpwstr/>
  </property>
  <property fmtid="{D5CDD505-2E9C-101B-9397-08002B2CF9AE}" pid="28" name="Record Numb">
    <vt:lpwstr/>
  </property>
  <property fmtid="{D5CDD505-2E9C-101B-9397-08002B2CF9AE}" pid="29" name="Sub-Sect">
    <vt:lpwstr/>
  </property>
  <property fmtid="{D5CDD505-2E9C-101B-9397-08002B2CF9AE}" pid="30" name="Package Co">
    <vt:lpwstr/>
  </property>
  <property fmtid="{D5CDD505-2E9C-101B-9397-08002B2CF9AE}" pid="31" name="Series Operations I">
    <vt:lpwstr/>
  </property>
  <property fmtid="{D5CDD505-2E9C-101B-9397-08002B2CF9AE}" pid="32" name="Approval Numb">
    <vt:lpwstr/>
  </property>
  <property fmtid="{D5CDD505-2E9C-101B-9397-08002B2CF9AE}" pid="33" name="Fund I">
    <vt:lpwstr/>
  </property>
  <property fmtid="{D5CDD505-2E9C-101B-9397-08002B2CF9AE}" pid="34" name="Count">
    <vt:lpwstr>5;#Argentina|eb1b705c-195f-4c3b-9661-b201f2fee3c5</vt:lpwstr>
  </property>
  <property fmtid="{D5CDD505-2E9C-101B-9397-08002B2CF9AE}" pid="35" name="g511464f9e53401d84b16fa9b379a5">
    <vt:lpwstr/>
  </property>
  <property fmtid="{D5CDD505-2E9C-101B-9397-08002B2CF9AE}" pid="36" name="nddeef1749674d76abdbe4b239a70b">
    <vt:lpwstr/>
  </property>
  <property fmtid="{D5CDD505-2E9C-101B-9397-08002B2CF9AE}" pid="37" name="b2ec7cfb18674cb8803df6b262e8b1">
    <vt:lpwstr/>
  </property>
  <property fmtid="{D5CDD505-2E9C-101B-9397-08002B2CF9AE}" pid="38" name="ic46d7e087fd4a108fb86518ca413c">
    <vt:lpwstr>Argentina|eb1b705c-195f-4c3b-9661-b201f2fee3c5</vt:lpwstr>
  </property>
  <property fmtid="{D5CDD505-2E9C-101B-9397-08002B2CF9AE}" pid="39" name="Operation Ty">
    <vt:lpwstr/>
  </property>
  <property fmtid="{D5CDD505-2E9C-101B-9397-08002B2CF9AE}" pid="40" name="KP Topi">
    <vt:lpwstr/>
  </property>
  <property fmtid="{D5CDD505-2E9C-101B-9397-08002B2CF9AE}" pid="41" name="e46fe2894295491da65140ffd2369f">
    <vt:lpwstr>IDBDocs|cca77002-e150-4b2d-ab1f-1d7a7cdcae16</vt:lpwstr>
  </property>
  <property fmtid="{D5CDD505-2E9C-101B-9397-08002B2CF9AE}" pid="42" name="Business Ar">
    <vt:lpwstr/>
  </property>
  <property fmtid="{D5CDD505-2E9C-101B-9397-08002B2CF9AE}" pid="43" name="Key Docume">
    <vt:lpwstr>0</vt:lpwstr>
  </property>
  <property fmtid="{D5CDD505-2E9C-101B-9397-08002B2CF9AE}" pid="44" name="SISCOR Numb">
    <vt:lpwstr/>
  </property>
  <property fmtid="{D5CDD505-2E9C-101B-9397-08002B2CF9AE}" pid="45" name="Regi">
    <vt:lpwstr/>
  </property>
  <property fmtid="{D5CDD505-2E9C-101B-9397-08002B2CF9AE}" pid="46" name="Publishing Hou">
    <vt:lpwstr/>
  </property>
  <property fmtid="{D5CDD505-2E9C-101B-9397-08002B2CF9AE}" pid="47" name="ContentType">
    <vt:lpwstr>0x0101001A458A224826124E8B45B1D613300CFC00BCF8896E1841C842949D0F901AA0D771</vt:lpwstr>
  </property>
  <property fmtid="{D5CDD505-2E9C-101B-9397-08002B2CF9AE}" pid="48" name="_dlc_Doc">
    <vt:lpwstr>EZSHARE-125316761-43281</vt:lpwstr>
  </property>
  <property fmtid="{D5CDD505-2E9C-101B-9397-08002B2CF9AE}" pid="49" name="Sector I">
    <vt:lpwstr/>
  </property>
  <property fmtid="{D5CDD505-2E9C-101B-9397-08002B2CF9AE}" pid="50" name="Publication Ty">
    <vt:lpwstr/>
  </property>
  <property fmtid="{D5CDD505-2E9C-101B-9397-08002B2CF9AE}" pid="51" name="Disclos">
    <vt:lpwstr>1</vt:lpwstr>
  </property>
  <property fmtid="{D5CDD505-2E9C-101B-9397-08002B2CF9AE}" pid="52" name="_dlc_DocIdItemGu">
    <vt:lpwstr>df4aafcd-460b-4f79-88e3-aea2f71cd306</vt:lpwstr>
  </property>
  <property fmtid="{D5CDD505-2E9C-101B-9397-08002B2CF9AE}" pid="53" name="_dlc_DocIdU">
    <vt:lpwstr>https://idbg.sharepoint.com/teams/EZ-AR-LON/AR-L1181/_layouts/15/DocIdRedir.aspx?ID=EZSHARE-125316761-43281, EZSHARE-125316761-43281</vt:lpwstr>
  </property>
  <property fmtid="{D5CDD505-2E9C-101B-9397-08002B2CF9AE}" pid="54" name="Related SisCor Numb">
    <vt:lpwstr/>
  </property>
</Properties>
</file>