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30" windowHeight="81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Sheet1!$A$1:$K$130</definedName>
  </definedNames>
  <calcPr calcId="145621"/>
</workbook>
</file>

<file path=xl/calcChain.xml><?xml version="1.0" encoding="utf-8"?>
<calcChain xmlns="http://schemas.openxmlformats.org/spreadsheetml/2006/main">
  <c r="I82" i="1" l="1"/>
  <c r="G114" i="1" l="1"/>
  <c r="F114" i="1"/>
  <c r="C105" i="1" l="1"/>
  <c r="I103" i="1"/>
  <c r="I102" i="1"/>
  <c r="I104" i="1" l="1"/>
  <c r="I98" i="1" l="1"/>
  <c r="I97" i="1"/>
  <c r="I96" i="1"/>
  <c r="I100" i="1"/>
  <c r="I99" i="1"/>
  <c r="I95" i="1"/>
  <c r="I94" i="1"/>
  <c r="I93" i="1"/>
  <c r="I90" i="1"/>
  <c r="I91" i="1"/>
  <c r="I89" i="1"/>
  <c r="I101" i="1" l="1"/>
  <c r="I85" i="1" l="1"/>
  <c r="C86" i="1" l="1"/>
  <c r="I83" i="1" l="1"/>
  <c r="I92" i="1" l="1"/>
  <c r="I84" i="1"/>
  <c r="I78" i="1"/>
  <c r="C79" i="1"/>
  <c r="C113" i="1" s="1"/>
  <c r="C114" i="1" l="1"/>
</calcChain>
</file>

<file path=xl/sharedStrings.xml><?xml version="1.0" encoding="utf-8"?>
<sst xmlns="http://schemas.openxmlformats.org/spreadsheetml/2006/main" count="183" uniqueCount="124">
  <si>
    <t>Nº</t>
  </si>
  <si>
    <t>Descrição do Contrato</t>
  </si>
  <si>
    <t>Fonte</t>
  </si>
  <si>
    <t>BID</t>
  </si>
  <si>
    <t>Local</t>
  </si>
  <si>
    <t>Datas Estimadas</t>
  </si>
  <si>
    <t>Custo</t>
  </si>
  <si>
    <t>Método</t>
  </si>
  <si>
    <t>Aquisição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</si>
  <si>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</si>
  <si>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</si>
  <si>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</si>
  <si>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</si>
  <si>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</si>
  <si>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</si>
  <si>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</si>
  <si>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</si>
  <si>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SUBTOTAL DE CONSULTORIA</t>
  </si>
  <si>
    <t>(%)</t>
  </si>
  <si>
    <t>P</t>
  </si>
  <si>
    <t>SUBTOTAL DE OBRAS</t>
  </si>
  <si>
    <t>BRASIL</t>
  </si>
  <si>
    <t>Anúncio</t>
  </si>
  <si>
    <t>Contrato</t>
  </si>
  <si>
    <t>PERCENTUAL (%) POR FONTE</t>
  </si>
  <si>
    <t>Comentário</t>
  </si>
  <si>
    <t xml:space="preserve">2. OBRAS </t>
  </si>
  <si>
    <t>4. SERVIÇOS TÉCNICOS (Serviços que não São de Consultoria)</t>
  </si>
  <si>
    <t>SUBTOTAL DE  SERVIÇOS TÉCNICOS</t>
  </si>
  <si>
    <t>LPI</t>
  </si>
  <si>
    <t>Notas:</t>
  </si>
  <si>
    <t>(4)</t>
  </si>
  <si>
    <t>(5)</t>
  </si>
  <si>
    <t>(6)</t>
  </si>
  <si>
    <t>VALOR TOTAL</t>
  </si>
  <si>
    <t>EXA</t>
  </si>
  <si>
    <t>EXP</t>
  </si>
  <si>
    <r>
      <rPr>
        <b/>
        <sz val="12"/>
        <color theme="1"/>
        <rFont val="Calibri"/>
        <family val="2"/>
        <scheme val="minor"/>
      </rPr>
      <t>Revisões BID</t>
    </r>
    <r>
      <rPr>
        <sz val="12"/>
        <color theme="1"/>
        <rFont val="Calibri"/>
        <family val="2"/>
        <scheme val="minor"/>
      </rPr>
      <t>: EXA =</t>
    </r>
    <r>
      <rPr>
        <i/>
        <sz val="12"/>
        <color theme="1"/>
        <rFont val="Calibri"/>
        <family val="2"/>
        <scheme val="minor"/>
      </rPr>
      <t xml:space="preserve">Ex-ante </t>
    </r>
    <r>
      <rPr>
        <sz val="12"/>
        <color theme="1"/>
        <rFont val="Calibri"/>
        <family val="2"/>
        <scheme val="minor"/>
      </rPr>
      <t>e EXP=</t>
    </r>
    <r>
      <rPr>
        <i/>
        <sz val="12"/>
        <color theme="1"/>
        <rFont val="Calibri"/>
        <family val="2"/>
        <scheme val="minor"/>
      </rPr>
      <t xml:space="preserve"> Ex-post</t>
    </r>
  </si>
  <si>
    <r>
      <rPr>
        <b/>
        <sz val="12"/>
        <color theme="1"/>
        <rFont val="Calibri"/>
        <family val="2"/>
        <scheme val="minor"/>
      </rPr>
      <t>Status</t>
    </r>
    <r>
      <rPr>
        <sz val="12"/>
        <color theme="1"/>
        <rFont val="Calibri"/>
        <family val="2"/>
        <scheme val="minor"/>
      </rPr>
      <t>: Pendente (P); Em Processo  (EP); Adjudicado (A); Cancelado (C )</t>
    </r>
  </si>
  <si>
    <t>(7)</t>
  </si>
  <si>
    <r>
      <rPr>
        <b/>
        <sz val="12"/>
        <color theme="1"/>
        <rFont val="Calibri"/>
        <family val="2"/>
        <scheme val="minor"/>
      </rPr>
      <t>Inclusões:</t>
    </r>
    <r>
      <rPr>
        <sz val="12"/>
        <color theme="1"/>
        <rFont val="Calibri"/>
        <family val="2"/>
        <scheme val="minor"/>
      </rPr>
      <t xml:space="preserve"> Indicar em azul as aquisições agora incluídas no PA</t>
    </r>
  </si>
  <si>
    <r>
      <rPr>
        <b/>
        <sz val="12"/>
        <color theme="1"/>
        <rFont val="Calibri"/>
        <family val="2"/>
        <scheme val="minor"/>
      </rPr>
      <t>Cancelamentos:</t>
    </r>
    <r>
      <rPr>
        <sz val="12"/>
        <color theme="1"/>
        <rFont val="Calibri"/>
        <family val="2"/>
        <scheme val="minor"/>
      </rPr>
      <t xml:space="preserve"> indicar em verde os cancelamentos das aquisições constantes do PA</t>
    </r>
  </si>
  <si>
    <r>
      <rPr>
        <b/>
        <sz val="12"/>
        <color theme="1"/>
        <rFont val="Calibri"/>
        <family val="2"/>
        <scheme val="minor"/>
      </rPr>
      <t>Alterações:</t>
    </r>
    <r>
      <rPr>
        <sz val="12"/>
        <color theme="1"/>
        <rFont val="Calibri"/>
        <family val="2"/>
        <scheme val="minor"/>
      </rPr>
      <t xml:space="preserve"> Indicar em vermelho as alterações feitas nas aquisições já constantes do PA</t>
    </r>
  </si>
  <si>
    <t>(8)</t>
  </si>
  <si>
    <r>
      <rPr>
        <b/>
        <sz val="12"/>
        <color theme="1"/>
        <rFont val="Calibri"/>
        <family val="2"/>
        <scheme val="minor"/>
      </rPr>
      <t>Histórico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Manter no PA todas as aquisições adjudicadas e/ou canceladas</t>
    </r>
  </si>
  <si>
    <r>
      <rPr>
        <b/>
        <sz val="12"/>
        <color theme="1"/>
        <rFont val="Calibri"/>
        <family val="2"/>
        <scheme val="minor"/>
      </rPr>
      <t>Métodos de Aquisição</t>
    </r>
    <r>
      <rPr>
        <sz val="12"/>
        <color theme="1"/>
        <rFont val="Calibri"/>
        <family val="2"/>
        <scheme val="minor"/>
      </rPr>
      <t>: (</t>
    </r>
    <r>
      <rPr>
        <b/>
        <sz val="12"/>
        <color theme="1"/>
        <rFont val="Calibri"/>
        <family val="2"/>
        <scheme val="minor"/>
      </rPr>
      <t>a) BID: LPI:</t>
    </r>
    <r>
      <rPr>
        <sz val="12"/>
        <color theme="1"/>
        <rFont val="Calibri"/>
        <family val="2"/>
        <scheme val="minor"/>
      </rPr>
      <t xml:space="preserve"> Licitação Pública Internacional; </t>
    </r>
    <r>
      <rPr>
        <b/>
        <sz val="12"/>
        <color theme="1"/>
        <rFont val="Calibri"/>
        <family val="2"/>
        <scheme val="minor"/>
      </rPr>
      <t>LPN:</t>
    </r>
    <r>
      <rPr>
        <sz val="12"/>
        <color theme="1"/>
        <rFont val="Calibri"/>
        <family val="2"/>
        <scheme val="minor"/>
      </rPr>
      <t xml:space="preserve"> Licitação Pública Nacional; </t>
    </r>
    <r>
      <rPr>
        <b/>
        <sz val="12"/>
        <color theme="1"/>
        <rFont val="Calibri"/>
        <family val="2"/>
        <scheme val="minor"/>
      </rPr>
      <t>CP:</t>
    </r>
    <r>
      <rPr>
        <sz val="12"/>
        <color theme="1"/>
        <rFont val="Calibri"/>
        <family val="2"/>
        <scheme val="minor"/>
      </rPr>
      <t xml:space="preserve"> Comparação de Preços; </t>
    </r>
    <r>
      <rPr>
        <b/>
        <sz val="12"/>
        <color theme="1"/>
        <rFont val="Calibri"/>
        <family val="2"/>
        <scheme val="minor"/>
      </rPr>
      <t>CD:</t>
    </r>
    <r>
      <rPr>
        <sz val="12"/>
        <color theme="1"/>
        <rFont val="Calibri"/>
        <family val="2"/>
        <scheme val="minor"/>
      </rPr>
      <t xml:space="preserve"> Contratação Direta; </t>
    </r>
    <r>
      <rPr>
        <b/>
        <sz val="12"/>
        <color theme="1"/>
        <rFont val="Calibri"/>
        <family val="2"/>
        <scheme val="minor"/>
      </rPr>
      <t>SBQC:</t>
    </r>
    <r>
      <rPr>
        <sz val="12"/>
        <color theme="1"/>
        <rFont val="Calibri"/>
        <family val="2"/>
        <scheme val="minor"/>
      </rPr>
      <t xml:space="preserve"> Seleção Baseada na Qualidade e Custo; </t>
    </r>
    <r>
      <rPr>
        <b/>
        <sz val="12"/>
        <color theme="1"/>
        <rFont val="Calibri"/>
        <family val="2"/>
        <scheme val="minor"/>
      </rPr>
      <t xml:space="preserve">SQC: </t>
    </r>
    <r>
      <rPr>
        <sz val="12"/>
        <color theme="1"/>
        <rFont val="Calibri"/>
        <family val="2"/>
        <scheme val="minor"/>
      </rPr>
      <t xml:space="preserve">Seleção Baseada nas Qualificações dos Consultores; </t>
    </r>
    <r>
      <rPr>
        <b/>
        <sz val="12"/>
        <color theme="1"/>
        <rFont val="Calibri"/>
        <family val="2"/>
        <scheme val="minor"/>
      </rPr>
      <t xml:space="preserve">SBMC: </t>
    </r>
    <r>
      <rPr>
        <sz val="12"/>
        <color theme="1"/>
        <rFont val="Calibri"/>
        <family val="2"/>
        <scheme val="minor"/>
      </rPr>
      <t xml:space="preserve">Seleção Baseada no Menor Custo; </t>
    </r>
    <r>
      <rPr>
        <b/>
        <sz val="12"/>
        <color theme="1"/>
        <rFont val="Calibri"/>
        <family val="2"/>
        <scheme val="minor"/>
      </rPr>
      <t xml:space="preserve">SBOF: </t>
    </r>
    <r>
      <rPr>
        <sz val="12"/>
        <color theme="1"/>
        <rFont val="Calibri"/>
        <family val="2"/>
        <scheme val="minor"/>
      </rPr>
      <t>Seleção Baseada em Orçamento Fixo;</t>
    </r>
    <r>
      <rPr>
        <b/>
        <sz val="12"/>
        <color theme="1"/>
        <rFont val="Calibri"/>
        <family val="2"/>
        <scheme val="minor"/>
      </rPr>
      <t xml:space="preserve"> SBQ</t>
    </r>
    <r>
      <rPr>
        <sz val="12"/>
        <color theme="1"/>
        <rFont val="Calibri"/>
        <family val="2"/>
        <scheme val="minor"/>
      </rPr>
      <t xml:space="preserve">: Seleção Baseada na Qualidade; </t>
    </r>
    <r>
      <rPr>
        <b/>
        <sz val="12"/>
        <color theme="1"/>
        <rFont val="Calibri"/>
        <family val="2"/>
        <scheme val="minor"/>
      </rPr>
      <t>CD:</t>
    </r>
    <r>
      <rPr>
        <sz val="12"/>
        <color theme="1"/>
        <rFont val="Calibri"/>
        <family val="2"/>
        <scheme val="minor"/>
      </rPr>
      <t xml:space="preserve"> Contratação Direta; </t>
    </r>
    <r>
      <rPr>
        <b/>
        <sz val="12"/>
        <color theme="1"/>
        <rFont val="Calibri"/>
        <family val="2"/>
        <scheme val="minor"/>
      </rPr>
      <t>CI:</t>
    </r>
    <r>
      <rPr>
        <sz val="12"/>
        <color theme="1"/>
        <rFont val="Calibri"/>
        <family val="2"/>
        <scheme val="minor"/>
      </rPr>
      <t xml:space="preserve"> Consultor Individual. (</t>
    </r>
    <r>
      <rPr>
        <b/>
        <sz val="12"/>
        <color theme="1"/>
        <rFont val="Calibri"/>
        <family val="2"/>
        <scheme val="minor"/>
      </rPr>
      <t xml:space="preserve">b) Lei 8.666: CC: </t>
    </r>
    <r>
      <rPr>
        <sz val="12"/>
        <color theme="1"/>
        <rFont val="Calibri"/>
        <family val="2"/>
        <scheme val="minor"/>
      </rPr>
      <t>Carta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Convite; </t>
    </r>
    <r>
      <rPr>
        <b/>
        <sz val="12"/>
        <color theme="1"/>
        <rFont val="Calibri"/>
        <family val="2"/>
        <scheme val="minor"/>
      </rPr>
      <t>TP:</t>
    </r>
    <r>
      <rPr>
        <sz val="12"/>
        <color theme="1"/>
        <rFont val="Calibri"/>
        <family val="2"/>
        <scheme val="minor"/>
      </rPr>
      <t xml:space="preserve"> Tomada de Preço; </t>
    </r>
    <r>
      <rPr>
        <b/>
        <sz val="12"/>
        <color theme="1"/>
        <rFont val="Calibri"/>
        <family val="2"/>
        <scheme val="minor"/>
      </rPr>
      <t>CPN:</t>
    </r>
    <r>
      <rPr>
        <sz val="12"/>
        <color theme="1"/>
        <rFont val="Calibri"/>
        <family val="2"/>
        <scheme val="minor"/>
      </rPr>
      <t xml:space="preserve"> Concorrência Pública Nacional; </t>
    </r>
    <r>
      <rPr>
        <b/>
        <sz val="12"/>
        <color theme="1"/>
        <rFont val="Calibri"/>
        <family val="2"/>
        <scheme val="minor"/>
      </rPr>
      <t>PE:</t>
    </r>
    <r>
      <rPr>
        <sz val="12"/>
        <color theme="1"/>
        <rFont val="Calibri"/>
        <family val="2"/>
        <scheme val="minor"/>
      </rPr>
      <t xml:space="preserve"> Pregão Eletrônico; </t>
    </r>
    <r>
      <rPr>
        <b/>
        <sz val="12"/>
        <color theme="1"/>
        <rFont val="Calibri"/>
        <family val="2"/>
        <scheme val="minor"/>
      </rPr>
      <t>ARP:</t>
    </r>
    <r>
      <rPr>
        <sz val="12"/>
        <color theme="1"/>
        <rFont val="Calibri"/>
        <family val="2"/>
        <scheme val="minor"/>
      </rPr>
      <t xml:space="preserve"> Ata de Registro de Preços,</t>
    </r>
    <r>
      <rPr>
        <b/>
        <sz val="12"/>
        <color theme="1"/>
        <rFont val="Calibri"/>
        <family val="2"/>
        <scheme val="minor"/>
      </rPr>
      <t xml:space="preserve"> PP</t>
    </r>
    <r>
      <rPr>
        <sz val="12"/>
        <color theme="1"/>
        <rFont val="Calibri"/>
        <family val="2"/>
        <scheme val="minor"/>
      </rPr>
      <t xml:space="preserve">: Pregão Presencial, </t>
    </r>
    <r>
      <rPr>
        <b/>
        <sz val="12"/>
        <color theme="1"/>
        <rFont val="Calibri"/>
        <family val="2"/>
        <scheme val="minor"/>
      </rPr>
      <t>CD</t>
    </r>
    <r>
      <rPr>
        <sz val="12"/>
        <color theme="1"/>
        <rFont val="Calibri"/>
        <family val="2"/>
        <scheme val="minor"/>
      </rPr>
      <t>: Contratação Direta</t>
    </r>
  </si>
  <si>
    <t>SUBTOTAL DE BENS</t>
  </si>
  <si>
    <t>A – Introdução</t>
  </si>
  <si>
    <t>B – O Plano de Aquisições</t>
  </si>
  <si>
    <t>C – Revisão por parte do Banco das Decisões em Matéria de Contratações</t>
  </si>
  <si>
    <t>O Executor e o Banco determinaram que inicialmente todas as contratações serão revisadas “Ex-ante”. Em casos específicos, ou durante o transcurso da execução, será avaliada a possibilidade de estabelecer o procedimento de revisão “Ex-post”.</t>
  </si>
  <si>
    <t>D – Aquisições para o Projeto</t>
  </si>
  <si>
    <t>D.1 – Aquisição de Bens</t>
  </si>
  <si>
    <t>As LPN – Licitações Públicas Nacionais somente admitirão contratos com valor limite de US$ 5,0 milhões para bens e serviços diferentes da consultoria. Não haverá pré-qualificação.</t>
  </si>
  <si>
    <t>D.2 – Aquisições de Obras</t>
  </si>
  <si>
    <t>As LPN – Licitações Públicas Nacionais somente admitirão contratos com valor limite de US$ 25,0 milhões para obras. Não haverá pré-qualificação.</t>
  </si>
  <si>
    <t>D.3 – Aquisições de Serviços de Consultoria</t>
  </si>
  <si>
    <t>As LPN – Licitações Públicas Nacionais somente admitirão contratos com valor limite de US$ 200 mil para serviços de consultoria. Não haverá  pré-qualificação.</t>
  </si>
  <si>
    <t>D.4 – Lista de Aquisições de Bens, Obras e Serviços de Consultoria</t>
  </si>
  <si>
    <t>Nos quadros apresentados a seguir estão listadas as licitações requeridas para a execução do Projeto.</t>
  </si>
  <si>
    <t>3. SERVIÇOS DE CONSULTORIA</t>
  </si>
  <si>
    <t>1. BENS</t>
  </si>
  <si>
    <t>2.1</t>
  </si>
  <si>
    <t>2.2</t>
  </si>
  <si>
    <t>2.3</t>
  </si>
  <si>
    <t>2.4</t>
  </si>
  <si>
    <t>As contratações para o Projeto proposto serão realizadas de acordo com as “Políticas para a Aquisição de Bens e Contratação de Obras Financiados pelo Banco Interamericano de Desenvolvimento” (GN-2349-9), com as “Políticas para a Seleção e Contratação de Consultores Financiados pelo Banco Interamericano de Desenvolvimento” (GN-2350-9) e conforme estabelecido no Contrato de Empréstimo e no presente Plano de Aquisições.</t>
  </si>
  <si>
    <t>3.1</t>
  </si>
  <si>
    <t>3.2</t>
  </si>
  <si>
    <t>3.3</t>
  </si>
  <si>
    <t>3.4</t>
  </si>
  <si>
    <t>Gerenciamento e Apoio Técnico</t>
  </si>
  <si>
    <t>Auditoria Contábil do Programa</t>
  </si>
  <si>
    <t>SBQ</t>
  </si>
  <si>
    <t>Não está prevista a aquisição de serviços técnicos</t>
  </si>
  <si>
    <t xml:space="preserve">PLANO DE AQUISIÇÕES (PA) - 68 MESES </t>
  </si>
  <si>
    <t>Fax:  (55-11) 4128-5560</t>
  </si>
  <si>
    <t>1.1</t>
  </si>
  <si>
    <t>Obras de Corredores de Transporte – Grupo I</t>
  </si>
  <si>
    <t>Obras de Corredores de Transporte – Grupo II</t>
  </si>
  <si>
    <t>Projetos de Engenharia para os Corredores de Transporte</t>
  </si>
  <si>
    <r>
      <rPr>
        <b/>
        <sz val="12"/>
        <color theme="1"/>
        <rFont val="Calibri"/>
        <family val="2"/>
        <scheme val="minor"/>
      </rPr>
      <t>Folha anexa</t>
    </r>
    <r>
      <rPr>
        <sz val="12"/>
        <color theme="1"/>
        <rFont val="Calibri"/>
        <family val="2"/>
        <scheme val="minor"/>
      </rPr>
      <t>: Fazer comentários complementares ou esclarecedores, quando necessário, em folha anexa.</t>
    </r>
  </si>
  <si>
    <t>Estimado (x1000)</t>
  </si>
  <si>
    <t>Programa de Mobilidade Urbana Sustentável de Santo André</t>
  </si>
  <si>
    <t>Secretário de Mobilidade Urbana, Obras e Serviços Públicos</t>
  </si>
  <si>
    <t>Edilson Factori</t>
  </si>
  <si>
    <t>Coordenador do Programa de Mobilidade Urbana Sustentável de Santo André</t>
  </si>
  <si>
    <t xml:space="preserve">Rua Catequese, 227 </t>
  </si>
  <si>
    <t>09090-400 - Santo André – S. Paulo – Brasil</t>
  </si>
  <si>
    <t>Telefone:  (55-11) 4468-4124</t>
  </si>
  <si>
    <t xml:space="preserve">E-mail: efactori@santoandre.sp.gov.br </t>
  </si>
  <si>
    <t>Obras Viárias – Grupo I</t>
  </si>
  <si>
    <t>Obras Viárias – Grupo II</t>
  </si>
  <si>
    <t>Supervisão das Obras de Corredores de Transporte - Grupo I</t>
  </si>
  <si>
    <t>Supervisão das Obras de Corredores de Transporte - Grupo II</t>
  </si>
  <si>
    <t>Supervisão das Obras Viárias - Grupo I</t>
  </si>
  <si>
    <t>Supervisão das Obras Viárias - Grupo II</t>
  </si>
  <si>
    <t>Capacitação da Secretaria de Mobilidade Urbana e Obras e Serviços Públicos (SMUOSP)</t>
  </si>
  <si>
    <t>Capacitação da Secretaria de Desenvolvimento Urbano e Habitação (SDUH)</t>
  </si>
  <si>
    <t xml:space="preserve">Plano de Mobilidade Urbana Sustentável de Santo André </t>
  </si>
  <si>
    <t>Estruturação Financeira e Tarifária do Sistema de Transporte Coletivo</t>
  </si>
  <si>
    <t>Estudo de Uso do Solo e Capacidade de Suporte de Infraestrutura para Corredores de Ônibus</t>
  </si>
  <si>
    <t>Desenvolvimento e Implantação de Plano Estratégico de Segurança Viária para o Município de Santo André</t>
  </si>
  <si>
    <t>PE</t>
  </si>
  <si>
    <t>(US$ = R$ 2,00)</t>
  </si>
  <si>
    <t>SBC</t>
  </si>
  <si>
    <t>Equipamentos e Softwares de Informática</t>
  </si>
  <si>
    <t>Sistema de atendimento de reclamaçoes e monitoramento da mobilidade</t>
  </si>
  <si>
    <t>Plano de capacitação para operação do sistema</t>
  </si>
  <si>
    <t>Plano de educação de uso do sistema de transporte</t>
  </si>
  <si>
    <t>Carlos Sanches</t>
  </si>
  <si>
    <r>
      <t xml:space="preserve">Atualizado em:  </t>
    </r>
    <r>
      <rPr>
        <sz val="11"/>
        <rFont val="Calibri"/>
        <family val="2"/>
        <scheme val="minor"/>
      </rPr>
      <t>Outubro de 2015</t>
    </r>
  </si>
  <si>
    <t>Atualização Nº: 02</t>
  </si>
  <si>
    <r>
      <rPr>
        <b/>
        <sz val="11"/>
        <rFont val="Calibri"/>
        <family val="2"/>
        <scheme val="minor"/>
      </rPr>
      <t>Mutuário</t>
    </r>
    <r>
      <rPr>
        <sz val="11"/>
        <rFont val="Calibri"/>
        <family val="2"/>
        <scheme val="minor"/>
      </rPr>
      <t>: Governo do Município de Santo André</t>
    </r>
  </si>
  <si>
    <r>
      <rPr>
        <b/>
        <sz val="11"/>
        <rFont val="Calibri"/>
        <family val="2"/>
        <scheme val="minor"/>
      </rPr>
      <t>Executor:</t>
    </r>
    <r>
      <rPr>
        <sz val="11"/>
        <rFont val="Calibri"/>
        <family val="2"/>
        <scheme val="minor"/>
      </rPr>
      <t xml:space="preserve"> Governo do Município de Santo André</t>
    </r>
  </si>
  <si>
    <r>
      <rPr>
        <b/>
        <sz val="11"/>
        <rFont val="Calibri"/>
        <family val="2"/>
        <scheme val="minor"/>
      </rPr>
      <t>Projeto:</t>
    </r>
    <r>
      <rPr>
        <sz val="11"/>
        <rFont val="Calibri"/>
        <family val="2"/>
        <scheme val="minor"/>
      </rPr>
      <t xml:space="preserve"> Programa de Mobilidade Urbana Sustentável de Santo André</t>
    </r>
  </si>
  <si>
    <r>
      <rPr>
        <b/>
        <sz val="11"/>
        <rFont val="Calibri"/>
        <family val="2"/>
        <scheme val="minor"/>
      </rPr>
      <t>Número do Projeto:</t>
    </r>
    <r>
      <rPr>
        <sz val="11"/>
        <rFont val="Calibri"/>
        <family val="2"/>
        <scheme val="minor"/>
      </rPr>
      <t xml:space="preserve"> BR-L1402</t>
    </r>
  </si>
  <si>
    <r>
      <rPr>
        <b/>
        <sz val="11"/>
        <rFont val="Calibri"/>
        <family val="2"/>
        <scheme val="minor"/>
      </rPr>
      <t>Data de aprovação do Projeto pela Diretoria Executiva</t>
    </r>
    <r>
      <rPr>
        <sz val="11"/>
        <rFont val="Calibri"/>
        <family val="2"/>
        <scheme val="minor"/>
      </rPr>
      <t>: XXXXXXXX</t>
    </r>
  </si>
  <si>
    <r>
      <rPr>
        <b/>
        <sz val="11"/>
        <rFont val="Calibri"/>
        <family val="2"/>
        <scheme val="minor"/>
      </rPr>
      <t>Data estimada de assinatura do Contrato de Empréstimo</t>
    </r>
    <r>
      <rPr>
        <sz val="11"/>
        <rFont val="Calibri"/>
        <family val="2"/>
        <scheme val="minor"/>
      </rPr>
      <t>: 15/01/2016</t>
    </r>
  </si>
  <si>
    <r>
      <rPr>
        <b/>
        <sz val="11"/>
        <rFont val="Calibri"/>
        <family val="2"/>
        <scheme val="minor"/>
      </rPr>
      <t>Data estimada para o último desembolso</t>
    </r>
    <r>
      <rPr>
        <sz val="11"/>
        <rFont val="Calibri"/>
        <family val="2"/>
        <scheme val="minor"/>
      </rPr>
      <t>: 15/01/2021</t>
    </r>
  </si>
  <si>
    <r>
      <rPr>
        <b/>
        <sz val="11"/>
        <rFont val="Calibri"/>
        <family val="2"/>
        <scheme val="minor"/>
      </rPr>
      <t>Executor responsável pelo Plano de Aquisições</t>
    </r>
    <r>
      <rPr>
        <sz val="11"/>
        <rFont val="Calibri"/>
        <family val="2"/>
        <scheme val="minor"/>
      </rPr>
      <t>: Governo do Município de Santo André</t>
    </r>
  </si>
  <si>
    <t>O Plano de Aquisições do Programa de Mobilidade Urbana Sustentável de Santo André, que cobre o período de outubro de 2015 a janeiro de 2021, foi acordado entre o Banco e a Prefeitura do Município de Santo André.</t>
  </si>
  <si>
    <t>O Plano de Aquisições será revisado anualmente no mês de novembro.</t>
  </si>
  <si>
    <r>
      <t>Contrato de Empréstimo: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XXXX/</t>
    </r>
    <r>
      <rPr>
        <sz val="11"/>
        <color theme="1"/>
        <rFont val="Calibri"/>
        <family val="2"/>
        <scheme val="minor"/>
      </rPr>
      <t>OC-BR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</si>
</sst>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  <font>
      <sz val="10"/>
      <color rgb="FF3333CC"/>
      <name val="Calibri"/>
      <family val="2"/>
      <scheme val="minor"/>
    </font>
    <font>
      <i/>
      <sz val="10"/>
      <color rgb="FF3333CC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3333CC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6" fillId="0" borderId="2" xfId="0" applyNumberFormat="1" applyFont="1" applyBorder="1"/>
    <xf numFmtId="164" fontId="4" fillId="2" borderId="9" xfId="0" applyNumberFormat="1" applyFont="1" applyFill="1" applyBorder="1"/>
    <xf numFmtId="164" fontId="6" fillId="2" borderId="9" xfId="0" applyNumberFormat="1" applyFont="1" applyFill="1" applyBorder="1"/>
    <xf numFmtId="164" fontId="6" fillId="2" borderId="13" xfId="0" applyNumberFormat="1" applyFont="1" applyFill="1" applyBorder="1"/>
    <xf numFmtId="164" fontId="8" fillId="0" borderId="0" xfId="0" applyNumberFormat="1" applyFont="1"/>
    <xf numFmtId="164" fontId="6" fillId="2" borderId="11" xfId="0" applyNumberFormat="1" applyFont="1" applyFill="1" applyBorder="1"/>
    <xf numFmtId="0" fontId="8" fillId="0" borderId="0" xfId="0" applyFont="1"/>
    <xf numFmtId="0" fontId="8" fillId="0" borderId="0" xfId="0" applyFont="1" applyAlignment="1">
      <alignment vertical="top"/>
    </xf>
    <xf numFmtId="0" fontId="11" fillId="0" borderId="2" xfId="0" applyFont="1" applyBorder="1"/>
    <xf numFmtId="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1" fillId="0" borderId="0" xfId="0" applyFont="1"/>
    <xf numFmtId="0" fontId="12" fillId="0" borderId="0" xfId="0" applyFont="1" applyAlignment="1">
      <alignment vertical="top"/>
    </xf>
    <xf numFmtId="0" fontId="12" fillId="0" borderId="0" xfId="0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164" fontId="11" fillId="0" borderId="9" xfId="0" applyNumberFormat="1" applyFont="1" applyFill="1" applyBorder="1"/>
    <xf numFmtId="0" fontId="11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11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64" fontId="11" fillId="2" borderId="9" xfId="0" applyNumberFormat="1" applyFont="1" applyFill="1" applyBorder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0" borderId="2" xfId="0" applyFont="1" applyBorder="1" applyAlignment="1">
      <alignment wrapText="1"/>
    </xf>
    <xf numFmtId="4" fontId="9" fillId="0" borderId="3" xfId="0" applyNumberFormat="1" applyFont="1" applyBorder="1" applyAlignment="1">
      <alignment horizontal="center" vertical="center"/>
    </xf>
    <xf numFmtId="14" fontId="0" fillId="0" borderId="0" xfId="0" applyNumberFormat="1"/>
    <xf numFmtId="0" fontId="1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2" xfId="0" applyFont="1" applyBorder="1" applyAlignment="1">
      <alignment wrapText="1"/>
    </xf>
    <xf numFmtId="0" fontId="11" fillId="0" borderId="0" xfId="0" applyFont="1"/>
    <xf numFmtId="2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3" borderId="2" xfId="0" applyFont="1" applyFill="1" applyBorder="1" applyAlignment="1">
      <alignment wrapText="1"/>
    </xf>
    <xf numFmtId="4" fontId="11" fillId="0" borderId="2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17" fillId="3" borderId="0" xfId="1" applyFont="1" applyFill="1" applyAlignment="1" applyProtection="1"/>
    <xf numFmtId="0" fontId="19" fillId="0" borderId="0" xfId="0" applyFont="1"/>
    <xf numFmtId="0" fontId="20" fillId="0" borderId="0" xfId="0" applyFont="1"/>
    <xf numFmtId="0" fontId="19" fillId="3" borderId="0" xfId="0" applyFont="1" applyFill="1"/>
    <xf numFmtId="0" fontId="20" fillId="3" borderId="0" xfId="0" applyFont="1" applyFill="1"/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3" fillId="0" borderId="0" xfId="0" applyFont="1"/>
    <xf numFmtId="0" fontId="14" fillId="0" borderId="14" xfId="0" applyFont="1" applyBorder="1" applyAlignment="1">
      <alignment wrapText="1"/>
    </xf>
    <xf numFmtId="0" fontId="12" fillId="0" borderId="14" xfId="0" applyFont="1" applyBorder="1" applyAlignme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38100</xdr:rowOff>
    </xdr:to>
    <xdr:pic>
      <xdr:nvPicPr>
        <xdr:cNvPr id="102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239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rucp@derucp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view="pageBreakPreview" topLeftCell="A3" zoomScale="110" zoomScaleNormal="100" zoomScaleSheetLayoutView="110" workbookViewId="0">
      <selection activeCell="F10" sqref="F10"/>
    </sheetView>
  </sheetViews>
  <sheetFormatPr defaultRowHeight="15" x14ac:dyDescent="0.25"/>
  <cols>
    <col min="1" max="1" width="4.85546875" customWidth="1"/>
    <col min="2" max="2" width="32.42578125" customWidth="1"/>
    <col min="3" max="3" width="20.42578125" customWidth="1"/>
    <col min="4" max="4" width="12.5703125" bestFit="1" customWidth="1"/>
    <col min="5" max="5" width="10.42578125" bestFit="1" customWidth="1"/>
    <col min="6" max="6" width="8" customWidth="1"/>
    <col min="7" max="7" width="7.28515625" customWidth="1"/>
    <col min="8" max="8" width="13.42578125" style="24" bestFit="1" customWidth="1"/>
    <col min="9" max="9" width="11.85546875" style="24" bestFit="1" customWidth="1"/>
    <col min="10" max="10" width="5.85546875" customWidth="1"/>
    <col min="11" max="11" width="15.42578125" customWidth="1"/>
    <col min="12" max="13" width="10.42578125" bestFit="1" customWidth="1"/>
  </cols>
  <sheetData>
    <row r="1" spans="1:13" x14ac:dyDescent="0.25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67"/>
      <c r="M1" s="67"/>
    </row>
    <row r="2" spans="1:13" x14ac:dyDescent="0.25">
      <c r="A2" s="130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67"/>
      <c r="M2" s="67"/>
    </row>
    <row r="3" spans="1:13" x14ac:dyDescent="0.25">
      <c r="A3" s="111" t="s">
        <v>123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67"/>
      <c r="M3" s="67"/>
    </row>
    <row r="4" spans="1:13" x14ac:dyDescent="0.25">
      <c r="A4" s="111" t="s">
        <v>75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67"/>
      <c r="M4" s="67"/>
    </row>
    <row r="5" spans="1:13" x14ac:dyDescent="0.25">
      <c r="A5" s="64"/>
      <c r="B5" s="68"/>
      <c r="C5" s="68"/>
      <c r="D5" s="68"/>
      <c r="E5" s="68"/>
      <c r="F5" s="68"/>
      <c r="G5" s="68"/>
      <c r="H5" s="68"/>
      <c r="I5" s="68"/>
      <c r="J5" s="68"/>
      <c r="K5" s="68"/>
      <c r="L5" s="67"/>
      <c r="M5" s="67"/>
    </row>
    <row r="6" spans="1:13" x14ac:dyDescent="0.25">
      <c r="A6" s="64"/>
      <c r="B6" s="99" t="s">
        <v>111</v>
      </c>
      <c r="C6" s="100"/>
      <c r="D6" s="100"/>
      <c r="E6" s="68"/>
      <c r="F6" s="68"/>
      <c r="G6" s="68"/>
      <c r="H6" s="68"/>
      <c r="I6" s="68"/>
      <c r="J6" s="68"/>
      <c r="K6" s="68"/>
      <c r="L6" s="67"/>
      <c r="M6" s="67"/>
    </row>
    <row r="7" spans="1:13" x14ac:dyDescent="0.25">
      <c r="A7" s="64"/>
      <c r="B7" s="96" t="s">
        <v>112</v>
      </c>
      <c r="C7" s="100"/>
      <c r="D7" s="100"/>
      <c r="E7" s="68"/>
      <c r="F7" s="68"/>
      <c r="G7" s="68"/>
      <c r="H7" s="68"/>
      <c r="I7" s="68"/>
      <c r="J7" s="68"/>
      <c r="K7" s="68"/>
      <c r="L7" s="67"/>
      <c r="M7" s="67"/>
    </row>
    <row r="8" spans="1:13" x14ac:dyDescent="0.25">
      <c r="A8" s="64"/>
      <c r="B8" s="95" t="s">
        <v>113</v>
      </c>
      <c r="C8" s="100"/>
      <c r="D8" s="100"/>
      <c r="E8" s="68"/>
      <c r="F8" s="68"/>
      <c r="G8" s="68"/>
      <c r="H8" s="68"/>
      <c r="I8" s="68"/>
      <c r="J8" s="68"/>
      <c r="K8" s="68"/>
      <c r="L8" s="67"/>
      <c r="M8" s="67"/>
    </row>
    <row r="9" spans="1:13" x14ac:dyDescent="0.25">
      <c r="A9" s="64"/>
      <c r="B9" s="95" t="s">
        <v>114</v>
      </c>
      <c r="C9" s="100"/>
      <c r="D9" s="100"/>
      <c r="E9" s="68"/>
      <c r="F9" s="68"/>
      <c r="G9" s="68"/>
      <c r="H9" s="68"/>
      <c r="I9" s="68"/>
      <c r="J9" s="68"/>
      <c r="K9" s="68"/>
      <c r="L9" s="67"/>
      <c r="M9" s="67"/>
    </row>
    <row r="10" spans="1:13" x14ac:dyDescent="0.25">
      <c r="A10" s="64"/>
      <c r="B10" s="95" t="s">
        <v>115</v>
      </c>
      <c r="C10" s="100"/>
      <c r="D10" s="100"/>
      <c r="E10" s="68"/>
      <c r="F10" s="68"/>
      <c r="G10" s="68"/>
      <c r="H10" s="68"/>
      <c r="I10" s="68"/>
      <c r="J10" s="68"/>
      <c r="K10" s="68"/>
      <c r="L10" s="67"/>
      <c r="M10" s="67"/>
    </row>
    <row r="11" spans="1:13" x14ac:dyDescent="0.25">
      <c r="A11" s="64"/>
      <c r="B11" s="95" t="s">
        <v>116</v>
      </c>
      <c r="C11" s="100"/>
      <c r="D11" s="100"/>
      <c r="E11" s="68"/>
      <c r="F11" s="68"/>
      <c r="G11" s="68"/>
      <c r="H11" s="68"/>
      <c r="I11" s="68"/>
      <c r="J11" s="68"/>
      <c r="K11" s="68"/>
      <c r="L11" s="67"/>
      <c r="M11" s="67"/>
    </row>
    <row r="12" spans="1:13" x14ac:dyDescent="0.25">
      <c r="A12" s="64"/>
      <c r="B12" s="95" t="s">
        <v>117</v>
      </c>
      <c r="C12" s="100"/>
      <c r="D12" s="100"/>
      <c r="E12" s="68"/>
      <c r="F12" s="68"/>
      <c r="G12" s="68"/>
      <c r="H12" s="68"/>
      <c r="I12" s="68"/>
      <c r="J12" s="68"/>
      <c r="K12" s="68"/>
      <c r="L12" s="67"/>
      <c r="M12" s="67"/>
    </row>
    <row r="13" spans="1:13" x14ac:dyDescent="0.25">
      <c r="A13" s="64"/>
      <c r="B13" s="95" t="s">
        <v>118</v>
      </c>
      <c r="C13" s="100"/>
      <c r="D13" s="100"/>
      <c r="E13" s="68"/>
      <c r="F13" s="68"/>
      <c r="G13" s="68"/>
      <c r="H13" s="68"/>
      <c r="I13" s="68"/>
      <c r="J13" s="68"/>
      <c r="K13" s="68"/>
      <c r="L13" s="67"/>
      <c r="M13" s="67"/>
    </row>
    <row r="14" spans="1:13" x14ac:dyDescent="0.25">
      <c r="A14" s="64"/>
      <c r="B14" s="95" t="s">
        <v>119</v>
      </c>
      <c r="C14" s="100"/>
      <c r="D14" s="100"/>
      <c r="E14" s="68"/>
      <c r="F14" s="68"/>
      <c r="G14" s="68"/>
      <c r="H14" s="68"/>
      <c r="I14" s="68"/>
      <c r="J14" s="68"/>
      <c r="K14" s="68"/>
      <c r="L14" s="67"/>
      <c r="M14" s="67"/>
    </row>
    <row r="15" spans="1:13" x14ac:dyDescent="0.25">
      <c r="A15" s="64"/>
      <c r="B15" s="95" t="s">
        <v>120</v>
      </c>
      <c r="C15" s="100"/>
      <c r="D15" s="100"/>
      <c r="E15" s="68"/>
      <c r="F15" s="68"/>
      <c r="G15" s="68"/>
      <c r="H15" s="68"/>
      <c r="I15" s="68"/>
      <c r="J15" s="68"/>
      <c r="K15" s="68"/>
      <c r="L15" s="67"/>
      <c r="M15" s="67"/>
    </row>
    <row r="16" spans="1:13" x14ac:dyDescent="0.25">
      <c r="A16" s="64"/>
      <c r="B16" s="98" t="s">
        <v>110</v>
      </c>
      <c r="C16" s="68"/>
      <c r="D16" s="68"/>
      <c r="E16" s="68"/>
      <c r="F16" s="68"/>
      <c r="G16" s="68"/>
      <c r="H16" s="68"/>
      <c r="I16" s="68"/>
      <c r="J16" s="68"/>
      <c r="K16" s="68"/>
      <c r="L16" s="67"/>
      <c r="M16" s="67"/>
    </row>
    <row r="17" spans="1:13" x14ac:dyDescent="0.25">
      <c r="A17" s="64"/>
      <c r="B17" s="95" t="s">
        <v>84</v>
      </c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3" x14ac:dyDescent="0.25">
      <c r="A18" s="64"/>
      <c r="B18" s="96" t="s">
        <v>85</v>
      </c>
      <c r="C18" s="68"/>
      <c r="D18" s="68"/>
      <c r="E18" s="68"/>
      <c r="F18" s="68"/>
      <c r="G18" s="68"/>
      <c r="H18" s="68"/>
      <c r="I18" s="68"/>
      <c r="J18" s="68"/>
      <c r="K18" s="68"/>
      <c r="L18" s="67"/>
      <c r="M18" s="67"/>
    </row>
    <row r="19" spans="1:13" x14ac:dyDescent="0.25">
      <c r="A19" s="64"/>
      <c r="B19" s="95" t="s">
        <v>86</v>
      </c>
      <c r="C19" s="68"/>
      <c r="D19" s="68"/>
      <c r="E19" s="68"/>
      <c r="F19" s="68"/>
      <c r="G19" s="68"/>
      <c r="H19" s="68"/>
      <c r="I19" s="68"/>
      <c r="J19" s="68"/>
      <c r="K19" s="68"/>
      <c r="L19" s="67"/>
      <c r="M19" s="67"/>
    </row>
    <row r="20" spans="1:13" x14ac:dyDescent="0.25">
      <c r="A20" s="64"/>
      <c r="B20" s="97" t="s">
        <v>87</v>
      </c>
      <c r="C20" s="93"/>
      <c r="D20" s="68"/>
      <c r="E20" s="68"/>
      <c r="F20" s="68"/>
      <c r="G20" s="68"/>
      <c r="H20" s="68"/>
      <c r="I20" s="68"/>
      <c r="J20" s="68"/>
      <c r="K20" s="68"/>
      <c r="L20" s="67"/>
      <c r="M20" s="67"/>
    </row>
    <row r="21" spans="1:13" x14ac:dyDescent="0.25">
      <c r="A21" s="64"/>
      <c r="B21" s="97" t="s">
        <v>88</v>
      </c>
      <c r="C21" s="93"/>
      <c r="D21" s="68"/>
      <c r="E21" s="68"/>
      <c r="F21" s="68"/>
      <c r="G21" s="68"/>
      <c r="H21" s="68"/>
      <c r="I21" s="68"/>
      <c r="J21" s="68"/>
      <c r="K21" s="68"/>
      <c r="L21" s="67"/>
      <c r="M21" s="67"/>
    </row>
    <row r="22" spans="1:13" x14ac:dyDescent="0.25">
      <c r="A22" s="83"/>
      <c r="B22" s="97" t="s">
        <v>89</v>
      </c>
      <c r="C22" s="93"/>
      <c r="D22" s="84"/>
      <c r="E22" s="84"/>
      <c r="F22" s="84"/>
      <c r="G22" s="84"/>
      <c r="H22" s="84"/>
      <c r="I22" s="84"/>
      <c r="J22" s="84"/>
      <c r="K22" s="84"/>
      <c r="L22" s="67"/>
      <c r="M22" s="67"/>
    </row>
    <row r="23" spans="1:13" x14ac:dyDescent="0.25">
      <c r="A23" s="64"/>
      <c r="B23" s="97" t="s">
        <v>76</v>
      </c>
      <c r="C23" s="93"/>
      <c r="D23" s="68"/>
      <c r="E23" s="68"/>
      <c r="F23" s="68"/>
      <c r="G23" s="68"/>
      <c r="H23" s="68"/>
      <c r="I23" s="68"/>
      <c r="J23" s="68"/>
      <c r="K23" s="68"/>
      <c r="L23" s="67"/>
      <c r="M23" s="67"/>
    </row>
    <row r="24" spans="1:13" x14ac:dyDescent="0.25">
      <c r="A24" s="64"/>
      <c r="B24" s="94" t="s">
        <v>90</v>
      </c>
      <c r="C24" s="93"/>
      <c r="D24" s="68"/>
      <c r="E24" s="68"/>
      <c r="F24" s="68"/>
      <c r="G24" s="68"/>
      <c r="H24" s="68"/>
      <c r="I24" s="68"/>
      <c r="J24" s="68"/>
      <c r="K24" s="68"/>
      <c r="L24" s="67"/>
      <c r="M24" s="67"/>
    </row>
    <row r="25" spans="1:13" x14ac:dyDescent="0.25">
      <c r="A25" s="64"/>
      <c r="B25" s="41"/>
      <c r="C25" s="68"/>
      <c r="D25" s="68"/>
      <c r="E25" s="68"/>
      <c r="F25" s="68"/>
      <c r="G25" s="68"/>
      <c r="H25" s="68"/>
      <c r="I25" s="68"/>
      <c r="J25" s="68"/>
      <c r="K25" s="68"/>
      <c r="L25" s="67"/>
      <c r="M25" s="67"/>
    </row>
    <row r="26" spans="1:13" x14ac:dyDescent="0.25">
      <c r="A26" s="64"/>
      <c r="B26" s="69" t="s">
        <v>47</v>
      </c>
      <c r="C26" s="68"/>
      <c r="D26" s="68"/>
      <c r="E26" s="68"/>
      <c r="F26" s="68"/>
      <c r="G26" s="68"/>
      <c r="H26" s="68"/>
      <c r="I26" s="68"/>
      <c r="J26" s="68"/>
      <c r="K26" s="68"/>
      <c r="L26" s="67"/>
      <c r="M26" s="67"/>
    </row>
    <row r="27" spans="1:13" x14ac:dyDescent="0.25">
      <c r="A27" s="64"/>
      <c r="B27" s="41"/>
      <c r="C27" s="68"/>
      <c r="D27" s="68"/>
      <c r="E27" s="68"/>
      <c r="F27" s="68"/>
      <c r="G27" s="68"/>
      <c r="H27" s="68"/>
      <c r="I27" s="68"/>
      <c r="J27" s="68"/>
      <c r="K27" s="68"/>
      <c r="L27" s="67"/>
      <c r="M27" s="67"/>
    </row>
    <row r="28" spans="1:13" ht="64.5" customHeight="1" x14ac:dyDescent="0.25">
      <c r="A28" s="64"/>
      <c r="B28" s="114" t="s">
        <v>66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85"/>
      <c r="M28" s="85"/>
    </row>
    <row r="29" spans="1:13" x14ac:dyDescent="0.25">
      <c r="A29" s="64"/>
      <c r="B29" s="41"/>
      <c r="C29" s="68"/>
      <c r="D29" s="68"/>
      <c r="E29" s="68"/>
      <c r="F29" s="68"/>
      <c r="G29" s="68"/>
      <c r="H29" s="68"/>
      <c r="I29" s="68"/>
      <c r="J29" s="68"/>
      <c r="K29" s="68"/>
      <c r="L29" s="67"/>
      <c r="M29" s="67"/>
    </row>
    <row r="30" spans="1:13" x14ac:dyDescent="0.25">
      <c r="A30" s="64"/>
      <c r="B30" s="69" t="s">
        <v>48</v>
      </c>
      <c r="C30" s="68"/>
      <c r="D30" s="68"/>
      <c r="E30" s="68"/>
      <c r="F30" s="68"/>
      <c r="G30" s="68"/>
      <c r="H30" s="68"/>
      <c r="I30" s="68"/>
      <c r="J30" s="68"/>
      <c r="K30" s="68"/>
      <c r="L30" s="67"/>
      <c r="M30" s="67"/>
    </row>
    <row r="31" spans="1:13" x14ac:dyDescent="0.25">
      <c r="A31" s="64"/>
      <c r="B31" s="41"/>
      <c r="C31" s="68"/>
      <c r="D31" s="68"/>
      <c r="E31" s="68"/>
      <c r="F31" s="68"/>
      <c r="G31" s="68"/>
      <c r="H31" s="68"/>
      <c r="I31" s="68"/>
      <c r="J31" s="68"/>
      <c r="K31" s="68"/>
      <c r="L31" s="67"/>
      <c r="M31" s="67"/>
    </row>
    <row r="32" spans="1:13" ht="33.75" customHeight="1" x14ac:dyDescent="0.25">
      <c r="A32" s="64"/>
      <c r="B32" s="115" t="s">
        <v>121</v>
      </c>
      <c r="C32" s="115"/>
      <c r="D32" s="115"/>
      <c r="E32" s="115"/>
      <c r="F32" s="115"/>
      <c r="G32" s="115"/>
      <c r="H32" s="115"/>
      <c r="I32" s="115"/>
      <c r="J32" s="115"/>
      <c r="K32" s="115"/>
      <c r="L32" s="85"/>
      <c r="M32" s="85"/>
    </row>
    <row r="33" spans="1:13" x14ac:dyDescent="0.25">
      <c r="A33" s="64"/>
      <c r="B33" s="95" t="s">
        <v>122</v>
      </c>
      <c r="C33" s="68"/>
      <c r="D33" s="68"/>
      <c r="E33" s="68"/>
      <c r="F33" s="68"/>
      <c r="G33" s="68"/>
      <c r="H33" s="68"/>
      <c r="I33" s="68"/>
      <c r="J33" s="68"/>
      <c r="K33" s="68"/>
      <c r="L33" s="67"/>
      <c r="M33" s="67"/>
    </row>
    <row r="34" spans="1:13" x14ac:dyDescent="0.25">
      <c r="A34" s="64"/>
      <c r="B34" s="41"/>
      <c r="C34" s="68"/>
      <c r="D34" s="68"/>
      <c r="E34" s="68"/>
      <c r="F34" s="68"/>
      <c r="G34" s="68"/>
      <c r="H34" s="68"/>
      <c r="I34" s="68"/>
      <c r="J34" s="68"/>
      <c r="K34" s="68"/>
      <c r="L34" s="67"/>
      <c r="M34" s="67"/>
    </row>
    <row r="35" spans="1:13" x14ac:dyDescent="0.25">
      <c r="A35" s="64"/>
      <c r="B35" s="41"/>
      <c r="C35" s="68"/>
      <c r="D35" s="68"/>
      <c r="E35" s="68"/>
      <c r="F35" s="68"/>
      <c r="G35" s="68"/>
      <c r="H35" s="68"/>
      <c r="I35" s="68"/>
      <c r="J35" s="68"/>
      <c r="K35" s="68"/>
      <c r="L35" s="67"/>
      <c r="M35" s="67"/>
    </row>
    <row r="36" spans="1:13" x14ac:dyDescent="0.25">
      <c r="A36" s="64"/>
      <c r="B36" s="116" t="s">
        <v>49</v>
      </c>
      <c r="C36" s="116"/>
      <c r="D36" s="116"/>
      <c r="E36" s="116"/>
      <c r="F36" s="116"/>
      <c r="G36" s="116"/>
      <c r="H36" s="116"/>
      <c r="I36" s="116"/>
      <c r="J36" s="116"/>
      <c r="K36" s="116"/>
      <c r="L36" s="86"/>
      <c r="M36" s="86"/>
    </row>
    <row r="37" spans="1:13" x14ac:dyDescent="0.25">
      <c r="A37" s="64"/>
      <c r="B37" s="41"/>
      <c r="C37" s="68"/>
      <c r="D37" s="68"/>
      <c r="E37" s="68"/>
      <c r="F37" s="68"/>
      <c r="G37" s="68"/>
      <c r="H37" s="68"/>
      <c r="I37" s="68"/>
      <c r="J37" s="68"/>
      <c r="K37" s="68"/>
      <c r="L37" s="67"/>
      <c r="M37" s="67"/>
    </row>
    <row r="38" spans="1:13" ht="37.5" customHeight="1" x14ac:dyDescent="0.25">
      <c r="A38" s="64"/>
      <c r="B38" s="114" t="s">
        <v>50</v>
      </c>
      <c r="C38" s="114"/>
      <c r="D38" s="114"/>
      <c r="E38" s="114"/>
      <c r="F38" s="114"/>
      <c r="G38" s="114"/>
      <c r="H38" s="114"/>
      <c r="I38" s="114"/>
      <c r="J38" s="114"/>
      <c r="K38" s="114"/>
      <c r="L38" s="85"/>
      <c r="M38" s="85"/>
    </row>
    <row r="39" spans="1:13" x14ac:dyDescent="0.25">
      <c r="A39" s="64"/>
      <c r="B39" s="41"/>
      <c r="C39" s="68"/>
      <c r="D39" s="68"/>
      <c r="E39" s="68"/>
      <c r="F39" s="68"/>
      <c r="G39" s="68"/>
      <c r="H39" s="68"/>
      <c r="I39" s="68"/>
      <c r="J39" s="68"/>
      <c r="K39" s="68"/>
      <c r="L39" s="67"/>
      <c r="M39" s="67"/>
    </row>
    <row r="40" spans="1:13" x14ac:dyDescent="0.25">
      <c r="A40" s="64"/>
      <c r="B40" s="116" t="s">
        <v>51</v>
      </c>
      <c r="C40" s="116"/>
      <c r="D40" s="116"/>
      <c r="E40" s="116"/>
      <c r="F40" s="116"/>
      <c r="G40" s="116"/>
      <c r="H40" s="116"/>
      <c r="I40" s="116"/>
      <c r="J40" s="116"/>
      <c r="K40" s="116"/>
      <c r="L40" s="86"/>
      <c r="M40" s="86"/>
    </row>
    <row r="41" spans="1:13" x14ac:dyDescent="0.25">
      <c r="A41" s="64"/>
      <c r="B41" s="41"/>
      <c r="C41" s="68"/>
      <c r="D41" s="68"/>
      <c r="E41" s="68"/>
      <c r="F41" s="68"/>
      <c r="G41" s="68"/>
      <c r="H41" s="68"/>
      <c r="I41" s="68"/>
      <c r="J41" s="68"/>
      <c r="K41" s="68"/>
      <c r="L41" s="67"/>
      <c r="M41" s="67"/>
    </row>
    <row r="42" spans="1:13" x14ac:dyDescent="0.25">
      <c r="A42" s="64"/>
      <c r="B42" s="69" t="s">
        <v>52</v>
      </c>
      <c r="C42" s="68"/>
      <c r="D42" s="68"/>
      <c r="E42" s="68"/>
      <c r="F42" s="68"/>
      <c r="G42" s="68"/>
      <c r="H42" s="68"/>
      <c r="I42" s="68"/>
      <c r="J42" s="68"/>
      <c r="K42" s="68"/>
      <c r="L42" s="67"/>
      <c r="M42" s="67"/>
    </row>
    <row r="43" spans="1:13" x14ac:dyDescent="0.25">
      <c r="A43" s="64"/>
      <c r="B43" s="41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67"/>
    </row>
    <row r="44" spans="1:13" ht="34.5" customHeight="1" x14ac:dyDescent="0.25">
      <c r="A44" s="64"/>
      <c r="B44" s="114" t="s">
        <v>53</v>
      </c>
      <c r="C44" s="114"/>
      <c r="D44" s="114"/>
      <c r="E44" s="114"/>
      <c r="F44" s="114"/>
      <c r="G44" s="114"/>
      <c r="H44" s="114"/>
      <c r="I44" s="114"/>
      <c r="J44" s="114"/>
      <c r="K44" s="114"/>
      <c r="L44" s="85"/>
      <c r="M44" s="85"/>
    </row>
    <row r="45" spans="1:13" x14ac:dyDescent="0.25">
      <c r="A45" s="64"/>
      <c r="B45" s="41"/>
      <c r="C45" s="68"/>
      <c r="D45" s="68"/>
      <c r="E45" s="68"/>
      <c r="F45" s="68"/>
      <c r="G45" s="68"/>
      <c r="H45" s="68"/>
      <c r="I45" s="68"/>
      <c r="J45" s="68"/>
      <c r="K45" s="68"/>
      <c r="L45" s="67"/>
      <c r="M45" s="67"/>
    </row>
    <row r="46" spans="1:13" x14ac:dyDescent="0.25">
      <c r="A46" s="64"/>
      <c r="B46" s="69" t="s">
        <v>54</v>
      </c>
      <c r="C46" s="68"/>
      <c r="D46" s="68"/>
      <c r="E46" s="68"/>
      <c r="F46" s="68"/>
      <c r="G46" s="68"/>
      <c r="H46" s="68"/>
      <c r="I46" s="68"/>
      <c r="J46" s="68"/>
      <c r="K46" s="68"/>
      <c r="L46" s="67"/>
      <c r="M46" s="67"/>
    </row>
    <row r="47" spans="1:13" x14ac:dyDescent="0.25">
      <c r="A47" s="64"/>
      <c r="B47" s="41"/>
      <c r="C47" s="68"/>
      <c r="D47" s="68"/>
      <c r="E47" s="68"/>
      <c r="F47" s="68"/>
      <c r="G47" s="68"/>
      <c r="H47" s="68"/>
      <c r="I47" s="68"/>
      <c r="J47" s="68"/>
      <c r="K47" s="68"/>
      <c r="L47" s="67"/>
      <c r="M47" s="67"/>
    </row>
    <row r="48" spans="1:13" ht="35.25" customHeight="1" x14ac:dyDescent="0.25">
      <c r="A48" s="64"/>
      <c r="B48" s="114" t="s">
        <v>55</v>
      </c>
      <c r="C48" s="114"/>
      <c r="D48" s="114"/>
      <c r="E48" s="114"/>
      <c r="F48" s="114"/>
      <c r="G48" s="114"/>
      <c r="H48" s="114"/>
      <c r="I48" s="114"/>
      <c r="J48" s="114"/>
      <c r="K48" s="114"/>
      <c r="L48" s="85"/>
      <c r="M48" s="85"/>
    </row>
    <row r="49" spans="1:13" x14ac:dyDescent="0.25">
      <c r="A49" s="64"/>
      <c r="B49" s="41"/>
      <c r="C49" s="68"/>
      <c r="D49" s="68"/>
      <c r="E49" s="68"/>
      <c r="F49" s="68"/>
      <c r="G49" s="68"/>
      <c r="H49" s="68"/>
      <c r="I49" s="68"/>
      <c r="J49" s="68"/>
      <c r="K49" s="68"/>
      <c r="L49" s="67"/>
      <c r="M49" s="67"/>
    </row>
    <row r="50" spans="1:13" ht="15" customHeight="1" x14ac:dyDescent="0.25">
      <c r="A50" s="64"/>
      <c r="B50" s="114" t="s">
        <v>56</v>
      </c>
      <c r="C50" s="114"/>
      <c r="D50" s="114"/>
      <c r="E50" s="114"/>
      <c r="F50" s="114"/>
      <c r="G50" s="114"/>
      <c r="H50" s="114"/>
      <c r="I50" s="114"/>
      <c r="J50" s="114"/>
      <c r="K50" s="114"/>
      <c r="L50" s="85"/>
      <c r="M50" s="85"/>
    </row>
    <row r="51" spans="1:13" x14ac:dyDescent="0.25">
      <c r="A51" s="64"/>
      <c r="B51" s="41"/>
      <c r="C51" s="68"/>
      <c r="D51" s="68"/>
      <c r="E51" s="68"/>
      <c r="F51" s="68"/>
      <c r="G51" s="68"/>
      <c r="H51" s="68"/>
      <c r="I51" s="68"/>
      <c r="J51" s="68"/>
      <c r="K51" s="68"/>
      <c r="L51" s="67"/>
      <c r="M51" s="67"/>
    </row>
    <row r="52" spans="1:13" ht="30.75" customHeight="1" x14ac:dyDescent="0.25">
      <c r="A52" s="64"/>
      <c r="B52" s="114" t="s">
        <v>57</v>
      </c>
      <c r="C52" s="114"/>
      <c r="D52" s="114"/>
      <c r="E52" s="114"/>
      <c r="F52" s="114"/>
      <c r="G52" s="114"/>
      <c r="H52" s="114"/>
      <c r="I52" s="114"/>
      <c r="J52" s="114"/>
      <c r="K52" s="114"/>
      <c r="L52" s="85"/>
      <c r="M52" s="85"/>
    </row>
    <row r="53" spans="1:13" x14ac:dyDescent="0.25">
      <c r="A53" s="64"/>
      <c r="B53" s="41"/>
      <c r="C53" s="68"/>
      <c r="D53" s="68"/>
      <c r="E53" s="68"/>
      <c r="F53" s="68"/>
      <c r="G53" s="68"/>
      <c r="H53" s="68"/>
      <c r="I53" s="68"/>
      <c r="J53" s="68"/>
      <c r="K53" s="68"/>
      <c r="L53" s="67"/>
      <c r="M53" s="67"/>
    </row>
    <row r="54" spans="1:13" ht="15" customHeight="1" x14ac:dyDescent="0.25">
      <c r="A54" s="64"/>
      <c r="B54" s="114" t="s">
        <v>58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85"/>
      <c r="M54" s="85"/>
    </row>
    <row r="55" spans="1:13" x14ac:dyDescent="0.25">
      <c r="A55" s="64"/>
      <c r="B55" s="41"/>
      <c r="C55" s="68"/>
      <c r="D55" s="68"/>
      <c r="E55" s="68"/>
      <c r="F55" s="68"/>
      <c r="G55" s="68"/>
      <c r="H55" s="68"/>
      <c r="I55" s="68"/>
      <c r="J55" s="68"/>
      <c r="K55" s="68"/>
      <c r="L55" s="67"/>
      <c r="M55" s="67"/>
    </row>
    <row r="56" spans="1:13" ht="15" customHeight="1" x14ac:dyDescent="0.25">
      <c r="A56" s="64"/>
      <c r="B56" s="114" t="s">
        <v>59</v>
      </c>
      <c r="C56" s="114"/>
      <c r="D56" s="114"/>
      <c r="E56" s="114"/>
      <c r="F56" s="114"/>
      <c r="G56" s="114"/>
      <c r="H56" s="114"/>
      <c r="I56" s="114"/>
      <c r="J56" s="114"/>
      <c r="K56" s="114"/>
      <c r="L56" s="85"/>
      <c r="M56" s="85"/>
    </row>
    <row r="57" spans="1:13" x14ac:dyDescent="0.25">
      <c r="A57" s="64"/>
      <c r="B57" s="41"/>
      <c r="C57" s="68"/>
      <c r="D57" s="68"/>
      <c r="E57" s="68"/>
      <c r="F57" s="68"/>
      <c r="G57" s="68"/>
      <c r="H57" s="68"/>
      <c r="I57" s="68"/>
      <c r="J57" s="68"/>
      <c r="K57" s="68"/>
      <c r="L57" s="67"/>
      <c r="M57" s="67"/>
    </row>
    <row r="58" spans="1:13" x14ac:dyDescent="0.25">
      <c r="A58" s="64"/>
      <c r="B58" s="41"/>
      <c r="C58" s="68"/>
      <c r="D58" s="68"/>
      <c r="E58" s="68"/>
      <c r="F58" s="68"/>
      <c r="G58" s="68"/>
      <c r="H58" s="68"/>
      <c r="I58" s="68"/>
      <c r="J58" s="68"/>
      <c r="K58" s="68"/>
      <c r="L58" s="67"/>
      <c r="M58" s="67"/>
    </row>
    <row r="59" spans="1:13" x14ac:dyDescent="0.25">
      <c r="A59" s="64"/>
      <c r="B59" s="41"/>
      <c r="C59" s="68"/>
      <c r="D59" s="68"/>
      <c r="E59" s="68"/>
      <c r="F59" s="68"/>
      <c r="G59" s="68"/>
      <c r="H59" s="68"/>
      <c r="I59" s="68"/>
      <c r="J59" s="68"/>
      <c r="K59" s="68"/>
      <c r="L59" s="67"/>
      <c r="M59" s="67"/>
    </row>
    <row r="60" spans="1:13" x14ac:dyDescent="0.25">
      <c r="A60" s="64"/>
      <c r="B60" s="41"/>
      <c r="C60" s="68"/>
      <c r="D60" s="68"/>
      <c r="E60" s="68"/>
      <c r="F60" s="68"/>
      <c r="G60" s="68"/>
      <c r="H60" s="68"/>
      <c r="I60" s="68"/>
      <c r="J60" s="68"/>
      <c r="K60" s="68"/>
      <c r="L60" s="67"/>
      <c r="M60" s="67"/>
    </row>
    <row r="61" spans="1:13" x14ac:dyDescent="0.25">
      <c r="A61" s="64"/>
      <c r="B61" s="41"/>
      <c r="C61" s="68"/>
      <c r="D61" s="68"/>
      <c r="E61" s="68"/>
      <c r="F61" s="68"/>
      <c r="G61" s="68"/>
      <c r="H61" s="68"/>
      <c r="I61" s="68"/>
      <c r="J61" s="68"/>
      <c r="K61" s="68"/>
      <c r="L61" s="67"/>
      <c r="M61" s="67"/>
    </row>
    <row r="62" spans="1:13" x14ac:dyDescent="0.25">
      <c r="A62" s="64"/>
      <c r="B62" s="41"/>
      <c r="C62" s="68"/>
      <c r="D62" s="68"/>
      <c r="E62" s="68"/>
      <c r="F62" s="68"/>
      <c r="G62" s="68"/>
      <c r="H62" s="68"/>
      <c r="I62" s="68"/>
      <c r="J62" s="68"/>
      <c r="K62" s="68"/>
      <c r="L62" s="67"/>
      <c r="M62" s="67"/>
    </row>
    <row r="63" spans="1:13" x14ac:dyDescent="0.25">
      <c r="A63" s="64"/>
      <c r="B63" s="41"/>
      <c r="C63" s="68"/>
      <c r="D63" s="68"/>
      <c r="E63" s="68"/>
      <c r="F63" s="68"/>
      <c r="G63" s="68"/>
      <c r="H63" s="68"/>
      <c r="I63" s="68"/>
      <c r="J63" s="68"/>
      <c r="K63" s="68"/>
      <c r="L63" s="67"/>
      <c r="M63" s="67"/>
    </row>
    <row r="64" spans="1:13" x14ac:dyDescent="0.25">
      <c r="A64" s="64"/>
      <c r="B64" s="41"/>
      <c r="C64" s="68"/>
      <c r="D64" s="68"/>
      <c r="E64" s="68"/>
      <c r="F64" s="68"/>
      <c r="G64" s="68"/>
      <c r="H64" s="68"/>
      <c r="I64" s="68"/>
      <c r="J64" s="68"/>
      <c r="K64" s="68"/>
      <c r="L64" s="67"/>
      <c r="M64" s="67"/>
    </row>
    <row r="65" spans="1:13" x14ac:dyDescent="0.25">
      <c r="A65" s="64"/>
      <c r="B65" s="41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67"/>
    </row>
    <row r="66" spans="1:13" x14ac:dyDescent="0.25">
      <c r="A66" s="64"/>
      <c r="B66" s="41"/>
      <c r="C66" s="68"/>
      <c r="D66" s="68"/>
      <c r="E66" s="68"/>
      <c r="F66" s="68"/>
      <c r="G66" s="68"/>
      <c r="H66" s="68"/>
      <c r="I66" s="68"/>
      <c r="J66" s="68"/>
      <c r="K66" s="68"/>
      <c r="L66" s="67"/>
      <c r="M66" s="67"/>
    </row>
    <row r="67" spans="1:13" x14ac:dyDescent="0.25">
      <c r="A67" s="64"/>
      <c r="B67" s="41"/>
      <c r="C67" s="65"/>
      <c r="D67" s="65"/>
      <c r="E67" s="65"/>
      <c r="F67" s="65"/>
      <c r="G67" s="65"/>
      <c r="H67" s="65"/>
      <c r="I67" s="65"/>
      <c r="J67" s="65"/>
      <c r="K67" s="65"/>
    </row>
    <row r="68" spans="1:13" x14ac:dyDescent="0.25">
      <c r="A68" s="64"/>
      <c r="B68" s="41"/>
      <c r="C68" s="65"/>
      <c r="D68" s="65"/>
      <c r="E68" s="65"/>
      <c r="F68" s="65"/>
      <c r="G68" s="65"/>
      <c r="H68" s="65"/>
      <c r="I68" s="65"/>
      <c r="J68" s="65"/>
      <c r="K68" s="65"/>
    </row>
    <row r="69" spans="1:13" x14ac:dyDescent="0.25">
      <c r="A69" s="64"/>
      <c r="B69" s="41"/>
      <c r="C69" s="65"/>
      <c r="D69" s="65"/>
      <c r="E69" s="65"/>
      <c r="F69" s="65"/>
      <c r="G69" s="65"/>
      <c r="H69" s="65"/>
      <c r="I69" s="65"/>
      <c r="J69" s="65"/>
      <c r="K69" s="65"/>
    </row>
    <row r="70" spans="1:13" s="77" customFormat="1" ht="12.75" x14ac:dyDescent="0.2">
      <c r="H70" s="78"/>
      <c r="I70" s="78"/>
    </row>
    <row r="71" spans="1:13" s="77" customFormat="1" ht="12.75" x14ac:dyDescent="0.2">
      <c r="H71" s="78"/>
      <c r="I71" s="78"/>
    </row>
    <row r="72" spans="1:13" s="77" customFormat="1" ht="12.75" x14ac:dyDescent="0.2">
      <c r="H72" s="78"/>
      <c r="I72" s="78"/>
    </row>
    <row r="73" spans="1:13" s="77" customFormat="1" ht="13.5" thickBot="1" x14ac:dyDescent="0.25">
      <c r="H73" s="78"/>
      <c r="I73" s="78"/>
    </row>
    <row r="74" spans="1:13" s="77" customFormat="1" ht="12.75" x14ac:dyDescent="0.2">
      <c r="A74" s="104" t="s">
        <v>0</v>
      </c>
      <c r="B74" s="104" t="s">
        <v>1</v>
      </c>
      <c r="C74" s="1" t="s">
        <v>6</v>
      </c>
      <c r="D74" s="1" t="s">
        <v>7</v>
      </c>
      <c r="E74" s="109" t="s">
        <v>9</v>
      </c>
      <c r="F74" s="107" t="s">
        <v>2</v>
      </c>
      <c r="G74" s="108"/>
      <c r="H74" s="107" t="s">
        <v>5</v>
      </c>
      <c r="I74" s="107"/>
      <c r="J74" s="109" t="s">
        <v>14</v>
      </c>
      <c r="K74" s="107" t="s">
        <v>25</v>
      </c>
    </row>
    <row r="75" spans="1:13" s="77" customFormat="1" ht="12.75" x14ac:dyDescent="0.2">
      <c r="A75" s="105"/>
      <c r="B75" s="105"/>
      <c r="C75" s="2" t="s">
        <v>82</v>
      </c>
      <c r="D75" s="2" t="s">
        <v>8</v>
      </c>
      <c r="E75" s="110"/>
      <c r="F75" s="5" t="s">
        <v>3</v>
      </c>
      <c r="G75" s="5" t="s">
        <v>4</v>
      </c>
      <c r="H75" s="25" t="s">
        <v>12</v>
      </c>
      <c r="I75" s="25" t="s">
        <v>13</v>
      </c>
      <c r="J75" s="110"/>
      <c r="K75" s="113"/>
    </row>
    <row r="76" spans="1:13" s="77" customFormat="1" ht="12.75" x14ac:dyDescent="0.2">
      <c r="A76" s="106"/>
      <c r="B76" s="106"/>
      <c r="C76" s="3" t="s">
        <v>104</v>
      </c>
      <c r="D76" s="4" t="s">
        <v>10</v>
      </c>
      <c r="E76" s="4" t="s">
        <v>11</v>
      </c>
      <c r="F76" s="6" t="s">
        <v>18</v>
      </c>
      <c r="G76" s="6" t="s">
        <v>18</v>
      </c>
      <c r="H76" s="26" t="s">
        <v>22</v>
      </c>
      <c r="I76" s="26" t="s">
        <v>23</v>
      </c>
      <c r="J76" s="4" t="s">
        <v>15</v>
      </c>
      <c r="K76" s="113"/>
    </row>
    <row r="77" spans="1:13" s="77" customFormat="1" ht="12.75" x14ac:dyDescent="0.2">
      <c r="A77" s="101" t="s">
        <v>61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3" s="77" customFormat="1" ht="25.5" x14ac:dyDescent="0.2">
      <c r="A78" s="37" t="s">
        <v>77</v>
      </c>
      <c r="B78" s="79" t="s">
        <v>106</v>
      </c>
      <c r="C78" s="92">
        <v>250</v>
      </c>
      <c r="D78" s="37" t="s">
        <v>103</v>
      </c>
      <c r="E78" s="37" t="s">
        <v>36</v>
      </c>
      <c r="F78" s="38">
        <v>60</v>
      </c>
      <c r="G78" s="38">
        <v>40</v>
      </c>
      <c r="H78" s="39">
        <v>42370</v>
      </c>
      <c r="I78" s="39">
        <f>H78+24*30</f>
        <v>43090</v>
      </c>
      <c r="J78" s="37" t="s">
        <v>19</v>
      </c>
      <c r="K78" s="82"/>
    </row>
    <row r="79" spans="1:13" s="77" customFormat="1" ht="12.75" x14ac:dyDescent="0.2">
      <c r="A79" s="103" t="s">
        <v>46</v>
      </c>
      <c r="B79" s="103"/>
      <c r="C79" s="40">
        <f>SUM(C78:C78)</f>
        <v>250</v>
      </c>
      <c r="D79" s="15"/>
      <c r="E79" s="16"/>
      <c r="F79" s="19"/>
      <c r="G79" s="19"/>
      <c r="H79" s="28"/>
      <c r="I79" s="28"/>
      <c r="J79" s="17"/>
      <c r="K79" s="18"/>
    </row>
    <row r="80" spans="1:13" s="77" customFormat="1" ht="12.75" x14ac:dyDescent="0.2">
      <c r="A80" s="66"/>
      <c r="B80" s="49"/>
      <c r="C80" s="50"/>
      <c r="D80" s="51"/>
      <c r="E80" s="52"/>
      <c r="F80" s="53"/>
      <c r="G80" s="53"/>
      <c r="H80" s="54"/>
      <c r="I80" s="54"/>
      <c r="J80" s="51"/>
      <c r="K80" s="55"/>
    </row>
    <row r="81" spans="1:11" s="77" customFormat="1" ht="12.75" x14ac:dyDescent="0.2">
      <c r="A81" s="120" t="s">
        <v>26</v>
      </c>
      <c r="B81" s="121"/>
      <c r="C81" s="121"/>
      <c r="D81" s="121"/>
      <c r="E81" s="121"/>
      <c r="F81" s="121"/>
      <c r="G81" s="121"/>
      <c r="H81" s="121"/>
      <c r="I81" s="121"/>
      <c r="J81" s="122"/>
      <c r="K81" s="123"/>
    </row>
    <row r="82" spans="1:11" s="77" customFormat="1" ht="25.5" x14ac:dyDescent="0.2">
      <c r="A82" s="37" t="s">
        <v>62</v>
      </c>
      <c r="B82" s="87" t="s">
        <v>78</v>
      </c>
      <c r="C82" s="36">
        <v>11250</v>
      </c>
      <c r="D82" s="37" t="s">
        <v>29</v>
      </c>
      <c r="E82" s="37" t="s">
        <v>35</v>
      </c>
      <c r="F82" s="38">
        <v>40</v>
      </c>
      <c r="G82" s="38">
        <v>60</v>
      </c>
      <c r="H82" s="39">
        <v>42461</v>
      </c>
      <c r="I82" s="39">
        <f>H82+30*30</f>
        <v>43361</v>
      </c>
      <c r="J82" s="37" t="s">
        <v>19</v>
      </c>
      <c r="K82" s="37"/>
    </row>
    <row r="83" spans="1:11" s="77" customFormat="1" ht="25.5" x14ac:dyDescent="0.2">
      <c r="A83" s="37" t="s">
        <v>63</v>
      </c>
      <c r="B83" s="87" t="s">
        <v>79</v>
      </c>
      <c r="C83" s="36">
        <v>3900</v>
      </c>
      <c r="D83" s="37" t="s">
        <v>29</v>
      </c>
      <c r="E83" s="37" t="s">
        <v>35</v>
      </c>
      <c r="F83" s="38">
        <v>43</v>
      </c>
      <c r="G83" s="38">
        <v>57</v>
      </c>
      <c r="H83" s="39">
        <v>42979</v>
      </c>
      <c r="I83" s="39">
        <f>H83+31*30</f>
        <v>43909</v>
      </c>
      <c r="J83" s="37" t="s">
        <v>19</v>
      </c>
      <c r="K83" s="37"/>
    </row>
    <row r="84" spans="1:11" s="77" customFormat="1" ht="12.75" x14ac:dyDescent="0.2">
      <c r="A84" s="37" t="s">
        <v>64</v>
      </c>
      <c r="B84" s="87" t="s">
        <v>91</v>
      </c>
      <c r="C84" s="36">
        <v>18350</v>
      </c>
      <c r="D84" s="37" t="s">
        <v>29</v>
      </c>
      <c r="E84" s="37" t="s">
        <v>35</v>
      </c>
      <c r="F84" s="38">
        <v>50</v>
      </c>
      <c r="G84" s="38">
        <v>50</v>
      </c>
      <c r="H84" s="39">
        <v>42309</v>
      </c>
      <c r="I84" s="39">
        <f t="shared" ref="I84" si="0">H84+30*30</f>
        <v>43209</v>
      </c>
      <c r="J84" s="37" t="s">
        <v>19</v>
      </c>
      <c r="K84" s="37"/>
    </row>
    <row r="85" spans="1:11" s="77" customFormat="1" ht="12.75" x14ac:dyDescent="0.2">
      <c r="A85" s="37" t="s">
        <v>65</v>
      </c>
      <c r="B85" s="90" t="s">
        <v>92</v>
      </c>
      <c r="C85" s="36">
        <v>4875</v>
      </c>
      <c r="D85" s="37" t="s">
        <v>29</v>
      </c>
      <c r="E85" s="37" t="s">
        <v>35</v>
      </c>
      <c r="F85" s="38">
        <v>50</v>
      </c>
      <c r="G85" s="38">
        <v>50</v>
      </c>
      <c r="H85" s="39">
        <v>43040</v>
      </c>
      <c r="I85" s="39">
        <f>H85+18*30</f>
        <v>43580</v>
      </c>
      <c r="J85" s="37" t="s">
        <v>19</v>
      </c>
      <c r="K85" s="37"/>
    </row>
    <row r="86" spans="1:11" s="77" customFormat="1" ht="12.75" x14ac:dyDescent="0.2">
      <c r="A86" s="103" t="s">
        <v>20</v>
      </c>
      <c r="B86" s="103"/>
      <c r="C86" s="40">
        <f>SUM(C82:C85)</f>
        <v>38375</v>
      </c>
      <c r="D86" s="70"/>
      <c r="E86" s="71"/>
      <c r="F86" s="72"/>
      <c r="G86" s="72"/>
      <c r="H86" s="73"/>
      <c r="I86" s="73"/>
      <c r="J86" s="74"/>
      <c r="K86" s="75"/>
    </row>
    <row r="87" spans="1:11" s="77" customFormat="1" ht="12.75" x14ac:dyDescent="0.2">
      <c r="A87" s="66"/>
      <c r="B87" s="49"/>
      <c r="C87" s="50"/>
      <c r="D87" s="56"/>
      <c r="E87" s="57"/>
      <c r="F87" s="58"/>
      <c r="G87" s="58"/>
      <c r="H87" s="59"/>
      <c r="I87" s="59"/>
      <c r="J87" s="56"/>
      <c r="K87" s="60"/>
    </row>
    <row r="88" spans="1:11" s="77" customFormat="1" ht="12.75" x14ac:dyDescent="0.2">
      <c r="A88" s="101" t="s">
        <v>60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1:11" s="77" customFormat="1" ht="12.75" x14ac:dyDescent="0.2">
      <c r="A89" s="37" t="s">
        <v>67</v>
      </c>
      <c r="B89" s="87" t="s">
        <v>71</v>
      </c>
      <c r="C89" s="36">
        <v>3625</v>
      </c>
      <c r="D89" s="37" t="s">
        <v>73</v>
      </c>
      <c r="E89" s="37" t="s">
        <v>35</v>
      </c>
      <c r="F89" s="38">
        <v>80</v>
      </c>
      <c r="G89" s="38">
        <v>20</v>
      </c>
      <c r="H89" s="39">
        <v>42288</v>
      </c>
      <c r="I89" s="39">
        <f>DATE(2013,12,1)+82*30</f>
        <v>44069</v>
      </c>
      <c r="J89" s="37" t="s">
        <v>19</v>
      </c>
      <c r="K89" s="37"/>
    </row>
    <row r="90" spans="1:11" s="77" customFormat="1" ht="28.5" customHeight="1" x14ac:dyDescent="0.2">
      <c r="A90" s="37" t="s">
        <v>68</v>
      </c>
      <c r="B90" s="87" t="s">
        <v>93</v>
      </c>
      <c r="C90" s="36">
        <v>450</v>
      </c>
      <c r="D90" s="37" t="s">
        <v>16</v>
      </c>
      <c r="E90" s="37" t="s">
        <v>35</v>
      </c>
      <c r="F90" s="38">
        <v>60</v>
      </c>
      <c r="G90" s="38">
        <v>40</v>
      </c>
      <c r="H90" s="39">
        <v>42401</v>
      </c>
      <c r="I90" s="39">
        <f>H90+33*30</f>
        <v>43391</v>
      </c>
      <c r="J90" s="37" t="s">
        <v>19</v>
      </c>
      <c r="K90" s="37"/>
    </row>
    <row r="91" spans="1:11" s="77" customFormat="1" ht="23.25" customHeight="1" x14ac:dyDescent="0.2">
      <c r="A91" s="37" t="s">
        <v>69</v>
      </c>
      <c r="B91" s="87" t="s">
        <v>94</v>
      </c>
      <c r="C91" s="36">
        <v>156</v>
      </c>
      <c r="D91" s="37" t="s">
        <v>16</v>
      </c>
      <c r="E91" s="37" t="s">
        <v>35</v>
      </c>
      <c r="F91" s="38">
        <v>60</v>
      </c>
      <c r="G91" s="38">
        <v>40</v>
      </c>
      <c r="H91" s="39">
        <v>42917</v>
      </c>
      <c r="I91" s="39">
        <f>H91+33*30</f>
        <v>43907</v>
      </c>
      <c r="J91" s="37" t="s">
        <v>19</v>
      </c>
      <c r="K91" s="37"/>
    </row>
    <row r="92" spans="1:11" s="77" customFormat="1" ht="17.25" customHeight="1" x14ac:dyDescent="0.2">
      <c r="A92" s="37" t="s">
        <v>70</v>
      </c>
      <c r="B92" s="87" t="s">
        <v>95</v>
      </c>
      <c r="C92" s="36">
        <v>699</v>
      </c>
      <c r="D92" s="37" t="s">
        <v>16</v>
      </c>
      <c r="E92" s="37" t="s">
        <v>35</v>
      </c>
      <c r="F92" s="38">
        <v>60</v>
      </c>
      <c r="G92" s="38">
        <v>40</v>
      </c>
      <c r="H92" s="39">
        <v>42278</v>
      </c>
      <c r="I92" s="39">
        <f t="shared" ref="I92:I93" si="1">H92+36*30</f>
        <v>43358</v>
      </c>
      <c r="J92" s="37" t="s">
        <v>19</v>
      </c>
      <c r="K92" s="37"/>
    </row>
    <row r="93" spans="1:11" s="77" customFormat="1" ht="18" customHeight="1" x14ac:dyDescent="0.2">
      <c r="A93" s="37">
        <v>3.5</v>
      </c>
      <c r="B93" s="87" t="s">
        <v>96</v>
      </c>
      <c r="C93" s="36">
        <v>195</v>
      </c>
      <c r="D93" s="37" t="s">
        <v>16</v>
      </c>
      <c r="E93" s="37" t="s">
        <v>35</v>
      </c>
      <c r="F93" s="38">
        <v>60</v>
      </c>
      <c r="G93" s="38">
        <v>40</v>
      </c>
      <c r="H93" s="39">
        <v>42980</v>
      </c>
      <c r="I93" s="39">
        <f t="shared" si="1"/>
        <v>44060</v>
      </c>
      <c r="J93" s="37" t="s">
        <v>19</v>
      </c>
      <c r="K93" s="37"/>
    </row>
    <row r="94" spans="1:11" s="77" customFormat="1" ht="15.75" customHeight="1" x14ac:dyDescent="0.2">
      <c r="A94" s="37">
        <v>3.6</v>
      </c>
      <c r="B94" s="87" t="s">
        <v>72</v>
      </c>
      <c r="C94" s="36">
        <v>125</v>
      </c>
      <c r="D94" s="37" t="s">
        <v>105</v>
      </c>
      <c r="E94" s="37" t="s">
        <v>35</v>
      </c>
      <c r="F94" s="38">
        <v>100</v>
      </c>
      <c r="G94" s="38">
        <v>0</v>
      </c>
      <c r="H94" s="39">
        <v>42583</v>
      </c>
      <c r="I94" s="39">
        <f>H94+64*30</f>
        <v>44503</v>
      </c>
      <c r="J94" s="37" t="s">
        <v>19</v>
      </c>
      <c r="K94" s="37"/>
    </row>
    <row r="95" spans="1:11" s="77" customFormat="1" ht="25.5" x14ac:dyDescent="0.2">
      <c r="A95" s="37">
        <v>3.7</v>
      </c>
      <c r="B95" s="87" t="s">
        <v>80</v>
      </c>
      <c r="C95" s="36">
        <v>1250</v>
      </c>
      <c r="D95" s="37" t="s">
        <v>16</v>
      </c>
      <c r="E95" s="37" t="s">
        <v>35</v>
      </c>
      <c r="F95" s="38">
        <v>60</v>
      </c>
      <c r="G95" s="38">
        <v>40</v>
      </c>
      <c r="H95" s="39">
        <v>42411</v>
      </c>
      <c r="I95" s="39">
        <f>H95+24*30</f>
        <v>43131</v>
      </c>
      <c r="J95" s="37" t="s">
        <v>19</v>
      </c>
      <c r="K95" s="37"/>
    </row>
    <row r="96" spans="1:11" s="88" customFormat="1" ht="29.25" customHeight="1" x14ac:dyDescent="0.2">
      <c r="A96" s="37">
        <v>3.8</v>
      </c>
      <c r="B96" s="87" t="s">
        <v>99</v>
      </c>
      <c r="C96" s="36">
        <v>1875</v>
      </c>
      <c r="D96" s="37" t="s">
        <v>16</v>
      </c>
      <c r="E96" s="37" t="s">
        <v>35</v>
      </c>
      <c r="F96" s="38">
        <v>60</v>
      </c>
      <c r="G96" s="38">
        <v>40</v>
      </c>
      <c r="H96" s="39">
        <v>42278</v>
      </c>
      <c r="I96" s="39">
        <f>H96+24*30</f>
        <v>42998</v>
      </c>
      <c r="J96" s="37" t="s">
        <v>19</v>
      </c>
      <c r="K96" s="37"/>
    </row>
    <row r="97" spans="1:11" s="77" customFormat="1" ht="25.5" x14ac:dyDescent="0.2">
      <c r="A97" s="37">
        <v>3.9</v>
      </c>
      <c r="B97" s="91" t="s">
        <v>100</v>
      </c>
      <c r="C97" s="36">
        <v>350</v>
      </c>
      <c r="D97" s="37" t="s">
        <v>16</v>
      </c>
      <c r="E97" s="37" t="s">
        <v>35</v>
      </c>
      <c r="F97" s="38">
        <v>60</v>
      </c>
      <c r="G97" s="38">
        <v>40</v>
      </c>
      <c r="H97" s="39">
        <v>42401</v>
      </c>
      <c r="I97" s="39">
        <f>H97+10*30</f>
        <v>42701</v>
      </c>
      <c r="J97" s="37" t="s">
        <v>19</v>
      </c>
      <c r="K97" s="37"/>
    </row>
    <row r="98" spans="1:11" s="77" customFormat="1" ht="37.5" customHeight="1" x14ac:dyDescent="0.2">
      <c r="A98" s="89">
        <v>3.1</v>
      </c>
      <c r="B98" s="91" t="s">
        <v>101</v>
      </c>
      <c r="C98" s="36">
        <v>425</v>
      </c>
      <c r="D98" s="37" t="s">
        <v>16</v>
      </c>
      <c r="E98" s="37" t="s">
        <v>35</v>
      </c>
      <c r="F98" s="38">
        <v>60</v>
      </c>
      <c r="G98" s="38">
        <v>40</v>
      </c>
      <c r="H98" s="39">
        <v>42580</v>
      </c>
      <c r="I98" s="39">
        <f>H98+10*30</f>
        <v>42880</v>
      </c>
      <c r="J98" s="37" t="s">
        <v>19</v>
      </c>
      <c r="K98" s="37"/>
    </row>
    <row r="99" spans="1:11" s="88" customFormat="1" ht="38.25" x14ac:dyDescent="0.2">
      <c r="A99" s="37">
        <v>3.11</v>
      </c>
      <c r="B99" s="91" t="s">
        <v>97</v>
      </c>
      <c r="C99" s="36">
        <v>175</v>
      </c>
      <c r="D99" s="37" t="s">
        <v>16</v>
      </c>
      <c r="E99" s="37" t="s">
        <v>35</v>
      </c>
      <c r="F99" s="38">
        <v>60</v>
      </c>
      <c r="G99" s="38">
        <v>40</v>
      </c>
      <c r="H99" s="39">
        <v>42522</v>
      </c>
      <c r="I99" s="39">
        <f>H99+8*30</f>
        <v>42762</v>
      </c>
      <c r="J99" s="37" t="s">
        <v>19</v>
      </c>
      <c r="K99" s="37"/>
    </row>
    <row r="100" spans="1:11" s="88" customFormat="1" ht="38.25" x14ac:dyDescent="0.2">
      <c r="A100" s="37">
        <v>3.12</v>
      </c>
      <c r="B100" s="91" t="s">
        <v>98</v>
      </c>
      <c r="C100" s="36">
        <v>150</v>
      </c>
      <c r="D100" s="37" t="s">
        <v>16</v>
      </c>
      <c r="E100" s="37" t="s">
        <v>35</v>
      </c>
      <c r="F100" s="38">
        <v>60</v>
      </c>
      <c r="G100" s="38">
        <v>40</v>
      </c>
      <c r="H100" s="39">
        <v>42767</v>
      </c>
      <c r="I100" s="39">
        <f>H100+8*30</f>
        <v>43007</v>
      </c>
      <c r="J100" s="37" t="s">
        <v>19</v>
      </c>
      <c r="K100" s="37"/>
    </row>
    <row r="101" spans="1:11" s="88" customFormat="1" ht="39.75" customHeight="1" x14ac:dyDescent="0.2">
      <c r="A101" s="37">
        <v>3.13</v>
      </c>
      <c r="B101" s="91" t="s">
        <v>102</v>
      </c>
      <c r="C101" s="36">
        <v>625</v>
      </c>
      <c r="D101" s="37" t="s">
        <v>16</v>
      </c>
      <c r="E101" s="37" t="s">
        <v>35</v>
      </c>
      <c r="F101" s="38">
        <v>90</v>
      </c>
      <c r="G101" s="38">
        <v>10</v>
      </c>
      <c r="H101" s="39">
        <v>42491</v>
      </c>
      <c r="I101" s="39">
        <f>H101+10*30</f>
        <v>42791</v>
      </c>
      <c r="J101" s="37" t="s">
        <v>19</v>
      </c>
      <c r="K101" s="37"/>
    </row>
    <row r="102" spans="1:11" s="77" customFormat="1" ht="38.25" x14ac:dyDescent="0.2">
      <c r="A102" s="37">
        <v>3.14</v>
      </c>
      <c r="B102" s="91" t="s">
        <v>107</v>
      </c>
      <c r="C102" s="36">
        <v>100</v>
      </c>
      <c r="D102" s="37" t="s">
        <v>16</v>
      </c>
      <c r="E102" s="37" t="s">
        <v>35</v>
      </c>
      <c r="F102" s="38">
        <v>60</v>
      </c>
      <c r="G102" s="38">
        <v>40</v>
      </c>
      <c r="H102" s="39">
        <v>42401</v>
      </c>
      <c r="I102" s="39">
        <f>H102+10*30</f>
        <v>42701</v>
      </c>
      <c r="J102" s="37" t="s">
        <v>19</v>
      </c>
      <c r="K102" s="37"/>
    </row>
    <row r="103" spans="1:11" s="77" customFormat="1" ht="25.5" x14ac:dyDescent="0.2">
      <c r="A103" s="37">
        <v>3.15</v>
      </c>
      <c r="B103" s="91" t="s">
        <v>108</v>
      </c>
      <c r="C103" s="36">
        <v>150</v>
      </c>
      <c r="D103" s="37" t="s">
        <v>16</v>
      </c>
      <c r="E103" s="37" t="s">
        <v>35</v>
      </c>
      <c r="F103" s="38">
        <v>60</v>
      </c>
      <c r="G103" s="38">
        <v>40</v>
      </c>
      <c r="H103" s="39">
        <v>42401</v>
      </c>
      <c r="I103" s="39">
        <f>H103+10*30</f>
        <v>42701</v>
      </c>
      <c r="J103" s="37" t="s">
        <v>19</v>
      </c>
      <c r="K103" s="37"/>
    </row>
    <row r="104" spans="1:11" s="77" customFormat="1" ht="25.5" x14ac:dyDescent="0.2">
      <c r="A104" s="37">
        <v>3.16</v>
      </c>
      <c r="B104" s="91" t="s">
        <v>109</v>
      </c>
      <c r="C104" s="36">
        <v>150</v>
      </c>
      <c r="D104" s="37" t="s">
        <v>16</v>
      </c>
      <c r="E104" s="37" t="s">
        <v>35</v>
      </c>
      <c r="F104" s="38">
        <v>60</v>
      </c>
      <c r="G104" s="38">
        <v>40</v>
      </c>
      <c r="H104" s="39">
        <v>42401</v>
      </c>
      <c r="I104" s="39">
        <f>H104+10*30</f>
        <v>42701</v>
      </c>
      <c r="J104" s="37" t="s">
        <v>19</v>
      </c>
      <c r="K104" s="37"/>
    </row>
    <row r="105" spans="1:11" s="77" customFormat="1" ht="12.75" x14ac:dyDescent="0.2">
      <c r="A105" s="124" t="s">
        <v>17</v>
      </c>
      <c r="B105" s="125"/>
      <c r="C105" s="40">
        <f>SUM(C89:C104)</f>
        <v>10500</v>
      </c>
      <c r="D105" s="70"/>
      <c r="E105" s="71"/>
      <c r="F105" s="72"/>
      <c r="G105" s="72"/>
      <c r="H105" s="73"/>
      <c r="I105" s="73"/>
      <c r="J105" s="74"/>
      <c r="K105" s="75"/>
    </row>
    <row r="106" spans="1:11" s="77" customFormat="1" ht="12.75" x14ac:dyDescent="0.2">
      <c r="H106" s="78"/>
      <c r="I106" s="78"/>
    </row>
    <row r="107" spans="1:11" s="77" customFormat="1" ht="12.75" x14ac:dyDescent="0.2">
      <c r="H107" s="78"/>
      <c r="I107" s="78"/>
    </row>
    <row r="108" spans="1:11" s="77" customFormat="1" ht="12.75" x14ac:dyDescent="0.2">
      <c r="H108" s="78"/>
      <c r="I108" s="78"/>
    </row>
    <row r="109" spans="1:11" s="77" customFormat="1" ht="12.75" x14ac:dyDescent="0.2">
      <c r="A109" s="66"/>
      <c r="B109" s="49"/>
      <c r="C109" s="50"/>
      <c r="D109" s="51"/>
      <c r="E109" s="52"/>
      <c r="F109" s="76"/>
      <c r="G109" s="76"/>
      <c r="H109" s="54"/>
      <c r="I109" s="54"/>
      <c r="J109" s="51"/>
      <c r="K109" s="55"/>
    </row>
    <row r="110" spans="1:11" s="77" customFormat="1" ht="12.75" x14ac:dyDescent="0.2">
      <c r="A110" s="120" t="s">
        <v>27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6"/>
    </row>
    <row r="111" spans="1:11" s="77" customFormat="1" ht="12.75" x14ac:dyDescent="0.2">
      <c r="A111" s="35"/>
      <c r="B111" s="35" t="s">
        <v>74</v>
      </c>
      <c r="C111" s="36"/>
      <c r="D111" s="37"/>
      <c r="E111" s="37"/>
      <c r="F111" s="38"/>
      <c r="G111" s="38"/>
      <c r="H111" s="39"/>
      <c r="I111" s="39"/>
      <c r="J111" s="37"/>
      <c r="K111" s="37"/>
    </row>
    <row r="112" spans="1:11" s="77" customFormat="1" ht="12.75" x14ac:dyDescent="0.2">
      <c r="A112" s="124" t="s">
        <v>28</v>
      </c>
      <c r="B112" s="125"/>
      <c r="C112" s="40">
        <v>0</v>
      </c>
      <c r="D112" s="10"/>
      <c r="E112" s="11"/>
      <c r="F112" s="12"/>
      <c r="G112" s="12"/>
      <c r="H112" s="29"/>
      <c r="I112" s="29"/>
      <c r="J112" s="13"/>
      <c r="K112" s="14"/>
    </row>
    <row r="113" spans="1:11" s="77" customFormat="1" ht="12.75" x14ac:dyDescent="0.2">
      <c r="A113" s="124" t="s">
        <v>34</v>
      </c>
      <c r="B113" s="125"/>
      <c r="C113" s="40">
        <f>C79+C86+C105+C112</f>
        <v>49125</v>
      </c>
      <c r="D113" s="7"/>
      <c r="E113" s="8"/>
      <c r="F113" s="9"/>
      <c r="G113" s="9"/>
      <c r="H113" s="27"/>
      <c r="I113" s="27"/>
      <c r="J113" s="7"/>
      <c r="K113" s="7"/>
    </row>
    <row r="114" spans="1:11" s="77" customFormat="1" ht="24.75" customHeight="1" thickBot="1" x14ac:dyDescent="0.25">
      <c r="A114" s="127" t="s">
        <v>24</v>
      </c>
      <c r="B114" s="128"/>
      <c r="C114" s="80">
        <f>F114+G114</f>
        <v>98.123376623376629</v>
      </c>
      <c r="D114" s="46"/>
      <c r="E114" s="47"/>
      <c r="F114" s="48">
        <f>(F82+F83+F84+F85+F89+F98+F99+F100+F101+F78+F90+F91+F92+F94+F95+F96+F97+F102+F103+F104)/21</f>
        <v>58.714285714285715</v>
      </c>
      <c r="G114" s="48">
        <f>(G82+G83+G84+G85+G89+G98+G99+G100+G101+G78+G90+G91+G92+G94+G95+G96+G97+G102+G103+G104+100)/22</f>
        <v>39.409090909090907</v>
      </c>
      <c r="H114" s="32"/>
      <c r="I114" s="30"/>
      <c r="J114" s="20"/>
      <c r="K114" s="21"/>
    </row>
    <row r="115" spans="1:11" ht="29.25" customHeight="1" thickBot="1" x14ac:dyDescent="0.3">
      <c r="A115" s="23"/>
      <c r="B115" s="118" t="s">
        <v>30</v>
      </c>
      <c r="C115" s="119"/>
      <c r="D115" s="119"/>
      <c r="E115" s="119"/>
      <c r="F115" s="119"/>
      <c r="G115" s="119"/>
      <c r="H115" s="119"/>
      <c r="I115" s="119"/>
      <c r="J115" s="119"/>
      <c r="K115" s="119"/>
    </row>
    <row r="116" spans="1:11" ht="99.75" customHeight="1" x14ac:dyDescent="0.25">
      <c r="A116" s="45" t="s">
        <v>10</v>
      </c>
      <c r="B116" s="129" t="s">
        <v>45</v>
      </c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21.75" customHeight="1" x14ac:dyDescent="0.25">
      <c r="A117" s="45"/>
      <c r="B117" s="61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5.75" x14ac:dyDescent="0.25">
      <c r="A118" s="44" t="s">
        <v>11</v>
      </c>
      <c r="B118" s="117" t="s">
        <v>37</v>
      </c>
      <c r="C118" s="117"/>
      <c r="D118" s="43"/>
      <c r="E118" s="43"/>
      <c r="F118" s="22"/>
      <c r="G118" s="22"/>
      <c r="H118" s="31"/>
      <c r="I118" s="31"/>
      <c r="J118" s="22"/>
      <c r="K118" s="22"/>
    </row>
    <row r="119" spans="1:11" ht="15.75" x14ac:dyDescent="0.25">
      <c r="A119" s="44"/>
      <c r="B119" s="63"/>
      <c r="C119" s="63"/>
      <c r="D119" s="43"/>
      <c r="E119" s="43"/>
      <c r="F119" s="33"/>
      <c r="G119" s="33"/>
      <c r="H119" s="31"/>
      <c r="I119" s="31"/>
      <c r="J119" s="33"/>
      <c r="K119" s="33"/>
    </row>
    <row r="120" spans="1:11" ht="12" customHeight="1" x14ac:dyDescent="0.25">
      <c r="A120" s="44" t="s">
        <v>15</v>
      </c>
      <c r="B120" s="43" t="s">
        <v>38</v>
      </c>
      <c r="C120" s="43"/>
      <c r="D120" s="43"/>
      <c r="E120" s="43"/>
      <c r="F120" s="22"/>
      <c r="G120" s="22"/>
      <c r="H120" s="31"/>
      <c r="I120" s="31"/>
      <c r="J120" s="22"/>
      <c r="K120" s="22"/>
    </row>
    <row r="121" spans="1:11" ht="12" customHeight="1" x14ac:dyDescent="0.25">
      <c r="A121" s="44"/>
      <c r="B121" s="43"/>
      <c r="C121" s="43"/>
      <c r="D121" s="43"/>
      <c r="E121" s="43"/>
      <c r="F121" s="33"/>
      <c r="G121" s="33"/>
      <c r="H121" s="31"/>
      <c r="I121" s="31"/>
      <c r="J121" s="33"/>
      <c r="K121" s="33"/>
    </row>
    <row r="122" spans="1:11" ht="15.75" x14ac:dyDescent="0.25">
      <c r="A122" s="44" t="s">
        <v>31</v>
      </c>
      <c r="B122" s="42" t="s">
        <v>42</v>
      </c>
      <c r="C122" s="42"/>
      <c r="D122" s="42"/>
      <c r="E122" s="31"/>
      <c r="F122" s="31"/>
      <c r="G122" s="33"/>
      <c r="H122" s="22"/>
      <c r="I122"/>
    </row>
    <row r="123" spans="1:11" ht="15.75" x14ac:dyDescent="0.25">
      <c r="A123" s="44"/>
      <c r="B123" s="42"/>
      <c r="C123" s="42"/>
      <c r="D123" s="42"/>
      <c r="E123" s="31"/>
      <c r="F123" s="31"/>
      <c r="G123" s="33"/>
      <c r="H123" s="33"/>
      <c r="I123"/>
    </row>
    <row r="124" spans="1:11" ht="15.75" x14ac:dyDescent="0.25">
      <c r="A124" s="44" t="s">
        <v>32</v>
      </c>
      <c r="B124" s="42" t="s">
        <v>40</v>
      </c>
      <c r="C124" s="42"/>
      <c r="D124" s="42"/>
      <c r="E124" s="31"/>
      <c r="F124" s="31"/>
      <c r="G124" s="33"/>
      <c r="H124" s="33"/>
    </row>
    <row r="125" spans="1:11" ht="15.75" x14ac:dyDescent="0.25">
      <c r="A125" s="44"/>
      <c r="B125" s="42"/>
      <c r="C125" s="42"/>
      <c r="D125" s="34"/>
      <c r="E125" s="34"/>
      <c r="F125" s="33"/>
      <c r="G125" s="33"/>
    </row>
    <row r="126" spans="1:11" ht="15.75" x14ac:dyDescent="0.25">
      <c r="A126" s="44" t="s">
        <v>33</v>
      </c>
      <c r="B126" s="42" t="s">
        <v>41</v>
      </c>
      <c r="C126" s="42"/>
      <c r="D126" s="34"/>
      <c r="E126" s="34"/>
      <c r="F126" s="43"/>
      <c r="G126" s="33"/>
    </row>
    <row r="127" spans="1:11" ht="15.75" x14ac:dyDescent="0.25">
      <c r="A127" s="44"/>
      <c r="B127" s="42"/>
      <c r="C127" s="42"/>
      <c r="D127" s="34"/>
      <c r="E127" s="34"/>
      <c r="F127" s="33"/>
      <c r="G127" s="33"/>
    </row>
    <row r="128" spans="1:11" ht="15.75" x14ac:dyDescent="0.25">
      <c r="A128" s="44" t="s">
        <v>39</v>
      </c>
      <c r="B128" s="43" t="s">
        <v>81</v>
      </c>
      <c r="C128" s="43"/>
      <c r="D128" s="43"/>
      <c r="E128" s="43"/>
      <c r="F128" s="43"/>
      <c r="G128" s="43"/>
    </row>
    <row r="130" spans="1:5" ht="15.75" x14ac:dyDescent="0.25">
      <c r="A130" s="44" t="s">
        <v>43</v>
      </c>
      <c r="B130" t="s">
        <v>44</v>
      </c>
    </row>
    <row r="134" spans="1:5" x14ac:dyDescent="0.25">
      <c r="C134" s="81"/>
      <c r="D134" s="81"/>
    </row>
    <row r="135" spans="1:5" x14ac:dyDescent="0.25">
      <c r="C135" s="81"/>
      <c r="D135" s="81"/>
      <c r="E135" s="81"/>
    </row>
  </sheetData>
  <mergeCells count="35">
    <mergeCell ref="B118:C118"/>
    <mergeCell ref="B115:K115"/>
    <mergeCell ref="A88:K88"/>
    <mergeCell ref="A81:K81"/>
    <mergeCell ref="A105:B105"/>
    <mergeCell ref="A110:K110"/>
    <mergeCell ref="A112:B112"/>
    <mergeCell ref="A113:B113"/>
    <mergeCell ref="A86:B86"/>
    <mergeCell ref="A114:B114"/>
    <mergeCell ref="B116:K116"/>
    <mergeCell ref="A1:K1"/>
    <mergeCell ref="A2:K2"/>
    <mergeCell ref="A3:K3"/>
    <mergeCell ref="A4:K4"/>
    <mergeCell ref="K74:K76"/>
    <mergeCell ref="B28:K28"/>
    <mergeCell ref="B38:K38"/>
    <mergeCell ref="B44:K44"/>
    <mergeCell ref="B32:K32"/>
    <mergeCell ref="B48:K48"/>
    <mergeCell ref="B56:K56"/>
    <mergeCell ref="B52:K52"/>
    <mergeCell ref="B36:K36"/>
    <mergeCell ref="B40:K40"/>
    <mergeCell ref="B50:K50"/>
    <mergeCell ref="B54:K54"/>
    <mergeCell ref="A77:K77"/>
    <mergeCell ref="A79:B79"/>
    <mergeCell ref="A74:A76"/>
    <mergeCell ref="B74:B76"/>
    <mergeCell ref="F74:G74"/>
    <mergeCell ref="H74:I74"/>
    <mergeCell ref="E74:E75"/>
    <mergeCell ref="J74:J75"/>
  </mergeCells>
  <hyperlinks>
    <hyperlink ref="B24" r:id="rId1" display="mailto:derucp@derucp.com.br"/>
  </hyperlinks>
  <pageMargins left="0.70866141732283472" right="0.70866141732283472" top="0.23622047244094491" bottom="0.23622047244094491" header="0.31496062992125984" footer="0.31496062992125984"/>
  <pageSetup scale="75" orientation="landscape" r:id="rId2"/>
  <headerFooter>
    <oddHeader>&amp;R&amp;"-,Bold"&amp;8
Página &amp;P</oddHeader>
  </headerFooter>
  <rowBreaks count="2" manualBreakCount="2">
    <brk id="70" max="10" man="1"/>
    <brk id="105" max="10" man="1"/>
  </rowBreaks>
  <ignoredErrors>
    <ignoredError sqref="D76 J76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33C94276A7402A468BCADCF027B1EA71" ma:contentTypeVersion="0" ma:contentTypeDescription="A content type to manage public (operations) IDB documents" ma:contentTypeScope="" ma:versionID="7ae9a4d31cb5018bfd195854fb39c648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INE/TSP</Division_x0020_or_x0020_Unit>
    <Other_x0020_Author xmlns="9c571b2f-e523-4ab2-ba2e-09e151a03ef4" xsi:nil="true"/>
    <Region xmlns="9c571b2f-e523-4ab2-ba2e-09e151a03ef4" xsi:nil="true"/>
    <IDBDocs_x0020_Number xmlns="9c571b2f-e523-4ab2-ba2e-09e151a03ef4">39568308</IDBDocs_x0020_Number>
    <Document_x0020_Author xmlns="9c571b2f-e523-4ab2-ba2e-09e151a03ef4">Alves, Dalve Alexandre Soria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BR-L1402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TR-TRP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803918AC-82A3-4B06-BF25-D34351071BC2}"/>
</file>

<file path=customXml/itemProps2.xml><?xml version="1.0" encoding="utf-8"?>
<ds:datastoreItem xmlns:ds="http://schemas.openxmlformats.org/officeDocument/2006/customXml" ds:itemID="{08C0A847-E099-4590-A90F-BD71BF9629C6}"/>
</file>

<file path=customXml/itemProps3.xml><?xml version="1.0" encoding="utf-8"?>
<ds:datastoreItem xmlns:ds="http://schemas.openxmlformats.org/officeDocument/2006/customXml" ds:itemID="{1CE266D6-FAB1-4568-AD29-D0B40454AADD}"/>
</file>

<file path=customXml/itemProps4.xml><?xml version="1.0" encoding="utf-8"?>
<ds:datastoreItem xmlns:ds="http://schemas.openxmlformats.org/officeDocument/2006/customXml" ds:itemID="{2AF41940-5F73-4089-8DCA-10B07F9D226D}"/>
</file>

<file path=customXml/itemProps5.xml><?xml version="1.0" encoding="utf-8"?>
<ds:datastoreItem xmlns:ds="http://schemas.openxmlformats.org/officeDocument/2006/customXml" ds:itemID="{D399B33A-AD67-4C68-A464-91E43F7186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 _4 - Plan de Adquisiciones PA</dc:title>
  <dc:creator>BID</dc:creator>
  <cp:lastModifiedBy>IADB</cp:lastModifiedBy>
  <cp:lastPrinted>2015-10-07T14:00:59Z</cp:lastPrinted>
  <dcterms:created xsi:type="dcterms:W3CDTF">2010-07-15T18:22:38Z</dcterms:created>
  <dcterms:modified xsi:type="dcterms:W3CDTF">2015-12-11T17:38:55Z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0x01010046CF21643EE8D14686A648AA6DAD08920033C94276A7402A468BCADCF027B1EA71</vt:lpwstr>
  </property>
  <property fmtid="{D5CDD505-2E9C-101B-9397-08002B2CF9AE}" pid="5" name="TaxKeywordTaxHTField">
    <vt:lpwstr/>
  </property>
  <property fmtid="{D5CDD505-2E9C-101B-9397-08002B2CF9AE}" pid="6" name="Series Operations IDB">
    <vt:lpwstr>3;#Unclassified|a6dff32e-d477-44cd-a56b-85efe9e0a56c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3;#Unclassified|a6dff32e-d477-44cd-a56b-85efe9e0a56c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