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9555" windowHeight="264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Plan1!$A$40:$Q$47</definedName>
    <definedName name="_xlnm.Print_Area" localSheetId="0">Plan1!$A$1:$L$92</definedName>
    <definedName name="_xlnm.Print_Titles" localSheetId="0">Plan1!$1:$9</definedName>
  </definedNames>
  <calcPr calcId="145621"/>
</workbook>
</file>

<file path=xl/calcChain.xml><?xml version="1.0" encoding="utf-8"?>
<calcChain xmlns="http://schemas.openxmlformats.org/spreadsheetml/2006/main">
  <c r="D37" i="1" l="1"/>
  <c r="O37" i="1" s="1"/>
  <c r="P61" i="1"/>
  <c r="Q61" i="1"/>
  <c r="Q51" i="1"/>
  <c r="Q53" i="1"/>
  <c r="Q54" i="1"/>
  <c r="Q55" i="1"/>
  <c r="P50" i="1"/>
  <c r="Q50" i="1"/>
  <c r="Q12" i="1"/>
  <c r="Q11" i="1"/>
  <c r="P64" i="1"/>
  <c r="P65" i="1"/>
  <c r="O61" i="1"/>
  <c r="P12" i="1"/>
  <c r="P51" i="1"/>
  <c r="P53" i="1"/>
  <c r="P54" i="1"/>
  <c r="P55" i="1"/>
  <c r="O13" i="1"/>
  <c r="P13" i="1" s="1"/>
  <c r="O14" i="1"/>
  <c r="Q14" i="1" s="1"/>
  <c r="O15" i="1"/>
  <c r="P15" i="1" s="1"/>
  <c r="O16" i="1"/>
  <c r="Q16" i="1" s="1"/>
  <c r="O17" i="1"/>
  <c r="P17" i="1" s="1"/>
  <c r="O18" i="1"/>
  <c r="Q18" i="1" s="1"/>
  <c r="O19" i="1"/>
  <c r="P19" i="1" s="1"/>
  <c r="O20" i="1"/>
  <c r="Q20" i="1" s="1"/>
  <c r="O21" i="1"/>
  <c r="P21" i="1" s="1"/>
  <c r="O22" i="1"/>
  <c r="Q22" i="1" s="1"/>
  <c r="O23" i="1"/>
  <c r="P23" i="1" s="1"/>
  <c r="O24" i="1"/>
  <c r="Q24" i="1" s="1"/>
  <c r="O25" i="1"/>
  <c r="P25" i="1" s="1"/>
  <c r="O26" i="1"/>
  <c r="Q26" i="1" s="1"/>
  <c r="O27" i="1"/>
  <c r="P27" i="1" s="1"/>
  <c r="O28" i="1"/>
  <c r="Q28" i="1" s="1"/>
  <c r="O29" i="1"/>
  <c r="P29" i="1" s="1"/>
  <c r="O30" i="1"/>
  <c r="Q30" i="1" s="1"/>
  <c r="O31" i="1"/>
  <c r="P31" i="1" s="1"/>
  <c r="O32" i="1"/>
  <c r="Q32" i="1" s="1"/>
  <c r="O33" i="1"/>
  <c r="P33" i="1" s="1"/>
  <c r="O34" i="1"/>
  <c r="Q34" i="1" s="1"/>
  <c r="O35" i="1"/>
  <c r="P35" i="1" s="1"/>
  <c r="O36" i="1"/>
  <c r="Q36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50" i="1"/>
  <c r="O51" i="1"/>
  <c r="O52" i="1"/>
  <c r="Q52" i="1" s="1"/>
  <c r="O53" i="1"/>
  <c r="O54" i="1"/>
  <c r="O55" i="1"/>
  <c r="O56" i="1"/>
  <c r="Q56" i="1" s="1"/>
  <c r="O62" i="1"/>
  <c r="P62" i="1" s="1"/>
  <c r="O63" i="1"/>
  <c r="P63" i="1" s="1"/>
  <c r="O64" i="1"/>
  <c r="Q64" i="1" s="1"/>
  <c r="O65" i="1"/>
  <c r="Q65" i="1" s="1"/>
  <c r="O66" i="1"/>
  <c r="P66" i="1" s="1"/>
  <c r="O67" i="1"/>
  <c r="P67" i="1" s="1"/>
  <c r="O11" i="1"/>
  <c r="P11" i="1" s="1"/>
  <c r="P68" i="1" l="1"/>
  <c r="Q67" i="1"/>
  <c r="Q63" i="1"/>
  <c r="O68" i="1"/>
  <c r="Q66" i="1"/>
  <c r="Q62" i="1"/>
  <c r="P40" i="1"/>
  <c r="P56" i="1"/>
  <c r="P52" i="1"/>
  <c r="P45" i="1"/>
  <c r="P43" i="1"/>
  <c r="P41" i="1"/>
  <c r="P44" i="1"/>
  <c r="P42" i="1"/>
  <c r="P34" i="1"/>
  <c r="P30" i="1"/>
  <c r="P26" i="1"/>
  <c r="P22" i="1"/>
  <c r="P18" i="1"/>
  <c r="P14" i="1"/>
  <c r="P37" i="1" s="1"/>
  <c r="P36" i="1"/>
  <c r="P32" i="1"/>
  <c r="P28" i="1"/>
  <c r="P24" i="1"/>
  <c r="P20" i="1"/>
  <c r="P16" i="1"/>
  <c r="Q33" i="1"/>
  <c r="Q25" i="1"/>
  <c r="Q21" i="1"/>
  <c r="Q19" i="1"/>
  <c r="Q17" i="1"/>
  <c r="Q15" i="1"/>
  <c r="Q13" i="1"/>
  <c r="Q35" i="1"/>
  <c r="Q31" i="1"/>
  <c r="Q29" i="1"/>
  <c r="Q27" i="1"/>
  <c r="Q23" i="1"/>
  <c r="Q37" i="1"/>
  <c r="Q68" i="1" l="1"/>
  <c r="D68" i="1" l="1"/>
  <c r="D57" i="1"/>
  <c r="O57" i="1" s="1"/>
  <c r="D58" i="1"/>
  <c r="O58" i="1" s="1"/>
  <c r="D47" i="1"/>
  <c r="O47" i="1" s="1"/>
  <c r="D46" i="1"/>
  <c r="O46" i="1" s="1"/>
  <c r="Q57" i="1" l="1"/>
  <c r="Q58" i="1" s="1"/>
  <c r="P57" i="1"/>
  <c r="P58" i="1" s="1"/>
  <c r="Q46" i="1"/>
  <c r="Q47" i="1" s="1"/>
  <c r="P46" i="1"/>
  <c r="P47" i="1" s="1"/>
  <c r="P69" i="1" s="1"/>
  <c r="D69" i="1"/>
  <c r="Q69" i="1" l="1"/>
  <c r="Q70" i="1" s="1"/>
  <c r="Q71" i="1" l="1"/>
  <c r="H70" i="1" s="1"/>
  <c r="P71" i="1"/>
  <c r="G70" i="1" s="1"/>
</calcChain>
</file>

<file path=xl/sharedStrings.xml><?xml version="1.0" encoding="utf-8"?>
<sst xmlns="http://schemas.openxmlformats.org/spreadsheetml/2006/main" count="457" uniqueCount="190">
  <si>
    <t>BRASIL</t>
  </si>
  <si>
    <t>PLANO DE AQUISIÇÕES (PA) - 18 MESES</t>
  </si>
  <si>
    <t>Nº</t>
  </si>
  <si>
    <t>BID (%)</t>
  </si>
  <si>
    <t>1.1</t>
  </si>
  <si>
    <t>PE</t>
  </si>
  <si>
    <t>EXA</t>
  </si>
  <si>
    <t>1.2</t>
  </si>
  <si>
    <t>1.3</t>
  </si>
  <si>
    <t>1.4</t>
  </si>
  <si>
    <t>EXP</t>
  </si>
  <si>
    <t>1.5</t>
  </si>
  <si>
    <t>P</t>
  </si>
  <si>
    <t>1.6</t>
  </si>
  <si>
    <t>1.7</t>
  </si>
  <si>
    <t>CD</t>
  </si>
  <si>
    <t>SUBTOTAL DE BENS</t>
  </si>
  <si>
    <t>2.1</t>
  </si>
  <si>
    <t>2.2</t>
  </si>
  <si>
    <t>2.3</t>
  </si>
  <si>
    <t>2.4</t>
  </si>
  <si>
    <t>2.5</t>
  </si>
  <si>
    <t>2.6</t>
  </si>
  <si>
    <t>LPN</t>
  </si>
  <si>
    <t>3.1</t>
  </si>
  <si>
    <t>LPI</t>
  </si>
  <si>
    <t>3.2</t>
  </si>
  <si>
    <t>SUBTOTAL DE OBRAS</t>
  </si>
  <si>
    <t>4.1</t>
  </si>
  <si>
    <t>4.2</t>
  </si>
  <si>
    <t>SBQC</t>
  </si>
  <si>
    <t>4.3</t>
  </si>
  <si>
    <t>4.4</t>
  </si>
  <si>
    <t>4.5</t>
  </si>
  <si>
    <t>4.6</t>
  </si>
  <si>
    <t>4.7</t>
  </si>
  <si>
    <t>VALOR TOTAL</t>
  </si>
  <si>
    <t>Descrição do Contrato</t>
  </si>
  <si>
    <t>Método de Aquisição (1)</t>
  </si>
  <si>
    <t>Revisão (2)</t>
  </si>
  <si>
    <t>Fonte</t>
  </si>
  <si>
    <t>Datas Estimadas</t>
  </si>
  <si>
    <t>Publicação Anúncio</t>
  </si>
  <si>
    <t>Término Contrato</t>
  </si>
  <si>
    <t>Status (3)</t>
  </si>
  <si>
    <t>Comentário</t>
  </si>
  <si>
    <t>1. SERVIÇOS DE CONSULTORIA</t>
  </si>
  <si>
    <t>Local (%)</t>
  </si>
  <si>
    <t>3. BENS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</si>
  <si>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</si>
  <si>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</si>
  <si>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</si>
  <si>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</si>
  <si>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</si>
  <si>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</si>
  <si>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</si>
  <si>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</si>
  <si>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</si>
  <si>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</si>
  <si>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</si>
  <si>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</si>
  <si>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</si>
  <si>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</si>
  <si>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</si>
  <si>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</si>
  <si>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</si>
  <si>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</si>
  <si>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 / 1.3</t>
  </si>
  <si>
    <t>SUBTOTAL DE CONSULTORIA</t>
  </si>
  <si>
    <t>2. OBRAS</t>
  </si>
  <si>
    <t>Contratação de empresa de consultoria para a prestação de serviços referentes aos Programas Socioambientais do PROMABEN II.</t>
  </si>
  <si>
    <t>2º Trimestre / 2015</t>
  </si>
  <si>
    <t>4º Trimestre / 2018</t>
  </si>
  <si>
    <t>Contratação de empresa de consultoria para realização dos estudos de caracterização urbana e social da área de baixa renda adjacente ao Canal de Descarga.</t>
  </si>
  <si>
    <t>3º Trimestre / 2018</t>
  </si>
  <si>
    <t>4º Trimestre / 2015</t>
  </si>
  <si>
    <t>1º Trimestre / 2019</t>
  </si>
  <si>
    <t>3.3</t>
  </si>
  <si>
    <t>3.4</t>
  </si>
  <si>
    <t>3.5</t>
  </si>
  <si>
    <t>3.6</t>
  </si>
  <si>
    <t>3.7</t>
  </si>
  <si>
    <t>4. SERVIÇOS TÉCNICOS (Serviços que não são de consultoria)</t>
  </si>
  <si>
    <t>SUBTOTAL DE SERVIÇOS TÉCNICOS</t>
  </si>
  <si>
    <t>PERCENTUAL (%) POR FONTE</t>
  </si>
  <si>
    <t>1º Trimestre / 2014</t>
  </si>
  <si>
    <t>1º Trimestre / 2018</t>
  </si>
  <si>
    <t>A</t>
  </si>
  <si>
    <t>3º Trimestre / 2015</t>
  </si>
  <si>
    <t>2º Trimestre / 2016</t>
  </si>
  <si>
    <t>1º Trimestre / 2015</t>
  </si>
  <si>
    <t>4º Trimestre / 2016</t>
  </si>
  <si>
    <t>Contratação de empresa de auditoria para execução de serviços especializados de Auditoria Externa das Demonstrações Financeiras do Programa.</t>
  </si>
  <si>
    <t>Contratação de empresa de consultoria para elaboração do Plano Diretor de Drenagem Urbana de Belém</t>
  </si>
  <si>
    <t>Contratação de empresa de consultoria para concepção so Sistema de Gestão matricial de Projetos, definições dos projetos Estruturantes e indicadores e metas de controle para fortalecimento da SEGEP</t>
  </si>
  <si>
    <t>Consultoria Individual para apoio na preparação do TDR e do orçamento para a redefinição da estrutura organizacional e quantitativo de pessoal da SEGEP.</t>
  </si>
  <si>
    <t>AF-400</t>
  </si>
  <si>
    <t>1º Trimestre / 2017</t>
  </si>
  <si>
    <t>CI</t>
  </si>
  <si>
    <t>3º Trimestre / 2016</t>
  </si>
  <si>
    <t>3º Trimestre / 2019</t>
  </si>
  <si>
    <t>1º Trimestre / 2016</t>
  </si>
  <si>
    <t>3º Trimestre / 2014</t>
  </si>
  <si>
    <t>Alterações: Indicar em vermelho as alterações feitas nas aquisições já constantes do PA</t>
  </si>
  <si>
    <t>Inclusões: Indicar em azul as aquisições incluídas no PA</t>
  </si>
  <si>
    <t>Cancelamentos: Indicar em verde os cancelamentos das aquisições constantes no PA</t>
  </si>
  <si>
    <t>Folha Anexa: Fazer comentários complementares ou esclarecedores, quando necessário, em folha anexa</t>
  </si>
  <si>
    <t>Histórico: Manter no PA todas as aquisições adjudicadas e/ou canceladas</t>
  </si>
  <si>
    <t>Status: Pendente (P); Em Processo (EP); Adjudicado (A); Cancelado ( C )</t>
  </si>
  <si>
    <t>Atualizado por: Equipe UCP</t>
  </si>
  <si>
    <t>Contratação de empresa de consultoria para elaboração do Sistema de Monitoramento do Plano Diretor de Relocalização de População e Atividades Econômicas e projetos Técnicos Social das sub-bacias 1 e 2.</t>
  </si>
  <si>
    <t>Contratação de empresa de consultoria para elaboração do Plano Básico de Saneamento do município de Belém.</t>
  </si>
  <si>
    <t>Contratação de empresa de consultoria para a revisão do Plano Diretor de Água e Esgoto do município de Belém.</t>
  </si>
  <si>
    <t>Contratação de empresa de consultoria para revisão do Plano Diretor de Limpeza e Manejo de Resíduos Sólidos de belém, para incluir a Região Metropolitana do município.</t>
  </si>
  <si>
    <t>Contratação de empresa de consultoria para capacitação dos funcionários da Prefeitura de Belém.</t>
  </si>
  <si>
    <t>Contratação de empresa de consultoria para elaborar os projetos executivos de engenharia para reabilitação dos canais do Una.</t>
  </si>
  <si>
    <t>Aquisição de software para o Sistema de Gestão Ambiental, com georeferenciamento.</t>
  </si>
  <si>
    <t>Aquisição de licença para utilização do software o Sistema de Informações Gerenciais - SIG na execução do PROMABEN II.</t>
  </si>
  <si>
    <t>Aquisição de software e hardware para a implantação, acompanhamento e controle da execução dos Projetos Estruturantes para o fortalecimento da SEGEP.</t>
  </si>
  <si>
    <t>Aquisição de equipamentos de multimídia e tecnologia para fortalecimento da Escola de Gestão Municipal (SEMAD).</t>
  </si>
  <si>
    <t>Aquisição de 10.000 hidrômetros.</t>
  </si>
  <si>
    <t>Aquisição de equipamentos para atendimento de 2 Unidades Básicas de Saúde da família.</t>
  </si>
  <si>
    <t>Aquisição dos equipamentos de manutenção de parques e jardins e de medição de parâmetros de controle ambiental.</t>
  </si>
  <si>
    <t>Locação de veículos para acompanhamento da execução das obras e serviços para UCP.</t>
  </si>
  <si>
    <t>Contratação de serviço de limpeza e manutenção das dependências da UCP.</t>
  </si>
  <si>
    <t>Contratação de serviços de vigilância e segurança armada para UCP.</t>
  </si>
  <si>
    <t>Locação de equipamentos fotocopiador digital com material e manutenção inclusos para UCP.</t>
  </si>
  <si>
    <t>Contratação de serviços de manutenção preventiva e corretiva para centrais de ar condicionado da UCP.</t>
  </si>
  <si>
    <t>Contratação de serviços de reservas, emissão, marcação, remarcação e fornecimento de bilhetes de passagens aéreas, marítimas, terrestres, nacionais e internacionais.</t>
  </si>
  <si>
    <t>Contratação de empresa para fornecimento de material e gêneros alimentícios para o funcionamento do escritório da UCP.</t>
  </si>
  <si>
    <t>Contratação de Consultoria Individual para apoio na revisão da Lei Municipal nº 8.630 de criação da Agência Reguladora AMAE/Belém.</t>
  </si>
  <si>
    <t>Contratação de Consultoria Individual para apoio na revisão do Contrato Programa firmado entre a COSANPA e PMB.</t>
  </si>
  <si>
    <t>Contratação de Consultoria Individual para apoio na preparação do TDR e do orçamento para elaboração do Sistema de Gestão matricial de Projetos, para fortalecimento da SEGEP.</t>
  </si>
  <si>
    <t>Contratação de Consultoria para elaboração do EIA, EIV, PCA e outorga para a emissão de Licença Ambiental do Sistema de Esgotamento Sanitário.</t>
  </si>
  <si>
    <t>Contratação de Consultoria Individual para apoio na preparação do TDR e do orçamento para a redefinição da estrutura organizacional e quantitativo de pessoal da SESAN, para atender as normativas da lei Federal nº 11.445/2007</t>
  </si>
  <si>
    <t>Contratação de Consultoria para a redefinição da estrutura organizacional e quantitativo de pessoal da SESAN</t>
  </si>
  <si>
    <t>Contratação de empresa de consultoria para execução de serviços especializados de supervisão das obras de reabilitação dos canais da bacia do Una.</t>
  </si>
  <si>
    <t>Contratação de Consultoria Individual para elaboração e implantação do Sistema Integrado de Gestão Fiduciária (SIGEF) para fortalecimento da CODEM</t>
  </si>
  <si>
    <t>Contratação de Consultoria de Avaliação Intermediária do Programa.</t>
  </si>
  <si>
    <t>Contratação de Consultoria de Avaliação Final do Programa.</t>
  </si>
  <si>
    <t>Contratação de empresa para execução de ações de saneamento e aterro em áreas de cota baixa e densamento ocupadas, todas na sub-bacia 1.</t>
  </si>
  <si>
    <t>Contratação de empresa para execução de microdrenagem; complementação do sistema viário da Rua dos Caripunas (entre Tv.de Breves e Tv. Honório dos Santos); implantação da ETE, das EEE com fornecimento de equipamentos; emissários e rede coletora de esgoto, rede de abastecimento de água, todos na sub-bacia 1.</t>
  </si>
  <si>
    <t>Contratação de empresa para revitalização e recuperação dos canais da bacia do UNA.</t>
  </si>
  <si>
    <t>Contratação de empresa para construção de duas Unidades Básicas de Saúde da Família para fortalecimento da SESMA.</t>
  </si>
  <si>
    <t>Contratação de empresa para construção de Unidades habitacionais e comerciais para os reassentados da área de intervenção do Programa.</t>
  </si>
  <si>
    <r>
      <rPr>
        <b/>
        <sz val="14"/>
        <color indexed="8"/>
        <rFont val="Arial"/>
        <family val="2"/>
      </rPr>
      <t>Métodos de Aquisição</t>
    </r>
    <r>
      <rPr>
        <sz val="14"/>
        <color indexed="8"/>
        <rFont val="Arial"/>
        <family val="2"/>
      </rPr>
      <t xml:space="preserve">: </t>
    </r>
    <r>
      <rPr>
        <b/>
        <sz val="14"/>
        <color indexed="8"/>
        <rFont val="Arial"/>
        <family val="2"/>
      </rPr>
      <t>(a) BID: LPI</t>
    </r>
    <r>
      <rPr>
        <sz val="14"/>
        <color indexed="8"/>
        <rFont val="Arial"/>
        <family val="2"/>
      </rPr>
      <t xml:space="preserve">: Licitação Pública Internacional; </t>
    </r>
    <r>
      <rPr>
        <b/>
        <sz val="14"/>
        <color indexed="8"/>
        <rFont val="Arial"/>
        <family val="2"/>
      </rPr>
      <t>LPN</t>
    </r>
    <r>
      <rPr>
        <sz val="14"/>
        <color indexed="8"/>
        <rFont val="Arial"/>
        <family val="2"/>
      </rPr>
      <t xml:space="preserve">: Licitação Pública Nacional; </t>
    </r>
    <r>
      <rPr>
        <b/>
        <sz val="14"/>
        <color indexed="8"/>
        <rFont val="Arial"/>
        <family val="2"/>
      </rPr>
      <t>CP</t>
    </r>
    <r>
      <rPr>
        <sz val="14"/>
        <color indexed="8"/>
        <rFont val="Arial"/>
        <family val="2"/>
      </rPr>
      <t xml:space="preserve">: Comparação de Preços; </t>
    </r>
    <r>
      <rPr>
        <b/>
        <sz val="14"/>
        <color indexed="8"/>
        <rFont val="Arial"/>
        <family val="2"/>
      </rPr>
      <t>CD</t>
    </r>
    <r>
      <rPr>
        <sz val="14"/>
        <color indexed="8"/>
        <rFont val="Arial"/>
        <family val="2"/>
      </rPr>
      <t xml:space="preserve">: Contratação Direta; </t>
    </r>
    <r>
      <rPr>
        <b/>
        <sz val="14"/>
        <color indexed="8"/>
        <rFont val="Arial"/>
        <family val="2"/>
      </rPr>
      <t>SBQC</t>
    </r>
    <r>
      <rPr>
        <sz val="14"/>
        <color indexed="8"/>
        <rFont val="Arial"/>
        <family val="2"/>
      </rPr>
      <t xml:space="preserve">: Seleção Baseada na Qualidade e Custo; </t>
    </r>
    <r>
      <rPr>
        <b/>
        <sz val="14"/>
        <color indexed="8"/>
        <rFont val="Arial"/>
        <family val="2"/>
      </rPr>
      <t>SQC</t>
    </r>
    <r>
      <rPr>
        <sz val="14"/>
        <color indexed="8"/>
        <rFont val="Arial"/>
        <family val="2"/>
      </rPr>
      <t xml:space="preserve">: Seleção Baseada nas Qualificações de Consultores; </t>
    </r>
    <r>
      <rPr>
        <b/>
        <sz val="14"/>
        <color indexed="8"/>
        <rFont val="Arial"/>
        <family val="2"/>
      </rPr>
      <t>SBMC</t>
    </r>
    <r>
      <rPr>
        <sz val="14"/>
        <color indexed="8"/>
        <rFont val="Arial"/>
        <family val="2"/>
      </rPr>
      <t xml:space="preserve">: Seleção Baseada no Menor Custo; </t>
    </r>
    <r>
      <rPr>
        <b/>
        <sz val="14"/>
        <color indexed="8"/>
        <rFont val="Arial"/>
        <family val="2"/>
      </rPr>
      <t>SBOF</t>
    </r>
    <r>
      <rPr>
        <sz val="14"/>
        <color indexed="8"/>
        <rFont val="Arial"/>
        <family val="2"/>
      </rPr>
      <t xml:space="preserve">: Seleção Baseada no Orçamento Fixo; </t>
    </r>
    <r>
      <rPr>
        <b/>
        <sz val="14"/>
        <color indexed="8"/>
        <rFont val="Arial"/>
        <family val="2"/>
      </rPr>
      <t>SBQ</t>
    </r>
    <r>
      <rPr>
        <sz val="14"/>
        <color indexed="8"/>
        <rFont val="Arial"/>
        <family val="2"/>
      </rPr>
      <t xml:space="preserve">: Seleção Baseada na Qualidade; </t>
    </r>
    <r>
      <rPr>
        <b/>
        <sz val="14"/>
        <color indexed="8"/>
        <rFont val="Arial"/>
        <family val="2"/>
      </rPr>
      <t>CI</t>
    </r>
    <r>
      <rPr>
        <sz val="14"/>
        <color indexed="8"/>
        <rFont val="Arial"/>
        <family val="2"/>
      </rPr>
      <t xml:space="preserve">: Consultor Individual; </t>
    </r>
    <r>
      <rPr>
        <b/>
        <sz val="14"/>
        <color indexed="8"/>
        <rFont val="Arial"/>
        <family val="2"/>
      </rPr>
      <t>CV</t>
    </r>
    <r>
      <rPr>
        <sz val="14"/>
        <color indexed="8"/>
        <rFont val="Arial"/>
        <family val="2"/>
      </rPr>
      <t xml:space="preserve">: Convênio. </t>
    </r>
    <r>
      <rPr>
        <b/>
        <sz val="14"/>
        <color indexed="8"/>
        <rFont val="Arial"/>
        <family val="2"/>
      </rPr>
      <t>(b) Lei 8.666/1993</t>
    </r>
    <r>
      <rPr>
        <sz val="14"/>
        <color indexed="8"/>
        <rFont val="Arial"/>
        <family val="2"/>
      </rPr>
      <t xml:space="preserve">: </t>
    </r>
    <r>
      <rPr>
        <b/>
        <sz val="14"/>
        <color indexed="8"/>
        <rFont val="Arial"/>
        <family val="2"/>
      </rPr>
      <t>CC</t>
    </r>
    <r>
      <rPr>
        <sz val="14"/>
        <color indexed="8"/>
        <rFont val="Arial"/>
        <family val="2"/>
      </rPr>
      <t xml:space="preserve">: Carta Convite; </t>
    </r>
    <r>
      <rPr>
        <b/>
        <sz val="14"/>
        <color indexed="8"/>
        <rFont val="Arial"/>
        <family val="2"/>
      </rPr>
      <t>TP</t>
    </r>
    <r>
      <rPr>
        <sz val="14"/>
        <color indexed="8"/>
        <rFont val="Arial"/>
        <family val="2"/>
      </rPr>
      <t xml:space="preserve">: Tomada de Preços; </t>
    </r>
    <r>
      <rPr>
        <b/>
        <sz val="14"/>
        <color indexed="8"/>
        <rFont val="Arial"/>
        <family val="2"/>
      </rPr>
      <t>CPN</t>
    </r>
    <r>
      <rPr>
        <sz val="14"/>
        <color indexed="8"/>
        <rFont val="Arial"/>
        <family val="2"/>
      </rPr>
      <t xml:space="preserve">: Concorrência Pública Nacional; </t>
    </r>
    <r>
      <rPr>
        <b/>
        <sz val="14"/>
        <color indexed="8"/>
        <rFont val="Arial"/>
        <family val="2"/>
      </rPr>
      <t>PE</t>
    </r>
    <r>
      <rPr>
        <sz val="14"/>
        <color indexed="8"/>
        <rFont val="Arial"/>
        <family val="2"/>
      </rPr>
      <t xml:space="preserve">: Pregão Eletrônico; </t>
    </r>
    <r>
      <rPr>
        <b/>
        <sz val="14"/>
        <color indexed="8"/>
        <rFont val="Arial"/>
        <family val="2"/>
      </rPr>
      <t>ARP</t>
    </r>
    <r>
      <rPr>
        <sz val="14"/>
        <color indexed="8"/>
        <rFont val="Arial"/>
        <family val="2"/>
      </rPr>
      <t xml:space="preserve">: Ata de Registro de Preços; </t>
    </r>
    <r>
      <rPr>
        <b/>
        <sz val="14"/>
        <color indexed="8"/>
        <rFont val="Arial"/>
        <family val="2"/>
      </rPr>
      <t>PP</t>
    </r>
    <r>
      <rPr>
        <sz val="14"/>
        <color indexed="8"/>
        <rFont val="Arial"/>
        <family val="2"/>
      </rPr>
      <t xml:space="preserve">: Pregão Presencial; </t>
    </r>
    <r>
      <rPr>
        <b/>
        <sz val="14"/>
        <color indexed="8"/>
        <rFont val="Arial"/>
        <family val="2"/>
      </rPr>
      <t>CV</t>
    </r>
    <r>
      <rPr>
        <sz val="14"/>
        <color indexed="8"/>
        <rFont val="Arial"/>
        <family val="2"/>
      </rPr>
      <t>: Convênio.</t>
    </r>
  </si>
  <si>
    <r>
      <t xml:space="preserve">Revisões BID: EXA = </t>
    </r>
    <r>
      <rPr>
        <i/>
        <sz val="14"/>
        <color indexed="8"/>
        <rFont val="Arial"/>
        <family val="2"/>
      </rPr>
      <t>Ex-ante</t>
    </r>
    <r>
      <rPr>
        <sz val="14"/>
        <color indexed="8"/>
        <rFont val="Arial"/>
        <family val="2"/>
      </rPr>
      <t xml:space="preserve"> e EXP = </t>
    </r>
    <r>
      <rPr>
        <i/>
        <sz val="14"/>
        <color indexed="8"/>
        <rFont val="Arial"/>
        <family val="2"/>
      </rPr>
      <t>Ex-post</t>
    </r>
  </si>
  <si>
    <t>Custo Estimado (1000)            (US$ = R$ 2,00)</t>
  </si>
  <si>
    <t>Nº Componente Associado</t>
  </si>
  <si>
    <t>1.26</t>
  </si>
  <si>
    <t>C</t>
  </si>
  <si>
    <t>4º Trimestre / 2014</t>
  </si>
  <si>
    <t>Contrato de Empréstimo 3303/OC-BR</t>
  </si>
  <si>
    <t>Atualização Nº: 02</t>
  </si>
  <si>
    <t>Contratação de empresa para recuperação do sistema de macrodrenagem, microdrenagem e viário na sub-bacia 2 (Passivo).</t>
  </si>
  <si>
    <t>3.8</t>
  </si>
  <si>
    <t>2.7</t>
  </si>
  <si>
    <t>Contratação de empresa para reestruturação física do prédio da UCP.</t>
  </si>
  <si>
    <t>Programa de Saneamento Básico da Bacia da Estrada Nova - PROMABEN II</t>
  </si>
  <si>
    <t>Contratação de empresa para execução de serviços de consultoria para elaboração de projetos executivos e supervisão de obras do Programa.</t>
  </si>
  <si>
    <t>Contratação de empresa para execução de serviços especializados de consultoria para elaboração do Projeto Executivo do Programa</t>
  </si>
  <si>
    <t>2º Trimestre / 2017</t>
  </si>
  <si>
    <t>Contratação de consultoria Individual para apoio na preparação do TDR e do orçamento para a redefinição da estrutura organizacional e quantitativo de pessoal da SEMAD.</t>
  </si>
  <si>
    <t>1º Trimestre / 2020</t>
  </si>
  <si>
    <t>2º Trimestre/ 2015</t>
  </si>
  <si>
    <t>CP</t>
  </si>
  <si>
    <t>Aquisição de hardware e software para o fortalecimento da UCP.</t>
  </si>
  <si>
    <t>FOLHA ANEXA</t>
  </si>
  <si>
    <t>ITEM</t>
  </si>
  <si>
    <t>COMENTÁRIOS</t>
  </si>
  <si>
    <t>Aquisição de licença para utilização do software do Sistema de Informações Gerenciais - SIG na execução do PROMABEN II, faz-se necessária ocorrer mediante a Contratação Direta em razão da existência desse Sistema de Informações em utilização no PROMABEN I, e será necessário também para a execução do PROMABEN II.</t>
  </si>
  <si>
    <t>A aquisição de hidrometros faz-se necessária ocorrer mediante Licitação Pública Internacional por conveniência da divulgação da licitação no âmbito internacional, possibilitando a ampliação de ofertas.</t>
  </si>
  <si>
    <t>A contratação de empresa para reestruturação física do prédio da UCP se faz necessária e urgente considerando a nova estrutura da UCP, a ampliação da equipe do EGSA e das novas aquisições para a execução do Promaben II durante 5 anos.</t>
  </si>
  <si>
    <t>A aquisição de hardware e software para o fortalecimento da UCP se faz necessária e foi incluída para atendimento à meta do fortalecimento institucional do Programa.</t>
  </si>
  <si>
    <t>Cancelamento do item 1.2 - Contratação de empresa para execução de serviços especializados de consultoria para elaboração do Projeto Executivo do Programa, pois este serviço foi juntado à supervisão de obras do Programa.</t>
  </si>
  <si>
    <t>Contratação de empresa de consultoria para a elaboração do EIV, EIA/RIMA, PCA e Outorga, todos necessários à emissão da Licença Ambiental do Sistema de Esgotamento Sanitário, que estava previsto ocorrer no PROMABEN I, passou para ser realizada no PROMABEN II, sendo transferida, por conseguinte, a respectiva contratação.</t>
  </si>
  <si>
    <t>%</t>
  </si>
  <si>
    <t>BID</t>
  </si>
  <si>
    <t>LOCAL</t>
  </si>
  <si>
    <t>OBRAS</t>
  </si>
  <si>
    <t>CONSULTORIA</t>
  </si>
  <si>
    <t>SERVIÇOS TÉCNICOS</t>
  </si>
  <si>
    <t>BENS</t>
  </si>
  <si>
    <t>SOMA</t>
  </si>
  <si>
    <t>Considerando o quantitativo reduzido de projetos executivos previstos para o PROMABEN II, é recomendável a junção dos serviços dos itens 1.1 e 1.2,  com o objetivo de se realizar um único processo de seleção para contratação de empresa de consultoria que realize a supervisão das obras (H/Mês) e outra que elabore os projetos executivos (produto), em face ao princípio da economicidade na Administração Pública, garantindo a redução de gastos que entendemos desnecessários.</t>
  </si>
  <si>
    <t>Será feito em sistema e edital aceito pelo BID.</t>
  </si>
  <si>
    <t>Contratração de empresa de consultoria para apoio à sustentabilidade socioambiental das obras de reabilitação dos canais da bacia do Una</t>
  </si>
  <si>
    <t>A UCP deverá ter prévia anuencia do Banco para a efetivação da referida contratação direta.</t>
  </si>
  <si>
    <t>A contratação de empresa de consultoria para elaborar projetos executivos de engenharia foi incluída para de reabilitação dos canais do UNA.</t>
  </si>
  <si>
    <t>Atualizado em: 18/12/2014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</si>
</sst>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&quot;R$ &quot;#,##0.00"/>
    <numFmt numFmtId="166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color indexed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5" fillId="0" borderId="0" xfId="0" applyNumberFormat="1" applyFont="1"/>
    <xf numFmtId="0" fontId="8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/>
    <xf numFmtId="0" fontId="5" fillId="2" borderId="0" xfId="0" applyFont="1" applyFill="1"/>
    <xf numFmtId="166" fontId="12" fillId="2" borderId="0" xfId="0" applyNumberFormat="1" applyFont="1" applyFill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2" fillId="0" borderId="1" xfId="2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2" fontId="12" fillId="0" borderId="5" xfId="2" applyNumberFormat="1" applyFont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9" fontId="5" fillId="0" borderId="0" xfId="1" applyFont="1"/>
    <xf numFmtId="0" fontId="5" fillId="0" borderId="0" xfId="0" applyFont="1" applyAlignment="1">
      <alignment horizontal="left"/>
    </xf>
    <xf numFmtId="164" fontId="4" fillId="0" borderId="0" xfId="2" applyFont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164" fontId="11" fillId="2" borderId="1" xfId="2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9" fontId="3" fillId="2" borderId="5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" fontId="3" fillId="2" borderId="1" xfId="2" applyNumberFormat="1" applyFont="1" applyFill="1" applyBorder="1" applyAlignment="1">
      <alignment horizontal="center" wrapText="1"/>
    </xf>
    <xf numFmtId="4" fontId="4" fillId="2" borderId="1" xfId="2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165" fontId="3" fillId="0" borderId="0" xfId="2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64" fontId="3" fillId="0" borderId="5" xfId="2" applyFont="1" applyBorder="1" applyAlignment="1">
      <alignment horizontal="center" vertical="center" wrapText="1"/>
    </xf>
    <xf numFmtId="164" fontId="3" fillId="0" borderId="6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4">
    <cellStyle name="Moeda 2" xfId="2"/>
    <cellStyle name="Normal" xfId="0" builtinId="0"/>
    <cellStyle name="Percent" xfId="1" builtinId="5"/>
    <cellStyle name="Porcentagem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0</xdr:row>
      <xdr:rowOff>43543</xdr:rowOff>
    </xdr:from>
    <xdr:to>
      <xdr:col>1</xdr:col>
      <xdr:colOff>919322</xdr:colOff>
      <xdr:row>2</xdr:row>
      <xdr:rowOff>47599</xdr:rowOff>
    </xdr:to>
    <xdr:pic>
      <xdr:nvPicPr>
        <xdr:cNvPr id="2" name="Imagem 1" descr="C:\Users\FELIPE VIDAL\Pictures\primary_logo_es-pt-f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4" y="43543"/>
          <a:ext cx="1300322" cy="439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showGridLines="0" tabSelected="1" view="pageBreakPreview" topLeftCell="A45" zoomScale="70" zoomScaleNormal="100" zoomScaleSheetLayoutView="70" workbookViewId="0">
      <selection activeCell="H51" sqref="H51"/>
    </sheetView>
  </sheetViews>
  <sheetFormatPr defaultColWidth="9.140625" defaultRowHeight="15" x14ac:dyDescent="0.2"/>
  <cols>
    <col min="1" max="1" width="8.7109375" style="18" customWidth="1"/>
    <col min="2" max="2" width="50.7109375" style="10" customWidth="1"/>
    <col min="3" max="3" width="18.7109375" style="19" customWidth="1"/>
    <col min="4" max="4" width="20.7109375" style="20" customWidth="1"/>
    <col min="5" max="5" width="17.7109375" style="10" customWidth="1"/>
    <col min="6" max="6" width="13.7109375" style="10" customWidth="1"/>
    <col min="7" max="8" width="15.7109375" style="10" customWidth="1"/>
    <col min="9" max="9" width="16" style="10" customWidth="1"/>
    <col min="10" max="11" width="15.7109375" style="10" customWidth="1"/>
    <col min="12" max="12" width="29.7109375" style="32" customWidth="1"/>
    <col min="13" max="14" width="9.140625" style="10"/>
    <col min="15" max="15" width="11.28515625" style="10" bestFit="1" customWidth="1"/>
    <col min="16" max="17" width="15" style="10" customWidth="1"/>
    <col min="18" max="16384" width="9.140625" style="10"/>
  </cols>
  <sheetData>
    <row r="1" spans="1:17" s="1" customFormat="1" ht="18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7" s="1" customFormat="1" ht="18" x14ac:dyDescent="0.25">
      <c r="A2" s="66" t="s">
        <v>158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7" s="6" customFormat="1" ht="18" x14ac:dyDescent="0.25">
      <c r="A3" s="67" t="s">
        <v>152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7" s="1" customFormat="1" ht="18" x14ac:dyDescent="0.25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7" s="1" customFormat="1" ht="18" x14ac:dyDescent="0.25">
      <c r="A5" s="2"/>
      <c r="B5" s="71" t="s">
        <v>189</v>
      </c>
      <c r="C5" s="71"/>
      <c r="D5" s="71"/>
      <c r="E5" s="71"/>
      <c r="F5" s="8"/>
      <c r="G5" s="8"/>
      <c r="H5" s="8"/>
      <c r="I5" s="8"/>
      <c r="J5" s="8"/>
      <c r="K5" s="8"/>
      <c r="L5" s="29"/>
    </row>
    <row r="6" spans="1:17" s="1" customFormat="1" ht="18" x14ac:dyDescent="0.25">
      <c r="A6" s="2"/>
      <c r="B6" s="75" t="s">
        <v>153</v>
      </c>
      <c r="C6" s="75"/>
      <c r="D6" s="75"/>
      <c r="E6" s="75"/>
      <c r="F6" s="8"/>
      <c r="G6" s="8"/>
      <c r="H6" s="8"/>
      <c r="I6" s="8"/>
      <c r="J6" s="8"/>
      <c r="K6" s="8"/>
      <c r="L6" s="29"/>
    </row>
    <row r="7" spans="1:17" s="1" customFormat="1" ht="20.25" customHeight="1" x14ac:dyDescent="0.25">
      <c r="A7" s="3"/>
      <c r="B7" s="70" t="s">
        <v>109</v>
      </c>
      <c r="C7" s="70"/>
      <c r="D7" s="70"/>
      <c r="E7" s="70"/>
      <c r="F7" s="4"/>
      <c r="G7" s="4"/>
      <c r="H7" s="4"/>
      <c r="I7" s="4"/>
      <c r="J7" s="4"/>
      <c r="K7" s="4"/>
      <c r="L7" s="30"/>
    </row>
    <row r="8" spans="1:17" s="1" customFormat="1" ht="50.1" customHeight="1" x14ac:dyDescent="0.25">
      <c r="A8" s="69" t="s">
        <v>2</v>
      </c>
      <c r="B8" s="69" t="s">
        <v>37</v>
      </c>
      <c r="C8" s="68" t="s">
        <v>148</v>
      </c>
      <c r="D8" s="72" t="s">
        <v>147</v>
      </c>
      <c r="E8" s="69" t="s">
        <v>38</v>
      </c>
      <c r="F8" s="69" t="s">
        <v>39</v>
      </c>
      <c r="G8" s="69" t="s">
        <v>40</v>
      </c>
      <c r="H8" s="69"/>
      <c r="I8" s="69" t="s">
        <v>41</v>
      </c>
      <c r="J8" s="69"/>
      <c r="K8" s="69" t="s">
        <v>44</v>
      </c>
      <c r="L8" s="73" t="s">
        <v>45</v>
      </c>
      <c r="O8" s="22"/>
      <c r="P8" s="23" t="s">
        <v>176</v>
      </c>
      <c r="Q8" s="24" t="s">
        <v>176</v>
      </c>
    </row>
    <row r="9" spans="1:17" s="1" customFormat="1" ht="50.1" customHeight="1" x14ac:dyDescent="0.25">
      <c r="A9" s="69"/>
      <c r="B9" s="69"/>
      <c r="C9" s="68"/>
      <c r="D9" s="72"/>
      <c r="E9" s="69"/>
      <c r="F9" s="69"/>
      <c r="G9" s="9" t="s">
        <v>3</v>
      </c>
      <c r="H9" s="7" t="s">
        <v>47</v>
      </c>
      <c r="I9" s="7" t="s">
        <v>42</v>
      </c>
      <c r="J9" s="7" t="s">
        <v>43</v>
      </c>
      <c r="K9" s="69"/>
      <c r="L9" s="74"/>
      <c r="O9" s="22"/>
      <c r="P9" s="25" t="s">
        <v>177</v>
      </c>
      <c r="Q9" s="26" t="s">
        <v>178</v>
      </c>
    </row>
    <row r="10" spans="1:17" s="1" customFormat="1" ht="24.95" customHeight="1" x14ac:dyDescent="0.25">
      <c r="A10" s="69" t="s">
        <v>46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O10" s="54" t="s">
        <v>180</v>
      </c>
      <c r="P10" s="55"/>
      <c r="Q10" s="56"/>
    </row>
    <row r="11" spans="1:17" ht="62.45" customHeight="1" x14ac:dyDescent="0.2">
      <c r="A11" s="11" t="s">
        <v>4</v>
      </c>
      <c r="B11" s="12" t="s">
        <v>159</v>
      </c>
      <c r="C11" s="13" t="s">
        <v>67</v>
      </c>
      <c r="D11" s="14">
        <v>15109.73</v>
      </c>
      <c r="E11" s="11" t="s">
        <v>30</v>
      </c>
      <c r="F11" s="11" t="s">
        <v>6</v>
      </c>
      <c r="G11" s="11">
        <v>80</v>
      </c>
      <c r="H11" s="11">
        <v>20</v>
      </c>
      <c r="I11" s="11" t="s">
        <v>151</v>
      </c>
      <c r="J11" s="11" t="s">
        <v>72</v>
      </c>
      <c r="K11" s="11" t="s">
        <v>12</v>
      </c>
      <c r="L11" s="33"/>
      <c r="O11" s="27">
        <f>D11</f>
        <v>15109.73</v>
      </c>
      <c r="P11" s="23">
        <f>O11*G11%</f>
        <v>12087.784</v>
      </c>
      <c r="Q11" s="23">
        <f>O11*H11%</f>
        <v>3021.9459999999999</v>
      </c>
    </row>
    <row r="12" spans="1:17" ht="46.9" customHeight="1" x14ac:dyDescent="0.2">
      <c r="A12" s="11" t="s">
        <v>7</v>
      </c>
      <c r="B12" s="12" t="s">
        <v>160</v>
      </c>
      <c r="C12" s="13" t="s">
        <v>8</v>
      </c>
      <c r="D12" s="14">
        <v>1500</v>
      </c>
      <c r="E12" s="11" t="s">
        <v>30</v>
      </c>
      <c r="F12" s="11" t="s">
        <v>6</v>
      </c>
      <c r="G12" s="11">
        <v>80</v>
      </c>
      <c r="H12" s="11">
        <v>20</v>
      </c>
      <c r="I12" s="11" t="s">
        <v>71</v>
      </c>
      <c r="J12" s="11" t="s">
        <v>74</v>
      </c>
      <c r="K12" s="11" t="s">
        <v>150</v>
      </c>
      <c r="L12" s="33"/>
      <c r="O12" s="27"/>
      <c r="P12" s="23">
        <f t="shared" ref="P12:P57" si="0">O12*G12%</f>
        <v>0</v>
      </c>
      <c r="Q12" s="23">
        <f t="shared" ref="Q12:Q36" si="1">O12*H12%</f>
        <v>0</v>
      </c>
    </row>
    <row r="13" spans="1:17" ht="45" x14ac:dyDescent="0.2">
      <c r="A13" s="11" t="s">
        <v>8</v>
      </c>
      <c r="B13" s="12" t="s">
        <v>70</v>
      </c>
      <c r="C13" s="13" t="s">
        <v>18</v>
      </c>
      <c r="D13" s="14">
        <v>3000</v>
      </c>
      <c r="E13" s="11" t="s">
        <v>30</v>
      </c>
      <c r="F13" s="11" t="s">
        <v>6</v>
      </c>
      <c r="G13" s="11">
        <v>80</v>
      </c>
      <c r="H13" s="11">
        <v>20</v>
      </c>
      <c r="I13" s="11" t="s">
        <v>71</v>
      </c>
      <c r="J13" s="11" t="s">
        <v>74</v>
      </c>
      <c r="K13" s="11" t="s">
        <v>12</v>
      </c>
      <c r="L13" s="33"/>
      <c r="O13" s="27">
        <f t="shared" ref="O13:O67" si="2">D13</f>
        <v>3000</v>
      </c>
      <c r="P13" s="23">
        <f t="shared" si="0"/>
        <v>2400</v>
      </c>
      <c r="Q13" s="23">
        <f t="shared" si="1"/>
        <v>600</v>
      </c>
    </row>
    <row r="14" spans="1:17" ht="60" x14ac:dyDescent="0.2">
      <c r="A14" s="11" t="s">
        <v>9</v>
      </c>
      <c r="B14" s="12" t="s">
        <v>73</v>
      </c>
      <c r="C14" s="13" t="s">
        <v>18</v>
      </c>
      <c r="D14" s="14">
        <v>2000</v>
      </c>
      <c r="E14" s="11" t="s">
        <v>30</v>
      </c>
      <c r="F14" s="11" t="s">
        <v>6</v>
      </c>
      <c r="G14" s="11">
        <v>20</v>
      </c>
      <c r="H14" s="11">
        <v>80</v>
      </c>
      <c r="I14" s="11" t="s">
        <v>101</v>
      </c>
      <c r="J14" s="11" t="s">
        <v>161</v>
      </c>
      <c r="K14" s="11" t="s">
        <v>12</v>
      </c>
      <c r="L14" s="33"/>
      <c r="O14" s="27">
        <f t="shared" si="2"/>
        <v>2000</v>
      </c>
      <c r="P14" s="23">
        <f t="shared" si="0"/>
        <v>400</v>
      </c>
      <c r="Q14" s="23">
        <f t="shared" si="1"/>
        <v>1600</v>
      </c>
    </row>
    <row r="15" spans="1:17" ht="60" x14ac:dyDescent="0.2">
      <c r="A15" s="11" t="s">
        <v>11</v>
      </c>
      <c r="B15" s="12" t="s">
        <v>92</v>
      </c>
      <c r="C15" s="13" t="s">
        <v>24</v>
      </c>
      <c r="D15" s="14">
        <v>350</v>
      </c>
      <c r="E15" s="11" t="s">
        <v>96</v>
      </c>
      <c r="F15" s="11" t="s">
        <v>6</v>
      </c>
      <c r="G15" s="11">
        <v>20</v>
      </c>
      <c r="H15" s="11">
        <v>80</v>
      </c>
      <c r="I15" s="11" t="s">
        <v>71</v>
      </c>
      <c r="J15" s="11" t="s">
        <v>100</v>
      </c>
      <c r="K15" s="11" t="s">
        <v>12</v>
      </c>
      <c r="L15" s="33"/>
      <c r="O15" s="27">
        <f t="shared" si="2"/>
        <v>350</v>
      </c>
      <c r="P15" s="23">
        <f t="shared" si="0"/>
        <v>70</v>
      </c>
      <c r="Q15" s="23">
        <f t="shared" si="1"/>
        <v>280</v>
      </c>
    </row>
    <row r="16" spans="1:17" ht="75" x14ac:dyDescent="0.2">
      <c r="A16" s="11" t="s">
        <v>13</v>
      </c>
      <c r="B16" s="12" t="s">
        <v>110</v>
      </c>
      <c r="C16" s="13" t="s">
        <v>18</v>
      </c>
      <c r="D16" s="14">
        <v>1025</v>
      </c>
      <c r="E16" s="11" t="s">
        <v>30</v>
      </c>
      <c r="F16" s="11" t="s">
        <v>6</v>
      </c>
      <c r="G16" s="11">
        <v>20</v>
      </c>
      <c r="H16" s="11">
        <v>80</v>
      </c>
      <c r="I16" s="11" t="s">
        <v>88</v>
      </c>
      <c r="J16" s="11" t="s">
        <v>74</v>
      </c>
      <c r="K16" s="11" t="s">
        <v>12</v>
      </c>
      <c r="L16" s="33"/>
      <c r="O16" s="27">
        <f t="shared" si="2"/>
        <v>1025</v>
      </c>
      <c r="P16" s="23">
        <f t="shared" si="0"/>
        <v>205</v>
      </c>
      <c r="Q16" s="23">
        <f t="shared" si="1"/>
        <v>820</v>
      </c>
    </row>
    <row r="17" spans="1:17" ht="45" x14ac:dyDescent="0.2">
      <c r="A17" s="11" t="s">
        <v>14</v>
      </c>
      <c r="B17" s="12" t="s">
        <v>93</v>
      </c>
      <c r="C17" s="13" t="s">
        <v>18</v>
      </c>
      <c r="D17" s="14">
        <v>1750</v>
      </c>
      <c r="E17" s="11" t="s">
        <v>30</v>
      </c>
      <c r="F17" s="11" t="s">
        <v>6</v>
      </c>
      <c r="G17" s="11">
        <v>20</v>
      </c>
      <c r="H17" s="11">
        <v>80</v>
      </c>
      <c r="I17" s="11" t="s">
        <v>75</v>
      </c>
      <c r="J17" s="11" t="s">
        <v>91</v>
      </c>
      <c r="K17" s="11" t="s">
        <v>12</v>
      </c>
      <c r="L17" s="33"/>
      <c r="O17" s="27">
        <f t="shared" si="2"/>
        <v>1750</v>
      </c>
      <c r="P17" s="23">
        <f t="shared" si="0"/>
        <v>350</v>
      </c>
      <c r="Q17" s="23">
        <f t="shared" si="1"/>
        <v>1400</v>
      </c>
    </row>
    <row r="18" spans="1:17" ht="60" x14ac:dyDescent="0.2">
      <c r="A18" s="11" t="s">
        <v>49</v>
      </c>
      <c r="B18" s="12" t="s">
        <v>133</v>
      </c>
      <c r="C18" s="13" t="s">
        <v>8</v>
      </c>
      <c r="D18" s="14">
        <v>426</v>
      </c>
      <c r="E18" s="11" t="s">
        <v>30</v>
      </c>
      <c r="F18" s="34" t="s">
        <v>10</v>
      </c>
      <c r="G18" s="11">
        <v>5</v>
      </c>
      <c r="H18" s="11">
        <v>95</v>
      </c>
      <c r="I18" s="11" t="s">
        <v>75</v>
      </c>
      <c r="J18" s="11" t="s">
        <v>91</v>
      </c>
      <c r="K18" s="11" t="s">
        <v>12</v>
      </c>
      <c r="L18" s="33"/>
      <c r="O18" s="27">
        <f t="shared" si="2"/>
        <v>426</v>
      </c>
      <c r="P18" s="23">
        <f t="shared" si="0"/>
        <v>21.3</v>
      </c>
      <c r="Q18" s="23">
        <f t="shared" si="1"/>
        <v>404.7</v>
      </c>
    </row>
    <row r="19" spans="1:17" ht="45" x14ac:dyDescent="0.2">
      <c r="A19" s="11" t="s">
        <v>50</v>
      </c>
      <c r="B19" s="12" t="s">
        <v>130</v>
      </c>
      <c r="C19" s="13" t="s">
        <v>18</v>
      </c>
      <c r="D19" s="14">
        <v>12.5</v>
      </c>
      <c r="E19" s="11" t="s">
        <v>98</v>
      </c>
      <c r="F19" s="34" t="s">
        <v>10</v>
      </c>
      <c r="G19" s="11">
        <v>20</v>
      </c>
      <c r="H19" s="11">
        <v>80</v>
      </c>
      <c r="I19" s="11" t="s">
        <v>90</v>
      </c>
      <c r="J19" s="11" t="s">
        <v>75</v>
      </c>
      <c r="K19" s="11" t="s">
        <v>12</v>
      </c>
      <c r="L19" s="33"/>
      <c r="O19" s="27">
        <f t="shared" si="2"/>
        <v>12.5</v>
      </c>
      <c r="P19" s="23">
        <f t="shared" si="0"/>
        <v>2.5</v>
      </c>
      <c r="Q19" s="23">
        <f t="shared" si="1"/>
        <v>10</v>
      </c>
    </row>
    <row r="20" spans="1:17" ht="45" x14ac:dyDescent="0.2">
      <c r="A20" s="11" t="s">
        <v>51</v>
      </c>
      <c r="B20" s="12" t="s">
        <v>131</v>
      </c>
      <c r="C20" s="13" t="s">
        <v>18</v>
      </c>
      <c r="D20" s="14">
        <v>12.5</v>
      </c>
      <c r="E20" s="11" t="s">
        <v>98</v>
      </c>
      <c r="F20" s="34" t="s">
        <v>10</v>
      </c>
      <c r="G20" s="11">
        <v>20</v>
      </c>
      <c r="H20" s="11">
        <v>80</v>
      </c>
      <c r="I20" s="11" t="s">
        <v>71</v>
      </c>
      <c r="J20" s="11" t="s">
        <v>101</v>
      </c>
      <c r="K20" s="11" t="s">
        <v>12</v>
      </c>
      <c r="L20" s="33"/>
      <c r="O20" s="27">
        <f t="shared" si="2"/>
        <v>12.5</v>
      </c>
      <c r="P20" s="23">
        <f t="shared" si="0"/>
        <v>2.5</v>
      </c>
      <c r="Q20" s="23">
        <f t="shared" si="1"/>
        <v>10</v>
      </c>
    </row>
    <row r="21" spans="1:17" ht="75" x14ac:dyDescent="0.2">
      <c r="A21" s="11" t="s">
        <v>52</v>
      </c>
      <c r="B21" s="12" t="s">
        <v>132</v>
      </c>
      <c r="C21" s="13" t="s">
        <v>18</v>
      </c>
      <c r="D21" s="14">
        <v>17.5</v>
      </c>
      <c r="E21" s="11" t="s">
        <v>98</v>
      </c>
      <c r="F21" s="34" t="s">
        <v>10</v>
      </c>
      <c r="G21" s="11">
        <v>20</v>
      </c>
      <c r="H21" s="11">
        <v>80</v>
      </c>
      <c r="I21" s="11" t="s">
        <v>75</v>
      </c>
      <c r="J21" s="11" t="s">
        <v>91</v>
      </c>
      <c r="K21" s="11" t="s">
        <v>12</v>
      </c>
      <c r="L21" s="33"/>
      <c r="O21" s="27">
        <f t="shared" si="2"/>
        <v>17.5</v>
      </c>
      <c r="P21" s="23">
        <f t="shared" si="0"/>
        <v>3.5</v>
      </c>
      <c r="Q21" s="23">
        <f t="shared" si="1"/>
        <v>14</v>
      </c>
    </row>
    <row r="22" spans="1:17" ht="75" x14ac:dyDescent="0.2">
      <c r="A22" s="11" t="s">
        <v>53</v>
      </c>
      <c r="B22" s="12" t="s">
        <v>94</v>
      </c>
      <c r="C22" s="13" t="s">
        <v>18</v>
      </c>
      <c r="D22" s="14">
        <v>1500</v>
      </c>
      <c r="E22" s="11" t="s">
        <v>30</v>
      </c>
      <c r="F22" s="11" t="s">
        <v>6</v>
      </c>
      <c r="G22" s="11">
        <v>20</v>
      </c>
      <c r="H22" s="11">
        <v>80</v>
      </c>
      <c r="I22" s="11" t="s">
        <v>75</v>
      </c>
      <c r="J22" s="11" t="s">
        <v>91</v>
      </c>
      <c r="K22" s="11" t="s">
        <v>12</v>
      </c>
      <c r="L22" s="33"/>
      <c r="O22" s="27">
        <f t="shared" si="2"/>
        <v>1500</v>
      </c>
      <c r="P22" s="23">
        <f t="shared" si="0"/>
        <v>300</v>
      </c>
      <c r="Q22" s="23">
        <f t="shared" si="1"/>
        <v>1200</v>
      </c>
    </row>
    <row r="23" spans="1:17" ht="60" x14ac:dyDescent="0.2">
      <c r="A23" s="11" t="s">
        <v>54</v>
      </c>
      <c r="B23" s="12" t="s">
        <v>95</v>
      </c>
      <c r="C23" s="13" t="s">
        <v>18</v>
      </c>
      <c r="D23" s="14">
        <v>75</v>
      </c>
      <c r="E23" s="11" t="s">
        <v>98</v>
      </c>
      <c r="F23" s="11" t="s">
        <v>10</v>
      </c>
      <c r="G23" s="11">
        <v>20</v>
      </c>
      <c r="H23" s="11">
        <v>80</v>
      </c>
      <c r="I23" s="11" t="s">
        <v>75</v>
      </c>
      <c r="J23" s="11" t="s">
        <v>91</v>
      </c>
      <c r="K23" s="11" t="s">
        <v>12</v>
      </c>
      <c r="L23" s="33"/>
      <c r="O23" s="27">
        <f t="shared" si="2"/>
        <v>75</v>
      </c>
      <c r="P23" s="23">
        <f t="shared" si="0"/>
        <v>15</v>
      </c>
      <c r="Q23" s="23">
        <f t="shared" si="1"/>
        <v>60</v>
      </c>
    </row>
    <row r="24" spans="1:17" ht="60" x14ac:dyDescent="0.2">
      <c r="A24" s="11" t="s">
        <v>55</v>
      </c>
      <c r="B24" s="12" t="s">
        <v>162</v>
      </c>
      <c r="C24" s="13" t="s">
        <v>18</v>
      </c>
      <c r="D24" s="14">
        <v>12.5</v>
      </c>
      <c r="E24" s="11" t="s">
        <v>98</v>
      </c>
      <c r="F24" s="11" t="s">
        <v>10</v>
      </c>
      <c r="G24" s="11">
        <v>20</v>
      </c>
      <c r="H24" s="11">
        <v>80</v>
      </c>
      <c r="I24" s="11" t="s">
        <v>75</v>
      </c>
      <c r="J24" s="11" t="s">
        <v>89</v>
      </c>
      <c r="K24" s="11" t="s">
        <v>12</v>
      </c>
      <c r="L24" s="33"/>
      <c r="O24" s="27">
        <f t="shared" si="2"/>
        <v>12.5</v>
      </c>
      <c r="P24" s="23">
        <f t="shared" si="0"/>
        <v>2.5</v>
      </c>
      <c r="Q24" s="23">
        <f t="shared" si="1"/>
        <v>10</v>
      </c>
    </row>
    <row r="25" spans="1:17" ht="90" x14ac:dyDescent="0.2">
      <c r="A25" s="11" t="s">
        <v>56</v>
      </c>
      <c r="B25" s="12" t="s">
        <v>134</v>
      </c>
      <c r="C25" s="13" t="s">
        <v>18</v>
      </c>
      <c r="D25" s="14">
        <v>12.5</v>
      </c>
      <c r="E25" s="11" t="s">
        <v>98</v>
      </c>
      <c r="F25" s="11" t="s">
        <v>10</v>
      </c>
      <c r="G25" s="11">
        <v>20</v>
      </c>
      <c r="H25" s="11">
        <v>80</v>
      </c>
      <c r="I25" s="11" t="s">
        <v>75</v>
      </c>
      <c r="J25" s="11" t="s">
        <v>91</v>
      </c>
      <c r="K25" s="11" t="s">
        <v>12</v>
      </c>
      <c r="L25" s="33"/>
      <c r="O25" s="27">
        <f t="shared" si="2"/>
        <v>12.5</v>
      </c>
      <c r="P25" s="23">
        <f t="shared" si="0"/>
        <v>2.5</v>
      </c>
      <c r="Q25" s="23">
        <f t="shared" si="1"/>
        <v>10</v>
      </c>
    </row>
    <row r="26" spans="1:17" ht="48.6" customHeight="1" x14ac:dyDescent="0.2">
      <c r="A26" s="11" t="s">
        <v>57</v>
      </c>
      <c r="B26" s="12" t="s">
        <v>135</v>
      </c>
      <c r="C26" s="13" t="s">
        <v>18</v>
      </c>
      <c r="D26" s="14">
        <v>75</v>
      </c>
      <c r="E26" s="11" t="s">
        <v>98</v>
      </c>
      <c r="F26" s="11" t="s">
        <v>10</v>
      </c>
      <c r="G26" s="11">
        <v>20</v>
      </c>
      <c r="H26" s="11">
        <v>80</v>
      </c>
      <c r="I26" s="11" t="s">
        <v>75</v>
      </c>
      <c r="J26" s="11" t="s">
        <v>91</v>
      </c>
      <c r="K26" s="11" t="s">
        <v>12</v>
      </c>
      <c r="L26" s="33"/>
      <c r="O26" s="27">
        <f t="shared" si="2"/>
        <v>75</v>
      </c>
      <c r="P26" s="23">
        <f t="shared" si="0"/>
        <v>15</v>
      </c>
      <c r="Q26" s="23">
        <f t="shared" si="1"/>
        <v>60</v>
      </c>
    </row>
    <row r="27" spans="1:17" ht="45" x14ac:dyDescent="0.2">
      <c r="A27" s="11" t="s">
        <v>58</v>
      </c>
      <c r="B27" s="12" t="s">
        <v>111</v>
      </c>
      <c r="C27" s="13" t="s">
        <v>18</v>
      </c>
      <c r="D27" s="14">
        <v>500</v>
      </c>
      <c r="E27" s="11" t="s">
        <v>30</v>
      </c>
      <c r="F27" s="11" t="s">
        <v>10</v>
      </c>
      <c r="G27" s="11">
        <v>20</v>
      </c>
      <c r="H27" s="11">
        <v>80</v>
      </c>
      <c r="I27" s="11" t="s">
        <v>101</v>
      </c>
      <c r="J27" s="11" t="s">
        <v>91</v>
      </c>
      <c r="K27" s="11" t="s">
        <v>12</v>
      </c>
      <c r="L27" s="33"/>
      <c r="O27" s="27">
        <f t="shared" si="2"/>
        <v>500</v>
      </c>
      <c r="P27" s="23">
        <f t="shared" si="0"/>
        <v>100</v>
      </c>
      <c r="Q27" s="23">
        <f t="shared" si="1"/>
        <v>400</v>
      </c>
    </row>
    <row r="28" spans="1:17" ht="45" x14ac:dyDescent="0.2">
      <c r="A28" s="11" t="s">
        <v>59</v>
      </c>
      <c r="B28" s="12" t="s">
        <v>112</v>
      </c>
      <c r="C28" s="13" t="s">
        <v>18</v>
      </c>
      <c r="D28" s="14">
        <v>750</v>
      </c>
      <c r="E28" s="11" t="s">
        <v>30</v>
      </c>
      <c r="F28" s="11" t="s">
        <v>10</v>
      </c>
      <c r="G28" s="11">
        <v>20</v>
      </c>
      <c r="H28" s="11">
        <v>80</v>
      </c>
      <c r="I28" s="11" t="s">
        <v>75</v>
      </c>
      <c r="J28" s="11" t="s">
        <v>91</v>
      </c>
      <c r="K28" s="11" t="s">
        <v>12</v>
      </c>
      <c r="L28" s="33"/>
      <c r="O28" s="27">
        <f t="shared" si="2"/>
        <v>750</v>
      </c>
      <c r="P28" s="23">
        <f t="shared" si="0"/>
        <v>150</v>
      </c>
      <c r="Q28" s="23">
        <f t="shared" si="1"/>
        <v>600</v>
      </c>
    </row>
    <row r="29" spans="1:17" ht="60" x14ac:dyDescent="0.2">
      <c r="A29" s="11" t="s">
        <v>60</v>
      </c>
      <c r="B29" s="12" t="s">
        <v>113</v>
      </c>
      <c r="C29" s="13" t="s">
        <v>18</v>
      </c>
      <c r="D29" s="14">
        <v>1000</v>
      </c>
      <c r="E29" s="11" t="s">
        <v>30</v>
      </c>
      <c r="F29" s="11" t="s">
        <v>6</v>
      </c>
      <c r="G29" s="11">
        <v>20</v>
      </c>
      <c r="H29" s="11">
        <v>80</v>
      </c>
      <c r="I29" s="11" t="s">
        <v>75</v>
      </c>
      <c r="J29" s="11" t="s">
        <v>91</v>
      </c>
      <c r="K29" s="11" t="s">
        <v>12</v>
      </c>
      <c r="L29" s="33"/>
      <c r="O29" s="27">
        <f t="shared" si="2"/>
        <v>1000</v>
      </c>
      <c r="P29" s="23">
        <f t="shared" si="0"/>
        <v>200</v>
      </c>
      <c r="Q29" s="23">
        <f t="shared" si="1"/>
        <v>800</v>
      </c>
    </row>
    <row r="30" spans="1:17" ht="60" x14ac:dyDescent="0.2">
      <c r="A30" s="11" t="s">
        <v>61</v>
      </c>
      <c r="B30" s="12" t="s">
        <v>186</v>
      </c>
      <c r="C30" s="13" t="s">
        <v>18</v>
      </c>
      <c r="D30" s="14">
        <v>1000</v>
      </c>
      <c r="E30" s="11" t="s">
        <v>30</v>
      </c>
      <c r="F30" s="11" t="s">
        <v>6</v>
      </c>
      <c r="G30" s="11">
        <v>20</v>
      </c>
      <c r="H30" s="11">
        <v>80</v>
      </c>
      <c r="I30" s="11" t="s">
        <v>91</v>
      </c>
      <c r="J30" s="11" t="s">
        <v>76</v>
      </c>
      <c r="K30" s="11" t="s">
        <v>12</v>
      </c>
      <c r="L30" s="33"/>
      <c r="O30" s="27">
        <f t="shared" si="2"/>
        <v>1000</v>
      </c>
      <c r="P30" s="23">
        <f t="shared" si="0"/>
        <v>200</v>
      </c>
      <c r="Q30" s="23">
        <f t="shared" si="1"/>
        <v>800</v>
      </c>
    </row>
    <row r="31" spans="1:17" ht="64.150000000000006" customHeight="1" x14ac:dyDescent="0.2">
      <c r="A31" s="11" t="s">
        <v>62</v>
      </c>
      <c r="B31" s="12" t="s">
        <v>136</v>
      </c>
      <c r="C31" s="13" t="s">
        <v>17</v>
      </c>
      <c r="D31" s="14">
        <v>1800</v>
      </c>
      <c r="E31" s="11" t="s">
        <v>30</v>
      </c>
      <c r="F31" s="11" t="s">
        <v>6</v>
      </c>
      <c r="G31" s="11">
        <v>20</v>
      </c>
      <c r="H31" s="11">
        <v>80</v>
      </c>
      <c r="I31" s="11" t="s">
        <v>91</v>
      </c>
      <c r="J31" s="11" t="s">
        <v>76</v>
      </c>
      <c r="K31" s="11" t="s">
        <v>12</v>
      </c>
      <c r="L31" s="33"/>
      <c r="O31" s="27">
        <f t="shared" si="2"/>
        <v>1800</v>
      </c>
      <c r="P31" s="23">
        <f t="shared" si="0"/>
        <v>360</v>
      </c>
      <c r="Q31" s="23">
        <f t="shared" si="1"/>
        <v>1440</v>
      </c>
    </row>
    <row r="32" spans="1:17" ht="60" x14ac:dyDescent="0.2">
      <c r="A32" s="11" t="s">
        <v>63</v>
      </c>
      <c r="B32" s="12" t="s">
        <v>114</v>
      </c>
      <c r="C32" s="13" t="s">
        <v>18</v>
      </c>
      <c r="D32" s="14">
        <v>375</v>
      </c>
      <c r="E32" s="11" t="s">
        <v>15</v>
      </c>
      <c r="F32" s="11" t="s">
        <v>6</v>
      </c>
      <c r="G32" s="11">
        <v>20</v>
      </c>
      <c r="H32" s="11">
        <v>80</v>
      </c>
      <c r="I32" s="11" t="s">
        <v>75</v>
      </c>
      <c r="J32" s="11" t="s">
        <v>91</v>
      </c>
      <c r="K32" s="11" t="s">
        <v>12</v>
      </c>
      <c r="L32" s="33" t="s">
        <v>187</v>
      </c>
      <c r="O32" s="27">
        <f t="shared" si="2"/>
        <v>375</v>
      </c>
      <c r="P32" s="23">
        <f t="shared" si="0"/>
        <v>75</v>
      </c>
      <c r="Q32" s="23">
        <f t="shared" si="1"/>
        <v>300</v>
      </c>
    </row>
    <row r="33" spans="1:17" ht="66" customHeight="1" x14ac:dyDescent="0.2">
      <c r="A33" s="11" t="s">
        <v>64</v>
      </c>
      <c r="B33" s="12" t="s">
        <v>137</v>
      </c>
      <c r="C33" s="13" t="s">
        <v>18</v>
      </c>
      <c r="D33" s="14">
        <v>275</v>
      </c>
      <c r="E33" s="11" t="s">
        <v>98</v>
      </c>
      <c r="F33" s="11" t="s">
        <v>6</v>
      </c>
      <c r="G33" s="11">
        <v>20</v>
      </c>
      <c r="H33" s="11">
        <v>80</v>
      </c>
      <c r="I33" s="11" t="s">
        <v>88</v>
      </c>
      <c r="J33" s="11" t="s">
        <v>89</v>
      </c>
      <c r="K33" s="11" t="s">
        <v>12</v>
      </c>
      <c r="L33" s="33"/>
      <c r="O33" s="27">
        <f t="shared" si="2"/>
        <v>275</v>
      </c>
      <c r="P33" s="23">
        <f t="shared" si="0"/>
        <v>55</v>
      </c>
      <c r="Q33" s="23">
        <f t="shared" si="1"/>
        <v>220</v>
      </c>
    </row>
    <row r="34" spans="1:17" ht="39.6" customHeight="1" x14ac:dyDescent="0.2">
      <c r="A34" s="11" t="s">
        <v>65</v>
      </c>
      <c r="B34" s="12" t="s">
        <v>138</v>
      </c>
      <c r="C34" s="13" t="s">
        <v>26</v>
      </c>
      <c r="D34" s="14">
        <v>100</v>
      </c>
      <c r="E34" s="11" t="s">
        <v>98</v>
      </c>
      <c r="F34" s="11" t="s">
        <v>6</v>
      </c>
      <c r="G34" s="11">
        <v>20</v>
      </c>
      <c r="H34" s="11">
        <v>80</v>
      </c>
      <c r="I34" s="11" t="s">
        <v>97</v>
      </c>
      <c r="J34" s="11" t="s">
        <v>86</v>
      </c>
      <c r="K34" s="11" t="s">
        <v>12</v>
      </c>
      <c r="L34" s="33"/>
      <c r="O34" s="27">
        <f t="shared" si="2"/>
        <v>100</v>
      </c>
      <c r="P34" s="23">
        <f t="shared" si="0"/>
        <v>20</v>
      </c>
      <c r="Q34" s="23">
        <f t="shared" si="1"/>
        <v>80</v>
      </c>
    </row>
    <row r="35" spans="1:17" ht="39.6" customHeight="1" x14ac:dyDescent="0.2">
      <c r="A35" s="11" t="s">
        <v>66</v>
      </c>
      <c r="B35" s="12" t="s">
        <v>139</v>
      </c>
      <c r="C35" s="13" t="s">
        <v>26</v>
      </c>
      <c r="D35" s="14">
        <v>200</v>
      </c>
      <c r="E35" s="11" t="s">
        <v>98</v>
      </c>
      <c r="F35" s="11" t="s">
        <v>6</v>
      </c>
      <c r="G35" s="11">
        <v>20</v>
      </c>
      <c r="H35" s="11">
        <v>80</v>
      </c>
      <c r="I35" s="11" t="s">
        <v>100</v>
      </c>
      <c r="J35" s="11" t="s">
        <v>86</v>
      </c>
      <c r="K35" s="11" t="s">
        <v>12</v>
      </c>
      <c r="L35" s="33"/>
      <c r="O35" s="27">
        <f t="shared" si="2"/>
        <v>200</v>
      </c>
      <c r="P35" s="23">
        <f t="shared" si="0"/>
        <v>40</v>
      </c>
      <c r="Q35" s="23">
        <f t="shared" si="1"/>
        <v>160</v>
      </c>
    </row>
    <row r="36" spans="1:17" ht="45" x14ac:dyDescent="0.2">
      <c r="A36" s="11" t="s">
        <v>149</v>
      </c>
      <c r="B36" s="12" t="s">
        <v>115</v>
      </c>
      <c r="C36" s="13" t="s">
        <v>8</v>
      </c>
      <c r="D36" s="14">
        <v>500</v>
      </c>
      <c r="E36" s="11" t="s">
        <v>30</v>
      </c>
      <c r="F36" s="11" t="s">
        <v>10</v>
      </c>
      <c r="G36" s="11">
        <v>80</v>
      </c>
      <c r="H36" s="11">
        <v>20</v>
      </c>
      <c r="I36" s="11" t="s">
        <v>89</v>
      </c>
      <c r="J36" s="11" t="s">
        <v>89</v>
      </c>
      <c r="K36" s="11" t="s">
        <v>12</v>
      </c>
      <c r="L36" s="33"/>
      <c r="O36" s="27">
        <f t="shared" si="2"/>
        <v>500</v>
      </c>
      <c r="P36" s="23">
        <f t="shared" si="0"/>
        <v>400</v>
      </c>
      <c r="Q36" s="23">
        <f t="shared" si="1"/>
        <v>100</v>
      </c>
    </row>
    <row r="37" spans="1:17" s="1" customFormat="1" ht="24.95" customHeight="1" x14ac:dyDescent="0.25">
      <c r="A37" s="79" t="s">
        <v>68</v>
      </c>
      <c r="B37" s="79"/>
      <c r="C37" s="35"/>
      <c r="D37" s="36">
        <f>SUM(D11:D36)-D12</f>
        <v>31878.229999999996</v>
      </c>
      <c r="E37" s="62"/>
      <c r="F37" s="62"/>
      <c r="G37" s="62"/>
      <c r="H37" s="62"/>
      <c r="I37" s="62"/>
      <c r="J37" s="62"/>
      <c r="K37" s="62"/>
      <c r="L37" s="62"/>
      <c r="O37" s="27">
        <f>D37</f>
        <v>31878.229999999996</v>
      </c>
      <c r="P37" s="23">
        <f>SUM(P11:P36)</f>
        <v>17477.583999999999</v>
      </c>
      <c r="Q37" s="23">
        <f>SUM(Q11:Q36)</f>
        <v>14400.646000000001</v>
      </c>
    </row>
    <row r="38" spans="1:17" ht="15.75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O38" s="27"/>
      <c r="P38" s="23"/>
      <c r="Q38" s="23"/>
    </row>
    <row r="39" spans="1:17" s="1" customFormat="1" ht="24.95" customHeight="1" x14ac:dyDescent="0.25">
      <c r="A39" s="77" t="s">
        <v>69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O39" s="54" t="s">
        <v>179</v>
      </c>
      <c r="P39" s="55"/>
      <c r="Q39" s="56"/>
    </row>
    <row r="40" spans="1:17" ht="113.45" customHeight="1" x14ac:dyDescent="0.2">
      <c r="A40" s="11" t="s">
        <v>17</v>
      </c>
      <c r="B40" s="12" t="s">
        <v>141</v>
      </c>
      <c r="C40" s="37" t="s">
        <v>17</v>
      </c>
      <c r="D40" s="13">
        <v>46640.07</v>
      </c>
      <c r="E40" s="14" t="s">
        <v>25</v>
      </c>
      <c r="F40" s="11" t="s">
        <v>6</v>
      </c>
      <c r="G40" s="11">
        <v>87</v>
      </c>
      <c r="H40" s="11">
        <v>13</v>
      </c>
      <c r="I40" s="11" t="s">
        <v>75</v>
      </c>
      <c r="J40" s="11" t="s">
        <v>76</v>
      </c>
      <c r="K40" s="11" t="s">
        <v>12</v>
      </c>
      <c r="L40" s="33"/>
      <c r="O40" s="27">
        <f t="shared" si="2"/>
        <v>46640.07</v>
      </c>
      <c r="P40" s="23">
        <f>O40*G40%</f>
        <v>40576.8609</v>
      </c>
      <c r="Q40" s="23">
        <f>O40*H40%</f>
        <v>6063.2091</v>
      </c>
    </row>
    <row r="41" spans="1:17" ht="64.150000000000006" customHeight="1" x14ac:dyDescent="0.2">
      <c r="A41" s="11" t="s">
        <v>18</v>
      </c>
      <c r="B41" s="12" t="s">
        <v>140</v>
      </c>
      <c r="C41" s="13" t="s">
        <v>17</v>
      </c>
      <c r="D41" s="14">
        <v>18161</v>
      </c>
      <c r="E41" s="11" t="s">
        <v>23</v>
      </c>
      <c r="F41" s="11" t="s">
        <v>10</v>
      </c>
      <c r="G41" s="11">
        <v>60</v>
      </c>
      <c r="H41" s="11">
        <v>40</v>
      </c>
      <c r="I41" s="11" t="s">
        <v>75</v>
      </c>
      <c r="J41" s="11" t="s">
        <v>76</v>
      </c>
      <c r="K41" s="11" t="s">
        <v>12</v>
      </c>
      <c r="L41" s="33"/>
      <c r="O41" s="27">
        <f t="shared" si="2"/>
        <v>18161</v>
      </c>
      <c r="P41" s="23">
        <f t="shared" si="0"/>
        <v>10896.6</v>
      </c>
      <c r="Q41" s="23">
        <f t="shared" ref="Q41:Q46" si="3">O41*H41%</f>
        <v>7264.4000000000005</v>
      </c>
    </row>
    <row r="42" spans="1:17" ht="45" x14ac:dyDescent="0.2">
      <c r="A42" s="11" t="s">
        <v>19</v>
      </c>
      <c r="B42" s="12" t="s">
        <v>154</v>
      </c>
      <c r="C42" s="13" t="s">
        <v>17</v>
      </c>
      <c r="D42" s="14">
        <v>12065.1</v>
      </c>
      <c r="E42" s="11" t="s">
        <v>23</v>
      </c>
      <c r="F42" s="11" t="s">
        <v>10</v>
      </c>
      <c r="G42" s="11">
        <v>60</v>
      </c>
      <c r="H42" s="11">
        <v>40</v>
      </c>
      <c r="I42" s="11" t="s">
        <v>75</v>
      </c>
      <c r="J42" s="11" t="s">
        <v>86</v>
      </c>
      <c r="K42" s="11" t="s">
        <v>12</v>
      </c>
      <c r="L42" s="33"/>
      <c r="O42" s="27">
        <f t="shared" si="2"/>
        <v>12065.1</v>
      </c>
      <c r="P42" s="23">
        <f t="shared" si="0"/>
        <v>7239.06</v>
      </c>
      <c r="Q42" s="23">
        <f t="shared" si="3"/>
        <v>4826.04</v>
      </c>
    </row>
    <row r="43" spans="1:17" ht="34.15" customHeight="1" x14ac:dyDescent="0.2">
      <c r="A43" s="11" t="s">
        <v>20</v>
      </c>
      <c r="B43" s="12" t="s">
        <v>142</v>
      </c>
      <c r="C43" s="13" t="s">
        <v>17</v>
      </c>
      <c r="D43" s="14">
        <v>42975</v>
      </c>
      <c r="E43" s="14" t="s">
        <v>25</v>
      </c>
      <c r="F43" s="11" t="s">
        <v>6</v>
      </c>
      <c r="G43" s="11">
        <v>60</v>
      </c>
      <c r="H43" s="11">
        <v>40</v>
      </c>
      <c r="I43" s="11" t="s">
        <v>97</v>
      </c>
      <c r="J43" s="11" t="s">
        <v>163</v>
      </c>
      <c r="K43" s="11" t="s">
        <v>12</v>
      </c>
      <c r="L43" s="33"/>
      <c r="O43" s="27">
        <f t="shared" si="2"/>
        <v>42975</v>
      </c>
      <c r="P43" s="23">
        <f t="shared" si="0"/>
        <v>25785</v>
      </c>
      <c r="Q43" s="23">
        <f t="shared" si="3"/>
        <v>17190</v>
      </c>
    </row>
    <row r="44" spans="1:17" ht="45" x14ac:dyDescent="0.2">
      <c r="A44" s="11" t="s">
        <v>21</v>
      </c>
      <c r="B44" s="12" t="s">
        <v>143</v>
      </c>
      <c r="C44" s="13" t="s">
        <v>18</v>
      </c>
      <c r="D44" s="14">
        <v>1000</v>
      </c>
      <c r="E44" s="11" t="s">
        <v>23</v>
      </c>
      <c r="F44" s="11" t="s">
        <v>10</v>
      </c>
      <c r="G44" s="11">
        <v>60</v>
      </c>
      <c r="H44" s="11">
        <v>40</v>
      </c>
      <c r="I44" s="11" t="s">
        <v>88</v>
      </c>
      <c r="J44" s="11" t="s">
        <v>91</v>
      </c>
      <c r="K44" s="11" t="s">
        <v>12</v>
      </c>
      <c r="L44" s="33"/>
      <c r="O44" s="27">
        <f t="shared" si="2"/>
        <v>1000</v>
      </c>
      <c r="P44" s="23">
        <f t="shared" si="0"/>
        <v>600</v>
      </c>
      <c r="Q44" s="23">
        <f t="shared" si="3"/>
        <v>400</v>
      </c>
    </row>
    <row r="45" spans="1:17" ht="63.6" customHeight="1" x14ac:dyDescent="0.2">
      <c r="A45" s="11" t="s">
        <v>22</v>
      </c>
      <c r="B45" s="12" t="s">
        <v>144</v>
      </c>
      <c r="C45" s="13" t="s">
        <v>18</v>
      </c>
      <c r="D45" s="14">
        <v>14650.51</v>
      </c>
      <c r="E45" s="11" t="s">
        <v>23</v>
      </c>
      <c r="F45" s="11" t="s">
        <v>10</v>
      </c>
      <c r="G45" s="11">
        <v>60</v>
      </c>
      <c r="H45" s="11">
        <v>40</v>
      </c>
      <c r="I45" s="11" t="s">
        <v>88</v>
      </c>
      <c r="J45" s="11" t="s">
        <v>91</v>
      </c>
      <c r="K45" s="11" t="s">
        <v>12</v>
      </c>
      <c r="L45" s="33"/>
      <c r="O45" s="27">
        <f t="shared" si="2"/>
        <v>14650.51</v>
      </c>
      <c r="P45" s="23">
        <f t="shared" si="0"/>
        <v>8790.3060000000005</v>
      </c>
      <c r="Q45" s="23">
        <f t="shared" si="3"/>
        <v>5860.2040000000006</v>
      </c>
    </row>
    <row r="46" spans="1:17" ht="47.45" customHeight="1" x14ac:dyDescent="0.2">
      <c r="A46" s="11" t="s">
        <v>156</v>
      </c>
      <c r="B46" s="12" t="s">
        <v>157</v>
      </c>
      <c r="C46" s="13" t="s">
        <v>4</v>
      </c>
      <c r="D46" s="14">
        <f>300000/(2*1000)</f>
        <v>150</v>
      </c>
      <c r="E46" s="11" t="s">
        <v>165</v>
      </c>
      <c r="F46" s="38" t="s">
        <v>10</v>
      </c>
      <c r="G46" s="11">
        <v>60</v>
      </c>
      <c r="H46" s="11">
        <v>40</v>
      </c>
      <c r="I46" s="11" t="s">
        <v>164</v>
      </c>
      <c r="J46" s="11" t="s">
        <v>75</v>
      </c>
      <c r="K46" s="11" t="s">
        <v>12</v>
      </c>
      <c r="L46" s="33"/>
      <c r="O46" s="27">
        <f t="shared" si="2"/>
        <v>150</v>
      </c>
      <c r="P46" s="23">
        <f t="shared" si="0"/>
        <v>90</v>
      </c>
      <c r="Q46" s="23">
        <f t="shared" si="3"/>
        <v>60</v>
      </c>
    </row>
    <row r="47" spans="1:17" s="1" customFormat="1" ht="24.95" customHeight="1" x14ac:dyDescent="0.25">
      <c r="A47" s="79" t="s">
        <v>27</v>
      </c>
      <c r="B47" s="79"/>
      <c r="C47" s="35"/>
      <c r="D47" s="36">
        <f>SUM(D40:D46)</f>
        <v>135641.68</v>
      </c>
      <c r="E47" s="62"/>
      <c r="F47" s="62"/>
      <c r="G47" s="62"/>
      <c r="H47" s="62"/>
      <c r="I47" s="62"/>
      <c r="J47" s="62"/>
      <c r="K47" s="62"/>
      <c r="L47" s="62"/>
      <c r="O47" s="27">
        <f t="shared" si="2"/>
        <v>135641.68</v>
      </c>
      <c r="P47" s="23">
        <f>SUM(P40:P46)</f>
        <v>93977.8269</v>
      </c>
      <c r="Q47" s="23">
        <f>SUM(Q40:Q46)</f>
        <v>41663.8531</v>
      </c>
    </row>
    <row r="48" spans="1:17" x14ac:dyDescent="0.2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O48" s="27"/>
      <c r="P48" s="23"/>
      <c r="Q48" s="23"/>
    </row>
    <row r="49" spans="1:17" s="1" customFormat="1" ht="24.95" customHeight="1" x14ac:dyDescent="0.25">
      <c r="A49" s="77" t="s">
        <v>48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O49" s="54" t="s">
        <v>182</v>
      </c>
      <c r="P49" s="55"/>
      <c r="Q49" s="56"/>
    </row>
    <row r="50" spans="1:17" ht="30.6" customHeight="1" x14ac:dyDescent="0.2">
      <c r="A50" s="11" t="s">
        <v>24</v>
      </c>
      <c r="B50" s="39" t="s">
        <v>116</v>
      </c>
      <c r="C50" s="13" t="s">
        <v>4</v>
      </c>
      <c r="D50" s="13">
        <v>70</v>
      </c>
      <c r="E50" s="11" t="s">
        <v>5</v>
      </c>
      <c r="F50" s="11" t="s">
        <v>10</v>
      </c>
      <c r="G50" s="11">
        <v>20</v>
      </c>
      <c r="H50" s="11">
        <v>80</v>
      </c>
      <c r="I50" s="40" t="s">
        <v>71</v>
      </c>
      <c r="J50" s="40" t="s">
        <v>75</v>
      </c>
      <c r="K50" s="11" t="s">
        <v>12</v>
      </c>
      <c r="L50" s="12" t="s">
        <v>185</v>
      </c>
      <c r="O50" s="27">
        <f t="shared" si="2"/>
        <v>70</v>
      </c>
      <c r="P50" s="23">
        <f>O50*G50%</f>
        <v>14</v>
      </c>
      <c r="Q50" s="23">
        <f>O50*H50%</f>
        <v>56</v>
      </c>
    </row>
    <row r="51" spans="1:17" ht="48.6" customHeight="1" x14ac:dyDescent="0.2">
      <c r="A51" s="11" t="s">
        <v>26</v>
      </c>
      <c r="B51" s="39" t="s">
        <v>117</v>
      </c>
      <c r="C51" s="13" t="s">
        <v>26</v>
      </c>
      <c r="D51" s="13">
        <v>60</v>
      </c>
      <c r="E51" s="11" t="s">
        <v>15</v>
      </c>
      <c r="F51" s="11" t="s">
        <v>10</v>
      </c>
      <c r="G51" s="11">
        <v>20</v>
      </c>
      <c r="H51" s="11">
        <v>80</v>
      </c>
      <c r="I51" s="40" t="s">
        <v>90</v>
      </c>
      <c r="J51" s="40" t="s">
        <v>88</v>
      </c>
      <c r="K51" s="11" t="s">
        <v>12</v>
      </c>
      <c r="L51" s="12"/>
      <c r="O51" s="27">
        <f t="shared" si="2"/>
        <v>60</v>
      </c>
      <c r="P51" s="23">
        <f t="shared" si="0"/>
        <v>12</v>
      </c>
      <c r="Q51" s="23">
        <f t="shared" ref="Q51:Q57" si="4">O51*H51%</f>
        <v>48</v>
      </c>
    </row>
    <row r="52" spans="1:17" ht="66" customHeight="1" x14ac:dyDescent="0.2">
      <c r="A52" s="11" t="s">
        <v>77</v>
      </c>
      <c r="B52" s="39" t="s">
        <v>118</v>
      </c>
      <c r="C52" s="13" t="s">
        <v>18</v>
      </c>
      <c r="D52" s="13">
        <v>1750</v>
      </c>
      <c r="E52" s="11" t="s">
        <v>5</v>
      </c>
      <c r="F52" s="11" t="s">
        <v>10</v>
      </c>
      <c r="G52" s="11">
        <v>20</v>
      </c>
      <c r="H52" s="11">
        <v>80</v>
      </c>
      <c r="I52" s="40" t="s">
        <v>71</v>
      </c>
      <c r="J52" s="40" t="s">
        <v>99</v>
      </c>
      <c r="K52" s="11" t="s">
        <v>12</v>
      </c>
      <c r="L52" s="12" t="s">
        <v>185</v>
      </c>
      <c r="O52" s="27">
        <f t="shared" si="2"/>
        <v>1750</v>
      </c>
      <c r="P52" s="23">
        <f t="shared" si="0"/>
        <v>350</v>
      </c>
      <c r="Q52" s="23">
        <f t="shared" si="4"/>
        <v>1400</v>
      </c>
    </row>
    <row r="53" spans="1:17" ht="51.6" customHeight="1" x14ac:dyDescent="0.2">
      <c r="A53" s="11" t="s">
        <v>78</v>
      </c>
      <c r="B53" s="41" t="s">
        <v>119</v>
      </c>
      <c r="C53" s="13" t="s">
        <v>18</v>
      </c>
      <c r="D53" s="13">
        <v>75</v>
      </c>
      <c r="E53" s="11" t="s">
        <v>5</v>
      </c>
      <c r="F53" s="11" t="s">
        <v>10</v>
      </c>
      <c r="G53" s="11">
        <v>20</v>
      </c>
      <c r="H53" s="11">
        <v>80</v>
      </c>
      <c r="I53" s="11" t="s">
        <v>88</v>
      </c>
      <c r="J53" s="11" t="s">
        <v>75</v>
      </c>
      <c r="K53" s="11" t="s">
        <v>12</v>
      </c>
      <c r="L53" s="12" t="s">
        <v>185</v>
      </c>
      <c r="O53" s="27">
        <f t="shared" si="2"/>
        <v>75</v>
      </c>
      <c r="P53" s="23">
        <f t="shared" si="0"/>
        <v>15</v>
      </c>
      <c r="Q53" s="23">
        <f t="shared" si="4"/>
        <v>60</v>
      </c>
    </row>
    <row r="54" spans="1:17" ht="33.6" customHeight="1" x14ac:dyDescent="0.2">
      <c r="A54" s="11" t="s">
        <v>79</v>
      </c>
      <c r="B54" s="39" t="s">
        <v>121</v>
      </c>
      <c r="C54" s="13" t="s">
        <v>18</v>
      </c>
      <c r="D54" s="13">
        <v>500</v>
      </c>
      <c r="E54" s="11" t="s">
        <v>5</v>
      </c>
      <c r="F54" s="11" t="s">
        <v>10</v>
      </c>
      <c r="G54" s="11">
        <v>20</v>
      </c>
      <c r="H54" s="11">
        <v>80</v>
      </c>
      <c r="I54" s="11" t="s">
        <v>75</v>
      </c>
      <c r="J54" s="11" t="s">
        <v>89</v>
      </c>
      <c r="K54" s="11" t="s">
        <v>12</v>
      </c>
      <c r="L54" s="12" t="s">
        <v>185</v>
      </c>
      <c r="O54" s="27">
        <f t="shared" si="2"/>
        <v>500</v>
      </c>
      <c r="P54" s="23">
        <f t="shared" si="0"/>
        <v>100</v>
      </c>
      <c r="Q54" s="23">
        <f t="shared" si="4"/>
        <v>400</v>
      </c>
    </row>
    <row r="55" spans="1:17" ht="30" x14ac:dyDescent="0.2">
      <c r="A55" s="11" t="s">
        <v>80</v>
      </c>
      <c r="B55" s="39" t="s">
        <v>120</v>
      </c>
      <c r="C55" s="13" t="s">
        <v>17</v>
      </c>
      <c r="D55" s="13">
        <v>500</v>
      </c>
      <c r="E55" s="11" t="s">
        <v>5</v>
      </c>
      <c r="F55" s="11" t="s">
        <v>10</v>
      </c>
      <c r="G55" s="11">
        <v>67</v>
      </c>
      <c r="H55" s="11">
        <v>33</v>
      </c>
      <c r="I55" s="11" t="s">
        <v>75</v>
      </c>
      <c r="J55" s="11" t="s">
        <v>99</v>
      </c>
      <c r="K55" s="11" t="s">
        <v>12</v>
      </c>
      <c r="L55" s="12"/>
      <c r="O55" s="27">
        <f t="shared" si="2"/>
        <v>500</v>
      </c>
      <c r="P55" s="23">
        <f t="shared" si="0"/>
        <v>335</v>
      </c>
      <c r="Q55" s="23">
        <f t="shared" si="4"/>
        <v>165</v>
      </c>
    </row>
    <row r="56" spans="1:17" ht="46.9" customHeight="1" x14ac:dyDescent="0.2">
      <c r="A56" s="11" t="s">
        <v>81</v>
      </c>
      <c r="B56" s="39" t="s">
        <v>122</v>
      </c>
      <c r="C56" s="13" t="s">
        <v>18</v>
      </c>
      <c r="D56" s="13">
        <v>100</v>
      </c>
      <c r="E56" s="11" t="s">
        <v>5</v>
      </c>
      <c r="F56" s="11" t="s">
        <v>10</v>
      </c>
      <c r="G56" s="11">
        <v>20</v>
      </c>
      <c r="H56" s="11">
        <v>80</v>
      </c>
      <c r="I56" s="11" t="s">
        <v>101</v>
      </c>
      <c r="J56" s="11" t="s">
        <v>99</v>
      </c>
      <c r="K56" s="11" t="s">
        <v>12</v>
      </c>
      <c r="L56" s="12" t="s">
        <v>185</v>
      </c>
      <c r="O56" s="27">
        <f t="shared" si="2"/>
        <v>100</v>
      </c>
      <c r="P56" s="23">
        <f t="shared" si="0"/>
        <v>20</v>
      </c>
      <c r="Q56" s="23">
        <f t="shared" si="4"/>
        <v>80</v>
      </c>
    </row>
    <row r="57" spans="1:17" ht="42.75" customHeight="1" x14ac:dyDescent="0.2">
      <c r="A57" s="11" t="s">
        <v>155</v>
      </c>
      <c r="B57" s="39" t="s">
        <v>166</v>
      </c>
      <c r="C57" s="13" t="s">
        <v>18</v>
      </c>
      <c r="D57" s="13">
        <f>1200/2</f>
        <v>600</v>
      </c>
      <c r="E57" s="11" t="s">
        <v>23</v>
      </c>
      <c r="F57" s="11" t="s">
        <v>10</v>
      </c>
      <c r="G57" s="11">
        <v>60</v>
      </c>
      <c r="H57" s="11">
        <v>40</v>
      </c>
      <c r="I57" s="11" t="s">
        <v>71</v>
      </c>
      <c r="J57" s="11" t="s">
        <v>75</v>
      </c>
      <c r="K57" s="11" t="s">
        <v>12</v>
      </c>
      <c r="L57" s="12"/>
      <c r="O57" s="27">
        <f t="shared" si="2"/>
        <v>600</v>
      </c>
      <c r="P57" s="23">
        <f t="shared" si="0"/>
        <v>360</v>
      </c>
      <c r="Q57" s="23">
        <f t="shared" si="4"/>
        <v>240</v>
      </c>
    </row>
    <row r="58" spans="1:17" s="1" customFormat="1" ht="24.95" customHeight="1" x14ac:dyDescent="0.25">
      <c r="A58" s="79" t="s">
        <v>16</v>
      </c>
      <c r="B58" s="79"/>
      <c r="C58" s="35"/>
      <c r="D58" s="42">
        <f>SUM(D50:D57)</f>
        <v>3655</v>
      </c>
      <c r="E58" s="62"/>
      <c r="F58" s="62"/>
      <c r="G58" s="62"/>
      <c r="H58" s="62"/>
      <c r="I58" s="62"/>
      <c r="J58" s="62"/>
      <c r="K58" s="62"/>
      <c r="L58" s="62"/>
      <c r="O58" s="27">
        <f t="shared" si="2"/>
        <v>3655</v>
      </c>
      <c r="P58" s="23">
        <f>SUM(P50:P57)</f>
        <v>1206</v>
      </c>
      <c r="Q58" s="23">
        <f>SUM(Q50:Q57)</f>
        <v>2449</v>
      </c>
    </row>
    <row r="59" spans="1:17" x14ac:dyDescent="0.2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O59" s="27"/>
      <c r="P59" s="23"/>
      <c r="Q59" s="23"/>
    </row>
    <row r="60" spans="1:17" s="21" customFormat="1" ht="24.95" customHeight="1" x14ac:dyDescent="0.25">
      <c r="A60" s="77" t="s">
        <v>82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O60" s="54" t="s">
        <v>181</v>
      </c>
      <c r="P60" s="55"/>
      <c r="Q60" s="56"/>
    </row>
    <row r="61" spans="1:17" ht="45.6" customHeight="1" x14ac:dyDescent="0.2">
      <c r="A61" s="11" t="s">
        <v>28</v>
      </c>
      <c r="B61" s="39" t="s">
        <v>123</v>
      </c>
      <c r="C61" s="13" t="s">
        <v>4</v>
      </c>
      <c r="D61" s="13">
        <v>440</v>
      </c>
      <c r="E61" s="11" t="s">
        <v>5</v>
      </c>
      <c r="F61" s="11" t="s">
        <v>10</v>
      </c>
      <c r="G61" s="11">
        <v>0</v>
      </c>
      <c r="H61" s="11">
        <v>100</v>
      </c>
      <c r="I61" s="11" t="s">
        <v>85</v>
      </c>
      <c r="J61" s="11" t="s">
        <v>86</v>
      </c>
      <c r="K61" s="11" t="s">
        <v>87</v>
      </c>
      <c r="L61" s="12"/>
      <c r="O61" s="27">
        <f>D61</f>
        <v>440</v>
      </c>
      <c r="P61" s="23">
        <f>O61*G61%</f>
        <v>0</v>
      </c>
      <c r="Q61" s="23">
        <f>O61*H61%</f>
        <v>440</v>
      </c>
    </row>
    <row r="62" spans="1:17" ht="45.6" customHeight="1" x14ac:dyDescent="0.2">
      <c r="A62" s="11" t="s">
        <v>29</v>
      </c>
      <c r="B62" s="39" t="s">
        <v>124</v>
      </c>
      <c r="C62" s="13" t="s">
        <v>4</v>
      </c>
      <c r="D62" s="13">
        <v>140</v>
      </c>
      <c r="E62" s="11" t="s">
        <v>5</v>
      </c>
      <c r="F62" s="11" t="s">
        <v>10</v>
      </c>
      <c r="G62" s="11">
        <v>0</v>
      </c>
      <c r="H62" s="11">
        <v>100</v>
      </c>
      <c r="I62" s="11" t="s">
        <v>85</v>
      </c>
      <c r="J62" s="11" t="s">
        <v>86</v>
      </c>
      <c r="K62" s="11" t="s">
        <v>87</v>
      </c>
      <c r="L62" s="12"/>
      <c r="O62" s="27">
        <f t="shared" si="2"/>
        <v>140</v>
      </c>
      <c r="P62" s="23">
        <f t="shared" ref="P62:P67" si="5">O62*G62%</f>
        <v>0</v>
      </c>
      <c r="Q62" s="23">
        <f t="shared" ref="Q62:Q67" si="6">O62*H62%</f>
        <v>140</v>
      </c>
    </row>
    <row r="63" spans="1:17" ht="45.6" customHeight="1" x14ac:dyDescent="0.2">
      <c r="A63" s="11" t="s">
        <v>31</v>
      </c>
      <c r="B63" s="39" t="s">
        <v>125</v>
      </c>
      <c r="C63" s="13" t="s">
        <v>4</v>
      </c>
      <c r="D63" s="13">
        <v>1305</v>
      </c>
      <c r="E63" s="11" t="s">
        <v>5</v>
      </c>
      <c r="F63" s="11" t="s">
        <v>10</v>
      </c>
      <c r="G63" s="11">
        <v>0</v>
      </c>
      <c r="H63" s="11">
        <v>100</v>
      </c>
      <c r="I63" s="11" t="s">
        <v>85</v>
      </c>
      <c r="J63" s="11" t="s">
        <v>86</v>
      </c>
      <c r="K63" s="11" t="s">
        <v>87</v>
      </c>
      <c r="L63" s="12"/>
      <c r="O63" s="27">
        <f t="shared" si="2"/>
        <v>1305</v>
      </c>
      <c r="P63" s="23">
        <f t="shared" si="5"/>
        <v>0</v>
      </c>
      <c r="Q63" s="23">
        <f t="shared" si="6"/>
        <v>1305</v>
      </c>
    </row>
    <row r="64" spans="1:17" ht="45.6" customHeight="1" x14ac:dyDescent="0.2">
      <c r="A64" s="11" t="s">
        <v>32</v>
      </c>
      <c r="B64" s="39" t="s">
        <v>126</v>
      </c>
      <c r="C64" s="13" t="s">
        <v>4</v>
      </c>
      <c r="D64" s="13">
        <v>100</v>
      </c>
      <c r="E64" s="11" t="s">
        <v>5</v>
      </c>
      <c r="F64" s="11" t="s">
        <v>10</v>
      </c>
      <c r="G64" s="11">
        <v>0</v>
      </c>
      <c r="H64" s="11">
        <v>100</v>
      </c>
      <c r="I64" s="11" t="s">
        <v>85</v>
      </c>
      <c r="J64" s="11" t="s">
        <v>86</v>
      </c>
      <c r="K64" s="11" t="s">
        <v>87</v>
      </c>
      <c r="L64" s="12"/>
      <c r="O64" s="27">
        <f t="shared" si="2"/>
        <v>100</v>
      </c>
      <c r="P64" s="23">
        <f t="shared" si="5"/>
        <v>0</v>
      </c>
      <c r="Q64" s="23">
        <f t="shared" si="6"/>
        <v>100</v>
      </c>
    </row>
    <row r="65" spans="1:17" ht="45.6" customHeight="1" x14ac:dyDescent="0.2">
      <c r="A65" s="11" t="s">
        <v>33</v>
      </c>
      <c r="B65" s="39" t="s">
        <v>127</v>
      </c>
      <c r="C65" s="13" t="s">
        <v>4</v>
      </c>
      <c r="D65" s="13">
        <v>15</v>
      </c>
      <c r="E65" s="11" t="s">
        <v>5</v>
      </c>
      <c r="F65" s="11" t="s">
        <v>10</v>
      </c>
      <c r="G65" s="11">
        <v>0</v>
      </c>
      <c r="H65" s="11">
        <v>100</v>
      </c>
      <c r="I65" s="11" t="s">
        <v>102</v>
      </c>
      <c r="J65" s="11" t="s">
        <v>86</v>
      </c>
      <c r="K65" s="11" t="s">
        <v>87</v>
      </c>
      <c r="L65" s="12"/>
      <c r="O65" s="27">
        <f t="shared" si="2"/>
        <v>15</v>
      </c>
      <c r="P65" s="23">
        <f t="shared" si="5"/>
        <v>0</v>
      </c>
      <c r="Q65" s="23">
        <f t="shared" si="6"/>
        <v>15</v>
      </c>
    </row>
    <row r="66" spans="1:17" ht="67.900000000000006" customHeight="1" x14ac:dyDescent="0.2">
      <c r="A66" s="11" t="s">
        <v>34</v>
      </c>
      <c r="B66" s="39" t="s">
        <v>128</v>
      </c>
      <c r="C66" s="13" t="s">
        <v>4</v>
      </c>
      <c r="D66" s="13">
        <v>80</v>
      </c>
      <c r="E66" s="11" t="s">
        <v>5</v>
      </c>
      <c r="F66" s="11" t="s">
        <v>10</v>
      </c>
      <c r="G66" s="11">
        <v>0</v>
      </c>
      <c r="H66" s="11">
        <v>100</v>
      </c>
      <c r="I66" s="11" t="s">
        <v>71</v>
      </c>
      <c r="J66" s="11" t="s">
        <v>86</v>
      </c>
      <c r="K66" s="11" t="s">
        <v>12</v>
      </c>
      <c r="L66" s="12"/>
      <c r="O66" s="27">
        <f t="shared" si="2"/>
        <v>80</v>
      </c>
      <c r="P66" s="23">
        <f t="shared" si="5"/>
        <v>0</v>
      </c>
      <c r="Q66" s="23">
        <f t="shared" si="6"/>
        <v>80</v>
      </c>
    </row>
    <row r="67" spans="1:17" ht="51" customHeight="1" x14ac:dyDescent="0.2">
      <c r="A67" s="11" t="s">
        <v>35</v>
      </c>
      <c r="B67" s="39" t="s">
        <v>129</v>
      </c>
      <c r="C67" s="13" t="s">
        <v>4</v>
      </c>
      <c r="D67" s="13">
        <v>30</v>
      </c>
      <c r="E67" s="11" t="s">
        <v>5</v>
      </c>
      <c r="F67" s="11" t="s">
        <v>10</v>
      </c>
      <c r="G67" s="11">
        <v>0</v>
      </c>
      <c r="H67" s="11">
        <v>100</v>
      </c>
      <c r="I67" s="11" t="s">
        <v>85</v>
      </c>
      <c r="J67" s="11" t="s">
        <v>86</v>
      </c>
      <c r="K67" s="11" t="s">
        <v>87</v>
      </c>
      <c r="L67" s="12"/>
      <c r="O67" s="27">
        <f t="shared" si="2"/>
        <v>30</v>
      </c>
      <c r="P67" s="23">
        <f t="shared" si="5"/>
        <v>0</v>
      </c>
      <c r="Q67" s="23">
        <f t="shared" si="6"/>
        <v>30</v>
      </c>
    </row>
    <row r="68" spans="1:17" s="1" customFormat="1" ht="24.95" customHeight="1" x14ac:dyDescent="0.25">
      <c r="A68" s="79" t="s">
        <v>83</v>
      </c>
      <c r="B68" s="79"/>
      <c r="C68" s="35"/>
      <c r="D68" s="42">
        <f>SUM(D61:D67)</f>
        <v>2110</v>
      </c>
      <c r="E68" s="62"/>
      <c r="F68" s="62"/>
      <c r="G68" s="62"/>
      <c r="H68" s="62"/>
      <c r="I68" s="62"/>
      <c r="J68" s="62"/>
      <c r="K68" s="62"/>
      <c r="L68" s="62"/>
      <c r="O68" s="27">
        <f>SUM(O61:O67)</f>
        <v>2110</v>
      </c>
      <c r="P68" s="27">
        <f t="shared" ref="P68:Q68" si="7">SUM(P61:P67)</f>
        <v>0</v>
      </c>
      <c r="Q68" s="27">
        <f t="shared" si="7"/>
        <v>2110</v>
      </c>
    </row>
    <row r="69" spans="1:17" s="1" customFormat="1" ht="24.95" customHeight="1" x14ac:dyDescent="0.25">
      <c r="A69" s="79" t="s">
        <v>36</v>
      </c>
      <c r="B69" s="79"/>
      <c r="C69" s="35"/>
      <c r="D69" s="42">
        <f>D37+D47+D58+D68</f>
        <v>173284.90999999997</v>
      </c>
      <c r="E69" s="62"/>
      <c r="F69" s="62"/>
      <c r="G69" s="35"/>
      <c r="H69" s="35"/>
      <c r="I69" s="62"/>
      <c r="J69" s="62"/>
      <c r="K69" s="62"/>
      <c r="L69" s="62"/>
      <c r="O69" s="1" t="s">
        <v>183</v>
      </c>
      <c r="P69" s="5">
        <f>P37+P47+P58+P68</f>
        <v>112661.4109</v>
      </c>
      <c r="Q69" s="5">
        <f>Q37+Q47+Q58+Q68</f>
        <v>60623.499100000001</v>
      </c>
    </row>
    <row r="70" spans="1:17" s="1" customFormat="1" ht="24.95" customHeight="1" x14ac:dyDescent="0.25">
      <c r="A70" s="80" t="s">
        <v>84</v>
      </c>
      <c r="B70" s="80"/>
      <c r="C70" s="43"/>
      <c r="D70" s="44">
        <v>1</v>
      </c>
      <c r="E70" s="76"/>
      <c r="F70" s="76"/>
      <c r="G70" s="44">
        <f>P71</f>
        <v>0.65015130803945942</v>
      </c>
      <c r="H70" s="44">
        <f>Q71</f>
        <v>0.34984869196054058</v>
      </c>
      <c r="I70" s="76"/>
      <c r="J70" s="76"/>
      <c r="K70" s="76"/>
      <c r="L70" s="76"/>
      <c r="Q70" s="5">
        <f>P69+Q69</f>
        <v>173284.91</v>
      </c>
    </row>
    <row r="71" spans="1:17" s="1" customFormat="1" ht="18" x14ac:dyDescent="0.25">
      <c r="A71" s="45"/>
      <c r="B71" s="45"/>
      <c r="C71" s="46"/>
      <c r="D71" s="47"/>
      <c r="E71" s="45"/>
      <c r="F71" s="45"/>
      <c r="G71" s="45"/>
      <c r="H71" s="45"/>
      <c r="I71" s="45"/>
      <c r="J71" s="45"/>
      <c r="K71" s="45"/>
      <c r="L71" s="48"/>
      <c r="P71" s="28">
        <f>P69/Q70</f>
        <v>0.65015130803945942</v>
      </c>
      <c r="Q71" s="28">
        <f>Q69/Q70</f>
        <v>0.34984869196054058</v>
      </c>
    </row>
    <row r="72" spans="1:17" s="1" customFormat="1" ht="54" customHeight="1" x14ac:dyDescent="0.25">
      <c r="A72" s="49">
        <v>1</v>
      </c>
      <c r="B72" s="78" t="s">
        <v>145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1:17" s="1" customFormat="1" ht="18" x14ac:dyDescent="0.25">
      <c r="A73" s="50"/>
      <c r="B73" s="50"/>
      <c r="C73" s="51"/>
      <c r="D73" s="52"/>
      <c r="E73" s="50"/>
      <c r="F73" s="50"/>
      <c r="G73" s="50"/>
      <c r="H73" s="50"/>
      <c r="I73" s="50"/>
      <c r="J73" s="50"/>
      <c r="K73" s="50"/>
      <c r="L73" s="53"/>
    </row>
    <row r="74" spans="1:17" s="1" customFormat="1" ht="18" x14ac:dyDescent="0.25">
      <c r="A74" s="49">
        <v>2</v>
      </c>
      <c r="B74" s="78" t="s">
        <v>146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1:17" s="1" customFormat="1" ht="18" x14ac:dyDescent="0.25">
      <c r="A75" s="49">
        <v>3</v>
      </c>
      <c r="B75" s="78" t="s">
        <v>108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1:17" s="1" customFormat="1" ht="18" x14ac:dyDescent="0.25">
      <c r="A76" s="49">
        <v>4</v>
      </c>
      <c r="B76" s="78" t="s">
        <v>103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1:17" s="1" customFormat="1" ht="18" x14ac:dyDescent="0.25">
      <c r="A77" s="49">
        <v>5</v>
      </c>
      <c r="B77" s="78" t="s">
        <v>104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1:17" s="1" customFormat="1" ht="18" x14ac:dyDescent="0.25">
      <c r="A78" s="49">
        <v>6</v>
      </c>
      <c r="B78" s="78" t="s">
        <v>105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7" s="1" customFormat="1" ht="18" x14ac:dyDescent="0.25">
      <c r="A79" s="49">
        <v>7</v>
      </c>
      <c r="B79" s="78" t="s">
        <v>106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1:17" s="1" customFormat="1" ht="18" x14ac:dyDescent="0.25">
      <c r="A80" s="49">
        <v>8</v>
      </c>
      <c r="B80" s="78" t="s">
        <v>107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1:12" s="1" customFormat="1" ht="18" x14ac:dyDescent="0.25">
      <c r="A81" s="50"/>
      <c r="B81" s="50"/>
      <c r="C81" s="51"/>
      <c r="D81" s="52"/>
      <c r="E81" s="50"/>
      <c r="F81" s="50"/>
      <c r="G81" s="50"/>
      <c r="H81" s="50"/>
      <c r="I81" s="50"/>
      <c r="J81" s="50"/>
      <c r="K81" s="50"/>
      <c r="L81" s="53"/>
    </row>
    <row r="82" spans="1:12" s="1" customFormat="1" ht="18" x14ac:dyDescent="0.25">
      <c r="A82" s="50"/>
      <c r="B82" s="50"/>
      <c r="C82" s="51"/>
      <c r="D82" s="52"/>
      <c r="E82" s="50"/>
      <c r="F82" s="50"/>
      <c r="G82" s="50"/>
      <c r="H82" s="50"/>
      <c r="I82" s="50"/>
      <c r="J82" s="50"/>
      <c r="K82" s="50"/>
      <c r="L82" s="53"/>
    </row>
    <row r="83" spans="1:12" s="1" customFormat="1" ht="18" customHeight="1" x14ac:dyDescent="0.25">
      <c r="A83" s="58" t="s">
        <v>167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</row>
    <row r="84" spans="1:12" s="1" customFormat="1" ht="17.45" customHeight="1" x14ac:dyDescent="0.25">
      <c r="A84" s="61" t="s">
        <v>168</v>
      </c>
      <c r="B84" s="61"/>
      <c r="C84" s="59" t="s">
        <v>169</v>
      </c>
      <c r="D84" s="59"/>
      <c r="E84" s="59"/>
      <c r="F84" s="59"/>
      <c r="G84" s="59"/>
      <c r="H84" s="59"/>
      <c r="I84" s="59"/>
      <c r="J84" s="59"/>
      <c r="K84" s="59"/>
      <c r="L84" s="59"/>
    </row>
    <row r="85" spans="1:12" s="1" customFormat="1" ht="52.15" customHeight="1" x14ac:dyDescent="0.25">
      <c r="A85" s="57" t="s">
        <v>26</v>
      </c>
      <c r="B85" s="57"/>
      <c r="C85" s="60" t="s">
        <v>170</v>
      </c>
      <c r="D85" s="60"/>
      <c r="E85" s="60"/>
      <c r="F85" s="60"/>
      <c r="G85" s="60"/>
      <c r="H85" s="60"/>
      <c r="I85" s="60"/>
      <c r="J85" s="60"/>
      <c r="K85" s="60"/>
      <c r="L85" s="60"/>
    </row>
    <row r="86" spans="1:12" s="1" customFormat="1" ht="40.9" customHeight="1" x14ac:dyDescent="0.25">
      <c r="A86" s="57" t="s">
        <v>13</v>
      </c>
      <c r="B86" s="57"/>
      <c r="C86" s="60" t="s">
        <v>171</v>
      </c>
      <c r="D86" s="60"/>
      <c r="E86" s="60"/>
      <c r="F86" s="60"/>
      <c r="G86" s="60"/>
      <c r="H86" s="60"/>
      <c r="I86" s="60"/>
      <c r="J86" s="60"/>
      <c r="K86" s="60"/>
      <c r="L86" s="60"/>
    </row>
    <row r="87" spans="1:12" s="1" customFormat="1" ht="53.45" customHeight="1" x14ac:dyDescent="0.25">
      <c r="A87" s="57" t="s">
        <v>4</v>
      </c>
      <c r="B87" s="57"/>
      <c r="C87" s="60" t="s">
        <v>184</v>
      </c>
      <c r="D87" s="60"/>
      <c r="E87" s="60"/>
      <c r="F87" s="60"/>
      <c r="G87" s="60"/>
      <c r="H87" s="60"/>
      <c r="I87" s="60"/>
      <c r="J87" s="60"/>
      <c r="K87" s="60"/>
      <c r="L87" s="60"/>
    </row>
    <row r="88" spans="1:12" s="1" customFormat="1" ht="53.45" customHeight="1" x14ac:dyDescent="0.25">
      <c r="A88" s="57" t="s">
        <v>7</v>
      </c>
      <c r="B88" s="57"/>
      <c r="C88" s="60" t="s">
        <v>174</v>
      </c>
      <c r="D88" s="60"/>
      <c r="E88" s="60"/>
      <c r="F88" s="60"/>
      <c r="G88" s="60"/>
      <c r="H88" s="60"/>
      <c r="I88" s="60"/>
      <c r="J88" s="60"/>
      <c r="K88" s="60"/>
      <c r="L88" s="60"/>
    </row>
    <row r="89" spans="1:12" s="1" customFormat="1" ht="51" customHeight="1" x14ac:dyDescent="0.25">
      <c r="A89" s="57" t="s">
        <v>49</v>
      </c>
      <c r="B89" s="57"/>
      <c r="C89" s="60" t="s">
        <v>175</v>
      </c>
      <c r="D89" s="60"/>
      <c r="E89" s="60"/>
      <c r="F89" s="60"/>
      <c r="G89" s="60"/>
      <c r="H89" s="60"/>
      <c r="I89" s="60"/>
      <c r="J89" s="60"/>
      <c r="K89" s="60"/>
      <c r="L89" s="60"/>
    </row>
    <row r="90" spans="1:12" s="1" customFormat="1" ht="40.9" customHeight="1" x14ac:dyDescent="0.25">
      <c r="A90" s="57" t="s">
        <v>149</v>
      </c>
      <c r="B90" s="57"/>
      <c r="C90" s="60" t="s">
        <v>188</v>
      </c>
      <c r="D90" s="60"/>
      <c r="E90" s="60"/>
      <c r="F90" s="60"/>
      <c r="G90" s="60"/>
      <c r="H90" s="60"/>
      <c r="I90" s="60"/>
      <c r="J90" s="60"/>
      <c r="K90" s="60"/>
      <c r="L90" s="60"/>
    </row>
    <row r="91" spans="1:12" s="1" customFormat="1" ht="40.9" customHeight="1" x14ac:dyDescent="0.25">
      <c r="A91" s="57" t="s">
        <v>156</v>
      </c>
      <c r="B91" s="57"/>
      <c r="C91" s="64" t="s">
        <v>172</v>
      </c>
      <c r="D91" s="64"/>
      <c r="E91" s="64"/>
      <c r="F91" s="64"/>
      <c r="G91" s="64"/>
      <c r="H91" s="64"/>
      <c r="I91" s="64"/>
      <c r="J91" s="64"/>
      <c r="K91" s="64"/>
      <c r="L91" s="64"/>
    </row>
    <row r="92" spans="1:12" ht="40.9" customHeight="1" x14ac:dyDescent="0.2">
      <c r="A92" s="57" t="s">
        <v>155</v>
      </c>
      <c r="B92" s="57"/>
      <c r="C92" s="64" t="s">
        <v>173</v>
      </c>
      <c r="D92" s="64"/>
      <c r="E92" s="64"/>
      <c r="F92" s="64"/>
      <c r="G92" s="64"/>
      <c r="H92" s="64"/>
      <c r="I92" s="64"/>
      <c r="J92" s="64"/>
      <c r="K92" s="64"/>
      <c r="L92" s="64"/>
    </row>
    <row r="93" spans="1:12" x14ac:dyDescent="0.2">
      <c r="A93" s="15"/>
      <c r="B93" s="15"/>
      <c r="C93" s="16"/>
      <c r="D93" s="17"/>
      <c r="E93" s="15"/>
      <c r="F93" s="15"/>
      <c r="G93" s="15"/>
      <c r="H93" s="15"/>
      <c r="I93" s="15"/>
      <c r="J93" s="15"/>
      <c r="K93" s="15"/>
      <c r="L93" s="31"/>
    </row>
    <row r="94" spans="1:12" x14ac:dyDescent="0.2">
      <c r="A94" s="15"/>
      <c r="B94" s="15"/>
      <c r="C94" s="16"/>
      <c r="D94" s="17"/>
      <c r="E94" s="15"/>
      <c r="F94" s="15"/>
      <c r="G94" s="15"/>
      <c r="H94" s="15"/>
      <c r="I94" s="15"/>
      <c r="J94" s="15"/>
      <c r="K94" s="15"/>
      <c r="L94" s="31"/>
    </row>
    <row r="95" spans="1:12" x14ac:dyDescent="0.2">
      <c r="A95" s="15"/>
      <c r="B95" s="15"/>
      <c r="C95" s="16"/>
      <c r="D95" s="17"/>
      <c r="E95" s="15"/>
      <c r="F95" s="15"/>
      <c r="G95" s="15"/>
      <c r="H95" s="15"/>
      <c r="I95" s="15"/>
      <c r="J95" s="15"/>
      <c r="K95" s="15"/>
      <c r="L95" s="31"/>
    </row>
    <row r="96" spans="1:12" x14ac:dyDescent="0.2">
      <c r="A96" s="15"/>
      <c r="B96" s="15"/>
      <c r="C96" s="16"/>
      <c r="D96" s="17"/>
      <c r="E96" s="15"/>
      <c r="F96" s="15"/>
      <c r="G96" s="15"/>
      <c r="H96" s="15"/>
      <c r="I96" s="15"/>
      <c r="J96" s="15"/>
      <c r="K96" s="15"/>
      <c r="L96" s="31"/>
    </row>
    <row r="97" spans="1:12" x14ac:dyDescent="0.2">
      <c r="A97" s="15"/>
      <c r="B97" s="15"/>
      <c r="C97" s="16"/>
      <c r="D97" s="17"/>
      <c r="E97" s="15"/>
      <c r="F97" s="15"/>
      <c r="G97" s="15"/>
      <c r="H97" s="15"/>
      <c r="I97" s="15"/>
      <c r="J97" s="15"/>
      <c r="K97" s="15"/>
      <c r="L97" s="31"/>
    </row>
    <row r="98" spans="1:12" x14ac:dyDescent="0.2">
      <c r="A98" s="15"/>
      <c r="B98" s="15"/>
      <c r="C98" s="16"/>
      <c r="D98" s="17"/>
      <c r="E98" s="15"/>
      <c r="F98" s="15"/>
      <c r="G98" s="15"/>
      <c r="H98" s="15"/>
      <c r="I98" s="15"/>
      <c r="J98" s="15"/>
      <c r="K98" s="15"/>
      <c r="L98" s="31"/>
    </row>
    <row r="99" spans="1:12" x14ac:dyDescent="0.2">
      <c r="A99" s="15"/>
      <c r="B99" s="15"/>
      <c r="C99" s="16"/>
      <c r="D99" s="17"/>
      <c r="E99" s="15"/>
      <c r="F99" s="15"/>
      <c r="G99" s="15"/>
      <c r="H99" s="15"/>
      <c r="I99" s="15"/>
      <c r="J99" s="15"/>
      <c r="K99" s="15"/>
      <c r="L99" s="31"/>
    </row>
    <row r="100" spans="1:12" x14ac:dyDescent="0.2">
      <c r="A100" s="15"/>
      <c r="B100" s="15"/>
      <c r="C100" s="16"/>
      <c r="D100" s="17"/>
      <c r="E100" s="15"/>
      <c r="F100" s="15"/>
      <c r="G100" s="15"/>
      <c r="H100" s="15"/>
      <c r="I100" s="15"/>
      <c r="J100" s="15"/>
      <c r="K100" s="15"/>
      <c r="L100" s="31"/>
    </row>
    <row r="101" spans="1:12" x14ac:dyDescent="0.2">
      <c r="A101" s="15"/>
      <c r="B101" s="15"/>
      <c r="C101" s="16"/>
      <c r="D101" s="17"/>
      <c r="E101" s="15"/>
      <c r="F101" s="15"/>
      <c r="G101" s="15"/>
      <c r="H101" s="15"/>
      <c r="I101" s="15"/>
      <c r="J101" s="15"/>
      <c r="K101" s="15"/>
      <c r="L101" s="31"/>
    </row>
    <row r="102" spans="1:12" x14ac:dyDescent="0.2">
      <c r="A102" s="15"/>
      <c r="B102" s="15"/>
      <c r="C102" s="16"/>
      <c r="D102" s="17"/>
      <c r="E102" s="15"/>
      <c r="F102" s="15"/>
      <c r="G102" s="15"/>
      <c r="H102" s="15"/>
      <c r="I102" s="15"/>
      <c r="J102" s="15"/>
      <c r="K102" s="15"/>
      <c r="L102" s="31"/>
    </row>
    <row r="103" spans="1:12" x14ac:dyDescent="0.2">
      <c r="A103" s="15"/>
      <c r="B103" s="15"/>
      <c r="C103" s="16"/>
      <c r="D103" s="17"/>
      <c r="E103" s="15"/>
      <c r="F103" s="15"/>
      <c r="G103" s="15"/>
      <c r="H103" s="15"/>
      <c r="I103" s="15"/>
      <c r="J103" s="15"/>
      <c r="K103" s="15"/>
      <c r="L103" s="31"/>
    </row>
    <row r="104" spans="1:12" x14ac:dyDescent="0.2">
      <c r="A104" s="15"/>
      <c r="B104" s="15"/>
      <c r="C104" s="16"/>
      <c r="D104" s="17"/>
      <c r="E104" s="15"/>
      <c r="F104" s="15"/>
      <c r="G104" s="15"/>
      <c r="H104" s="15"/>
      <c r="I104" s="15"/>
      <c r="J104" s="15"/>
      <c r="K104" s="15"/>
      <c r="L104" s="31"/>
    </row>
    <row r="105" spans="1:12" x14ac:dyDescent="0.2">
      <c r="A105" s="15"/>
      <c r="B105" s="15"/>
      <c r="C105" s="16"/>
      <c r="D105" s="17"/>
      <c r="E105" s="15"/>
      <c r="F105" s="15"/>
      <c r="G105" s="15"/>
      <c r="H105" s="15"/>
      <c r="I105" s="15"/>
      <c r="J105" s="15"/>
      <c r="K105" s="15"/>
      <c r="L105" s="31"/>
    </row>
    <row r="106" spans="1:12" x14ac:dyDescent="0.2">
      <c r="A106" s="15"/>
      <c r="B106" s="15"/>
      <c r="C106" s="16"/>
      <c r="D106" s="17"/>
      <c r="E106" s="15"/>
      <c r="F106" s="15"/>
      <c r="G106" s="15"/>
      <c r="H106" s="15"/>
      <c r="I106" s="15"/>
      <c r="J106" s="15"/>
      <c r="K106" s="15"/>
      <c r="L106" s="31"/>
    </row>
    <row r="107" spans="1:12" x14ac:dyDescent="0.2">
      <c r="A107" s="15"/>
      <c r="B107" s="15"/>
      <c r="C107" s="16"/>
      <c r="D107" s="17"/>
      <c r="E107" s="15"/>
      <c r="F107" s="15"/>
      <c r="G107" s="15"/>
      <c r="H107" s="15"/>
      <c r="I107" s="15"/>
      <c r="J107" s="15"/>
      <c r="K107" s="15"/>
      <c r="L107" s="31"/>
    </row>
    <row r="108" spans="1:12" x14ac:dyDescent="0.2">
      <c r="A108" s="15"/>
      <c r="B108" s="15"/>
      <c r="C108" s="16"/>
      <c r="D108" s="17"/>
      <c r="E108" s="15"/>
      <c r="F108" s="15"/>
      <c r="G108" s="15"/>
      <c r="H108" s="15"/>
      <c r="I108" s="15"/>
      <c r="J108" s="15"/>
      <c r="K108" s="15"/>
      <c r="L108" s="31"/>
    </row>
    <row r="109" spans="1:12" x14ac:dyDescent="0.2">
      <c r="A109" s="15"/>
      <c r="B109" s="15"/>
      <c r="C109" s="16"/>
      <c r="D109" s="17"/>
      <c r="E109" s="15"/>
      <c r="F109" s="15"/>
      <c r="G109" s="15"/>
      <c r="H109" s="15"/>
      <c r="I109" s="15"/>
      <c r="J109" s="15"/>
      <c r="K109" s="15"/>
      <c r="L109" s="31"/>
    </row>
    <row r="110" spans="1:12" x14ac:dyDescent="0.2">
      <c r="A110" s="15"/>
      <c r="B110" s="15"/>
      <c r="C110" s="16"/>
      <c r="D110" s="17"/>
      <c r="E110" s="15"/>
      <c r="F110" s="15"/>
      <c r="G110" s="15"/>
      <c r="H110" s="15"/>
      <c r="I110" s="15"/>
      <c r="J110" s="15"/>
      <c r="K110" s="15"/>
      <c r="L110" s="31"/>
    </row>
    <row r="111" spans="1:12" x14ac:dyDescent="0.2">
      <c r="A111" s="15"/>
      <c r="B111" s="15"/>
      <c r="C111" s="16"/>
      <c r="D111" s="17"/>
      <c r="E111" s="15"/>
      <c r="F111" s="15"/>
      <c r="G111" s="15"/>
      <c r="H111" s="15"/>
      <c r="I111" s="15"/>
      <c r="J111" s="15"/>
      <c r="K111" s="15"/>
      <c r="L111" s="31"/>
    </row>
    <row r="112" spans="1:12" x14ac:dyDescent="0.2">
      <c r="A112" s="15"/>
      <c r="B112" s="15"/>
      <c r="C112" s="16"/>
      <c r="D112" s="17"/>
      <c r="E112" s="15"/>
      <c r="F112" s="15"/>
      <c r="G112" s="15"/>
      <c r="H112" s="15"/>
      <c r="I112" s="15"/>
      <c r="J112" s="15"/>
      <c r="K112" s="15"/>
      <c r="L112" s="31"/>
    </row>
    <row r="113" spans="1:12" x14ac:dyDescent="0.2">
      <c r="A113" s="15"/>
      <c r="B113" s="15"/>
      <c r="C113" s="16"/>
      <c r="D113" s="17"/>
      <c r="E113" s="15"/>
      <c r="F113" s="15"/>
      <c r="G113" s="15"/>
      <c r="H113" s="15"/>
      <c r="I113" s="15"/>
      <c r="J113" s="15"/>
      <c r="K113" s="15"/>
      <c r="L113" s="31"/>
    </row>
    <row r="114" spans="1:12" x14ac:dyDescent="0.2">
      <c r="A114" s="15"/>
      <c r="B114" s="15"/>
      <c r="C114" s="16"/>
      <c r="D114" s="17"/>
      <c r="E114" s="15"/>
      <c r="F114" s="15"/>
      <c r="G114" s="15"/>
      <c r="H114" s="15"/>
      <c r="I114" s="15"/>
      <c r="J114" s="15"/>
      <c r="K114" s="15"/>
      <c r="L114" s="31"/>
    </row>
    <row r="115" spans="1:12" x14ac:dyDescent="0.2">
      <c r="A115" s="15"/>
      <c r="B115" s="15"/>
      <c r="C115" s="16"/>
      <c r="D115" s="17"/>
      <c r="E115" s="15"/>
      <c r="F115" s="15"/>
      <c r="G115" s="15"/>
      <c r="H115" s="15"/>
      <c r="I115" s="15"/>
      <c r="J115" s="15"/>
      <c r="K115" s="15"/>
      <c r="L115" s="31"/>
    </row>
    <row r="116" spans="1:12" x14ac:dyDescent="0.2">
      <c r="A116" s="15"/>
      <c r="B116" s="15"/>
      <c r="C116" s="16"/>
      <c r="D116" s="17"/>
      <c r="E116" s="15"/>
      <c r="F116" s="15"/>
      <c r="G116" s="15"/>
      <c r="H116" s="15"/>
      <c r="I116" s="15"/>
      <c r="J116" s="15"/>
      <c r="K116" s="15"/>
      <c r="L116" s="31"/>
    </row>
    <row r="117" spans="1:12" x14ac:dyDescent="0.2">
      <c r="A117" s="15"/>
      <c r="B117" s="15"/>
      <c r="C117" s="16"/>
      <c r="D117" s="17"/>
      <c r="E117" s="15"/>
      <c r="F117" s="15"/>
      <c r="G117" s="15"/>
      <c r="H117" s="15"/>
      <c r="I117" s="15"/>
      <c r="J117" s="15"/>
      <c r="K117" s="15"/>
      <c r="L117" s="31"/>
    </row>
    <row r="118" spans="1:12" x14ac:dyDescent="0.2">
      <c r="A118" s="15"/>
      <c r="B118" s="15"/>
      <c r="C118" s="16"/>
      <c r="D118" s="17"/>
      <c r="E118" s="15"/>
      <c r="F118" s="15"/>
      <c r="G118" s="15"/>
      <c r="H118" s="15"/>
      <c r="I118" s="15"/>
      <c r="J118" s="15"/>
      <c r="K118" s="15"/>
      <c r="L118" s="31"/>
    </row>
    <row r="119" spans="1:12" x14ac:dyDescent="0.2">
      <c r="A119" s="15"/>
      <c r="B119" s="15"/>
      <c r="C119" s="16"/>
      <c r="D119" s="17"/>
      <c r="E119" s="15"/>
      <c r="F119" s="15"/>
      <c r="G119" s="15"/>
      <c r="H119" s="15"/>
      <c r="I119" s="15"/>
      <c r="J119" s="15"/>
      <c r="K119" s="15"/>
      <c r="L119" s="31"/>
    </row>
    <row r="120" spans="1:12" x14ac:dyDescent="0.2">
      <c r="A120" s="15"/>
      <c r="B120" s="15"/>
      <c r="C120" s="16"/>
      <c r="D120" s="17"/>
      <c r="E120" s="15"/>
      <c r="F120" s="15"/>
      <c r="G120" s="15"/>
      <c r="H120" s="15"/>
      <c r="I120" s="15"/>
      <c r="J120" s="15"/>
      <c r="K120" s="15"/>
      <c r="L120" s="31"/>
    </row>
    <row r="121" spans="1:12" x14ac:dyDescent="0.2">
      <c r="A121" s="15"/>
      <c r="B121" s="15"/>
      <c r="C121" s="16"/>
      <c r="D121" s="17"/>
      <c r="E121" s="15"/>
      <c r="F121" s="15"/>
      <c r="G121" s="15"/>
      <c r="H121" s="15"/>
      <c r="I121" s="15"/>
      <c r="J121" s="15"/>
      <c r="K121" s="15"/>
      <c r="L121" s="31"/>
    </row>
    <row r="122" spans="1:12" x14ac:dyDescent="0.2">
      <c r="A122" s="15"/>
      <c r="B122" s="15"/>
      <c r="C122" s="16"/>
      <c r="D122" s="17"/>
      <c r="E122" s="15"/>
      <c r="F122" s="15"/>
      <c r="G122" s="15"/>
      <c r="H122" s="15"/>
      <c r="I122" s="15"/>
      <c r="J122" s="15"/>
      <c r="K122" s="15"/>
      <c r="L122" s="31"/>
    </row>
    <row r="123" spans="1:12" x14ac:dyDescent="0.2">
      <c r="A123" s="15"/>
      <c r="B123" s="15"/>
      <c r="C123" s="16"/>
      <c r="D123" s="17"/>
      <c r="E123" s="15"/>
      <c r="F123" s="15"/>
      <c r="G123" s="15"/>
      <c r="H123" s="15"/>
      <c r="I123" s="15"/>
      <c r="J123" s="15"/>
      <c r="K123" s="15"/>
      <c r="L123" s="31"/>
    </row>
    <row r="124" spans="1:12" x14ac:dyDescent="0.2">
      <c r="A124" s="15"/>
      <c r="B124" s="15"/>
      <c r="C124" s="16"/>
      <c r="D124" s="17"/>
      <c r="E124" s="15"/>
      <c r="F124" s="15"/>
      <c r="G124" s="15"/>
      <c r="H124" s="15"/>
      <c r="I124" s="15"/>
      <c r="J124" s="15"/>
      <c r="K124" s="15"/>
      <c r="L124" s="31"/>
    </row>
    <row r="125" spans="1:12" x14ac:dyDescent="0.2">
      <c r="A125" s="15"/>
      <c r="B125" s="15"/>
      <c r="C125" s="16"/>
      <c r="D125" s="17"/>
      <c r="E125" s="15"/>
      <c r="F125" s="15"/>
      <c r="G125" s="15"/>
      <c r="H125" s="15"/>
      <c r="I125" s="15"/>
      <c r="J125" s="15"/>
      <c r="K125" s="15"/>
      <c r="L125" s="31"/>
    </row>
    <row r="126" spans="1:12" x14ac:dyDescent="0.2">
      <c r="A126" s="15"/>
      <c r="B126" s="15"/>
      <c r="C126" s="16"/>
      <c r="D126" s="17"/>
      <c r="E126" s="15"/>
      <c r="F126" s="15"/>
      <c r="G126" s="15"/>
      <c r="H126" s="15"/>
      <c r="I126" s="15"/>
      <c r="J126" s="15"/>
      <c r="K126" s="15"/>
      <c r="L126" s="31"/>
    </row>
    <row r="127" spans="1:12" x14ac:dyDescent="0.2">
      <c r="A127" s="15"/>
      <c r="B127" s="15"/>
      <c r="C127" s="16"/>
      <c r="D127" s="17"/>
      <c r="E127" s="15"/>
      <c r="F127" s="15"/>
      <c r="G127" s="15"/>
      <c r="H127" s="15"/>
      <c r="I127" s="15"/>
      <c r="J127" s="15"/>
      <c r="K127" s="15"/>
      <c r="L127" s="31"/>
    </row>
    <row r="128" spans="1:12" x14ac:dyDescent="0.2">
      <c r="A128" s="15"/>
      <c r="B128" s="15"/>
      <c r="C128" s="16"/>
      <c r="D128" s="17"/>
      <c r="E128" s="15"/>
      <c r="F128" s="15"/>
      <c r="G128" s="15"/>
      <c r="H128" s="15"/>
      <c r="I128" s="15"/>
      <c r="J128" s="15"/>
      <c r="K128" s="15"/>
      <c r="L128" s="31"/>
    </row>
    <row r="129" spans="1:12" x14ac:dyDescent="0.2">
      <c r="A129" s="15"/>
      <c r="B129" s="15"/>
      <c r="C129" s="16"/>
      <c r="D129" s="17"/>
      <c r="E129" s="15"/>
      <c r="F129" s="15"/>
      <c r="G129" s="15"/>
      <c r="H129" s="15"/>
      <c r="I129" s="15"/>
      <c r="J129" s="15"/>
      <c r="K129" s="15"/>
      <c r="L129" s="31"/>
    </row>
    <row r="130" spans="1:12" x14ac:dyDescent="0.2">
      <c r="A130" s="15"/>
      <c r="B130" s="15"/>
      <c r="C130" s="16"/>
      <c r="D130" s="17"/>
      <c r="E130" s="15"/>
      <c r="F130" s="15"/>
      <c r="G130" s="15"/>
      <c r="H130" s="15"/>
      <c r="I130" s="15"/>
      <c r="J130" s="15"/>
      <c r="K130" s="15"/>
      <c r="L130" s="31"/>
    </row>
    <row r="131" spans="1:12" x14ac:dyDescent="0.2">
      <c r="A131" s="15"/>
      <c r="B131" s="15"/>
      <c r="C131" s="16"/>
      <c r="D131" s="17"/>
      <c r="E131" s="15"/>
      <c r="F131" s="15"/>
      <c r="G131" s="15"/>
      <c r="H131" s="15"/>
      <c r="I131" s="15"/>
      <c r="J131" s="15"/>
      <c r="K131" s="15"/>
      <c r="L131" s="31"/>
    </row>
    <row r="132" spans="1:12" x14ac:dyDescent="0.2">
      <c r="A132" s="15"/>
      <c r="B132" s="15"/>
      <c r="C132" s="16"/>
      <c r="D132" s="17"/>
      <c r="E132" s="15"/>
      <c r="F132" s="15"/>
      <c r="G132" s="15"/>
      <c r="H132" s="15"/>
      <c r="I132" s="15"/>
      <c r="J132" s="15"/>
      <c r="K132" s="15"/>
      <c r="L132" s="31"/>
    </row>
    <row r="133" spans="1:12" x14ac:dyDescent="0.2">
      <c r="A133" s="15"/>
      <c r="B133" s="15"/>
      <c r="C133" s="16"/>
      <c r="D133" s="17"/>
      <c r="E133" s="15"/>
      <c r="F133" s="15"/>
      <c r="G133" s="15"/>
      <c r="H133" s="15"/>
      <c r="I133" s="15"/>
      <c r="J133" s="15"/>
      <c r="K133" s="15"/>
      <c r="L133" s="31"/>
    </row>
    <row r="134" spans="1:12" x14ac:dyDescent="0.2">
      <c r="A134" s="15"/>
      <c r="B134" s="15"/>
      <c r="C134" s="16"/>
      <c r="D134" s="17"/>
      <c r="E134" s="15"/>
      <c r="F134" s="15"/>
      <c r="G134" s="15"/>
      <c r="H134" s="15"/>
      <c r="I134" s="15"/>
      <c r="J134" s="15"/>
      <c r="K134" s="15"/>
      <c r="L134" s="31"/>
    </row>
    <row r="135" spans="1:12" x14ac:dyDescent="0.2">
      <c r="A135" s="15"/>
      <c r="B135" s="15"/>
      <c r="C135" s="16"/>
      <c r="D135" s="17"/>
      <c r="E135" s="15"/>
      <c r="F135" s="15"/>
      <c r="G135" s="15"/>
      <c r="H135" s="15"/>
      <c r="I135" s="15"/>
      <c r="J135" s="15"/>
      <c r="K135" s="15"/>
      <c r="L135" s="31"/>
    </row>
    <row r="136" spans="1:12" x14ac:dyDescent="0.2">
      <c r="A136" s="15"/>
      <c r="B136" s="15"/>
      <c r="C136" s="16"/>
      <c r="D136" s="17"/>
      <c r="E136" s="15"/>
      <c r="F136" s="15"/>
      <c r="G136" s="15"/>
      <c r="H136" s="15"/>
      <c r="I136" s="15"/>
      <c r="J136" s="15"/>
      <c r="K136" s="15"/>
      <c r="L136" s="31"/>
    </row>
    <row r="137" spans="1:12" x14ac:dyDescent="0.2">
      <c r="A137" s="15"/>
      <c r="B137" s="15"/>
      <c r="C137" s="16"/>
      <c r="D137" s="17"/>
      <c r="E137" s="15"/>
      <c r="F137" s="15"/>
      <c r="G137" s="15"/>
      <c r="H137" s="15"/>
      <c r="I137" s="15"/>
      <c r="J137" s="15"/>
      <c r="K137" s="15"/>
      <c r="L137" s="31"/>
    </row>
    <row r="138" spans="1:12" x14ac:dyDescent="0.2">
      <c r="A138" s="15"/>
      <c r="B138" s="15"/>
      <c r="C138" s="16"/>
      <c r="D138" s="17"/>
      <c r="E138" s="15"/>
      <c r="F138" s="15"/>
      <c r="G138" s="15"/>
      <c r="H138" s="15"/>
      <c r="I138" s="15"/>
      <c r="J138" s="15"/>
      <c r="K138" s="15"/>
      <c r="L138" s="31"/>
    </row>
    <row r="139" spans="1:12" x14ac:dyDescent="0.2">
      <c r="A139" s="15"/>
      <c r="B139" s="15"/>
      <c r="C139" s="16"/>
      <c r="D139" s="17"/>
      <c r="E139" s="15"/>
      <c r="F139" s="15"/>
      <c r="G139" s="15"/>
      <c r="H139" s="15"/>
      <c r="I139" s="15"/>
      <c r="J139" s="15"/>
      <c r="K139" s="15"/>
      <c r="L139" s="31"/>
    </row>
    <row r="140" spans="1:12" x14ac:dyDescent="0.2">
      <c r="A140" s="15"/>
      <c r="B140" s="15"/>
      <c r="C140" s="16"/>
      <c r="D140" s="17"/>
      <c r="E140" s="15"/>
      <c r="F140" s="15"/>
      <c r="G140" s="15"/>
      <c r="H140" s="15"/>
      <c r="I140" s="15"/>
      <c r="J140" s="15"/>
      <c r="K140" s="15"/>
      <c r="L140" s="31"/>
    </row>
    <row r="141" spans="1:12" x14ac:dyDescent="0.2">
      <c r="A141" s="15"/>
      <c r="B141" s="15"/>
      <c r="C141" s="16"/>
      <c r="D141" s="17"/>
      <c r="E141" s="15"/>
      <c r="F141" s="15"/>
      <c r="G141" s="15"/>
      <c r="H141" s="15"/>
      <c r="I141" s="15"/>
      <c r="J141" s="15"/>
      <c r="K141" s="15"/>
      <c r="L141" s="31"/>
    </row>
    <row r="142" spans="1:12" x14ac:dyDescent="0.2">
      <c r="A142" s="15"/>
      <c r="B142" s="15"/>
      <c r="C142" s="16"/>
      <c r="D142" s="17"/>
      <c r="E142" s="15"/>
      <c r="F142" s="15"/>
      <c r="G142" s="15"/>
      <c r="H142" s="15"/>
      <c r="I142" s="15"/>
      <c r="J142" s="15"/>
      <c r="K142" s="15"/>
      <c r="L142" s="31"/>
    </row>
    <row r="143" spans="1:12" x14ac:dyDescent="0.2">
      <c r="A143" s="15"/>
      <c r="B143" s="15"/>
      <c r="C143" s="16"/>
      <c r="D143" s="17"/>
      <c r="E143" s="15"/>
      <c r="F143" s="15"/>
      <c r="G143" s="15"/>
      <c r="H143" s="15"/>
      <c r="I143" s="15"/>
      <c r="J143" s="15"/>
      <c r="K143" s="15"/>
      <c r="L143" s="31"/>
    </row>
    <row r="144" spans="1:12" x14ac:dyDescent="0.2">
      <c r="A144" s="15"/>
      <c r="B144" s="15"/>
      <c r="C144" s="16"/>
      <c r="D144" s="17"/>
      <c r="E144" s="15"/>
      <c r="F144" s="15"/>
      <c r="G144" s="15"/>
      <c r="H144" s="15"/>
      <c r="I144" s="15"/>
      <c r="J144" s="15"/>
      <c r="K144" s="15"/>
      <c r="L144" s="31"/>
    </row>
    <row r="145" spans="1:12" x14ac:dyDescent="0.2">
      <c r="A145" s="15"/>
      <c r="B145" s="15"/>
      <c r="C145" s="16"/>
      <c r="D145" s="17"/>
      <c r="E145" s="15"/>
      <c r="F145" s="15"/>
      <c r="G145" s="15"/>
      <c r="H145" s="15"/>
      <c r="I145" s="15"/>
      <c r="J145" s="15"/>
      <c r="K145" s="15"/>
      <c r="L145" s="31"/>
    </row>
    <row r="146" spans="1:12" x14ac:dyDescent="0.2">
      <c r="A146" s="15"/>
      <c r="B146" s="15"/>
      <c r="C146" s="16"/>
      <c r="D146" s="17"/>
      <c r="E146" s="15"/>
      <c r="F146" s="15"/>
      <c r="G146" s="15"/>
      <c r="H146" s="15"/>
      <c r="I146" s="15"/>
      <c r="J146" s="15"/>
      <c r="K146" s="15"/>
      <c r="L146" s="31"/>
    </row>
    <row r="147" spans="1:12" x14ac:dyDescent="0.2">
      <c r="A147" s="15"/>
      <c r="B147" s="15"/>
      <c r="C147" s="16"/>
      <c r="D147" s="17"/>
      <c r="E147" s="15"/>
      <c r="F147" s="15"/>
      <c r="G147" s="15"/>
      <c r="H147" s="15"/>
      <c r="I147" s="15"/>
      <c r="J147" s="15"/>
      <c r="K147" s="15"/>
      <c r="L147" s="31"/>
    </row>
    <row r="148" spans="1:12" x14ac:dyDescent="0.2">
      <c r="A148" s="15"/>
      <c r="B148" s="15"/>
      <c r="C148" s="16"/>
      <c r="D148" s="17"/>
      <c r="E148" s="15"/>
      <c r="F148" s="15"/>
      <c r="G148" s="15"/>
      <c r="H148" s="15"/>
      <c r="I148" s="15"/>
      <c r="J148" s="15"/>
      <c r="K148" s="15"/>
      <c r="L148" s="31"/>
    </row>
    <row r="149" spans="1:12" x14ac:dyDescent="0.2">
      <c r="A149" s="15"/>
      <c r="B149" s="15"/>
      <c r="C149" s="16"/>
      <c r="D149" s="17"/>
      <c r="E149" s="15"/>
      <c r="F149" s="15"/>
      <c r="G149" s="15"/>
      <c r="H149" s="15"/>
      <c r="I149" s="15"/>
      <c r="J149" s="15"/>
      <c r="K149" s="15"/>
      <c r="L149" s="31"/>
    </row>
    <row r="150" spans="1:12" x14ac:dyDescent="0.2">
      <c r="A150" s="15"/>
      <c r="B150" s="15"/>
      <c r="C150" s="16"/>
      <c r="D150" s="17"/>
      <c r="E150" s="15"/>
      <c r="F150" s="15"/>
      <c r="G150" s="15"/>
      <c r="H150" s="15"/>
      <c r="I150" s="15"/>
      <c r="J150" s="15"/>
      <c r="K150" s="15"/>
      <c r="L150" s="31"/>
    </row>
    <row r="151" spans="1:12" x14ac:dyDescent="0.2">
      <c r="A151" s="15"/>
      <c r="B151" s="15"/>
      <c r="C151" s="16"/>
      <c r="D151" s="17"/>
      <c r="E151" s="15"/>
      <c r="F151" s="15"/>
      <c r="G151" s="15"/>
      <c r="H151" s="15"/>
      <c r="I151" s="15"/>
      <c r="J151" s="15"/>
      <c r="K151" s="15"/>
      <c r="L151" s="31"/>
    </row>
    <row r="152" spans="1:12" x14ac:dyDescent="0.2">
      <c r="A152" s="15"/>
      <c r="B152" s="15"/>
      <c r="C152" s="16"/>
      <c r="D152" s="17"/>
      <c r="E152" s="15"/>
      <c r="F152" s="15"/>
      <c r="G152" s="15"/>
      <c r="H152" s="15"/>
      <c r="I152" s="15"/>
      <c r="J152" s="15"/>
      <c r="K152" s="15"/>
      <c r="L152" s="31"/>
    </row>
    <row r="153" spans="1:12" x14ac:dyDescent="0.2">
      <c r="A153" s="15"/>
      <c r="B153" s="15"/>
      <c r="C153" s="16"/>
      <c r="D153" s="17"/>
      <c r="E153" s="15"/>
      <c r="F153" s="15"/>
      <c r="G153" s="15"/>
      <c r="H153" s="15"/>
      <c r="I153" s="15"/>
      <c r="J153" s="15"/>
      <c r="K153" s="15"/>
      <c r="L153" s="31"/>
    </row>
    <row r="154" spans="1:12" x14ac:dyDescent="0.2">
      <c r="A154" s="15"/>
      <c r="B154" s="15"/>
      <c r="C154" s="16"/>
      <c r="D154" s="17"/>
      <c r="E154" s="15"/>
      <c r="F154" s="15"/>
      <c r="G154" s="15"/>
      <c r="H154" s="15"/>
      <c r="I154" s="15"/>
      <c r="J154" s="15"/>
      <c r="K154" s="15"/>
      <c r="L154" s="31"/>
    </row>
    <row r="155" spans="1:12" x14ac:dyDescent="0.2">
      <c r="A155" s="15"/>
      <c r="B155" s="15"/>
      <c r="C155" s="16"/>
      <c r="D155" s="17"/>
      <c r="E155" s="15"/>
      <c r="F155" s="15"/>
      <c r="G155" s="15"/>
      <c r="H155" s="15"/>
      <c r="I155" s="15"/>
      <c r="J155" s="15"/>
      <c r="K155" s="15"/>
      <c r="L155" s="31"/>
    </row>
    <row r="156" spans="1:12" x14ac:dyDescent="0.2">
      <c r="A156" s="15"/>
      <c r="B156" s="15"/>
      <c r="C156" s="16"/>
      <c r="D156" s="17"/>
      <c r="E156" s="15"/>
      <c r="F156" s="15"/>
      <c r="G156" s="15"/>
      <c r="H156" s="15"/>
      <c r="I156" s="15"/>
      <c r="J156" s="15"/>
      <c r="K156" s="15"/>
      <c r="L156" s="31"/>
    </row>
    <row r="157" spans="1:12" x14ac:dyDescent="0.2">
      <c r="A157" s="15"/>
      <c r="B157" s="15"/>
      <c r="C157" s="16"/>
      <c r="D157" s="17"/>
      <c r="E157" s="15"/>
      <c r="F157" s="15"/>
      <c r="G157" s="15"/>
      <c r="H157" s="15"/>
      <c r="I157" s="15"/>
      <c r="J157" s="15"/>
      <c r="K157" s="15"/>
      <c r="L157" s="31"/>
    </row>
  </sheetData>
  <autoFilter ref="A40:Q47"/>
  <mergeCells count="67">
    <mergeCell ref="B80:L80"/>
    <mergeCell ref="B75:L75"/>
    <mergeCell ref="B76:L76"/>
    <mergeCell ref="B77:L77"/>
    <mergeCell ref="B78:L78"/>
    <mergeCell ref="B79:L79"/>
    <mergeCell ref="B72:L72"/>
    <mergeCell ref="B74:L74"/>
    <mergeCell ref="A10:L10"/>
    <mergeCell ref="A37:B37"/>
    <mergeCell ref="E37:L37"/>
    <mergeCell ref="A39:L39"/>
    <mergeCell ref="A47:B47"/>
    <mergeCell ref="A68:B68"/>
    <mergeCell ref="A69:B69"/>
    <mergeCell ref="A70:B70"/>
    <mergeCell ref="E58:L58"/>
    <mergeCell ref="A58:B58"/>
    <mergeCell ref="A38:L38"/>
    <mergeCell ref="A59:L59"/>
    <mergeCell ref="B6:E6"/>
    <mergeCell ref="E68:F70"/>
    <mergeCell ref="I68:L70"/>
    <mergeCell ref="A60:L60"/>
    <mergeCell ref="E47:L47"/>
    <mergeCell ref="A49:L49"/>
    <mergeCell ref="A1:L1"/>
    <mergeCell ref="A2:L2"/>
    <mergeCell ref="A3:L3"/>
    <mergeCell ref="A4:L4"/>
    <mergeCell ref="C8:C9"/>
    <mergeCell ref="G8:H8"/>
    <mergeCell ref="I8:J8"/>
    <mergeCell ref="K8:K9"/>
    <mergeCell ref="B7:E7"/>
    <mergeCell ref="A8:A9"/>
    <mergeCell ref="B8:B9"/>
    <mergeCell ref="B5:E5"/>
    <mergeCell ref="D8:D9"/>
    <mergeCell ref="E8:E9"/>
    <mergeCell ref="F8:F9"/>
    <mergeCell ref="L8:L9"/>
    <mergeCell ref="A92:B92"/>
    <mergeCell ref="C91:L91"/>
    <mergeCell ref="C92:L92"/>
    <mergeCell ref="A88:B88"/>
    <mergeCell ref="C88:L88"/>
    <mergeCell ref="A90:B90"/>
    <mergeCell ref="C89:L89"/>
    <mergeCell ref="C90:L90"/>
    <mergeCell ref="A89:B89"/>
    <mergeCell ref="O39:Q39"/>
    <mergeCell ref="O10:Q10"/>
    <mergeCell ref="O60:Q60"/>
    <mergeCell ref="O49:Q49"/>
    <mergeCell ref="A91:B91"/>
    <mergeCell ref="A83:L83"/>
    <mergeCell ref="C84:L84"/>
    <mergeCell ref="C85:L85"/>
    <mergeCell ref="C86:L86"/>
    <mergeCell ref="C87:L87"/>
    <mergeCell ref="A86:B86"/>
    <mergeCell ref="A87:B87"/>
    <mergeCell ref="A84:B84"/>
    <mergeCell ref="A85:B85"/>
    <mergeCell ref="G68:H68"/>
    <mergeCell ref="A48:L48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52" orientation="landscape" r:id="rId1"/>
  <headerFooter>
    <oddFooter>Página &amp;P</oddFooter>
  </headerFooter>
  <rowBreaks count="3" manualBreakCount="3">
    <brk id="21" max="11" man="1"/>
    <brk id="33" max="11" man="1"/>
    <brk id="82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39340666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3303/OC-BR</Approval_x0020_Number>
    <Document_x0020_Author xmlns="9c571b2f-e523-4ab2-ba2e-09e151a03ef4">Nery, Claudia Regina Borges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2014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BR-L1369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Plan&lt;/USER_STAGE&gt;&lt;PD_OBJ_TYPE&gt;0&lt;/PD_OBJ_TYPE&gt;&lt;MAKERECORD&gt;N&lt;/MAKERECORD&gt;&lt;PD_FILEPT_NO&gt;PO-BR-L1369-GS&lt;/PD_FILEPT_NO&gt;&lt;/Data&gt;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versão 2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80E6DB3613C6014D9156A2842070725C" ma:contentTypeVersion="0" ma:contentTypeDescription="A content type to manage public (operations) IDB documents" ma:contentTypeScope="" ma:versionID="a0d1968150a5ef41bde4744ae0d392f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B63F69D-8FB5-4329-B618-92C91AE1340E}"/>
</file>

<file path=customXml/itemProps2.xml><?xml version="1.0" encoding="utf-8"?>
<ds:datastoreItem xmlns:ds="http://schemas.openxmlformats.org/officeDocument/2006/customXml" ds:itemID="{68DDF13A-2773-4EA7-8287-0719AE00C66B}"/>
</file>

<file path=customXml/itemProps3.xml><?xml version="1.0" encoding="utf-8"?>
<ds:datastoreItem xmlns:ds="http://schemas.openxmlformats.org/officeDocument/2006/customXml" ds:itemID="{734720BB-FF6D-44A7-9D2F-144E50235EBC}"/>
</file>

<file path=customXml/itemProps4.xml><?xml version="1.0" encoding="utf-8"?>
<ds:datastoreItem xmlns:ds="http://schemas.openxmlformats.org/officeDocument/2006/customXml" ds:itemID="{AFFA742F-3FB5-4F50-99E9-4708F17B37EC}"/>
</file>

<file path=customXml/itemProps5.xml><?xml version="1.0" encoding="utf-8"?>
<ds:datastoreItem xmlns:ds="http://schemas.openxmlformats.org/officeDocument/2006/customXml" ds:itemID="{F4F51014-BE7D-4393-ABBB-0C3ECD064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Plan1!Print_Area</vt:lpstr>
      <vt:lpstr>Plan1!Print_Titles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(BR-L1369 PROMABEN II) - Dez 2014</dc:title>
  <dc:creator>FELIPE VIDAL</dc:creator>
  <cp:lastModifiedBy>Inter-American Development Bank</cp:lastModifiedBy>
  <cp:lastPrinted>2014-12-08T04:35:10Z</cp:lastPrinted>
  <dcterms:created xsi:type="dcterms:W3CDTF">2014-11-21T19:15:16Z</dcterms:created>
  <dcterms:modified xsi:type="dcterms:W3CDTF">2015-01-15T14:19:27Z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0x01010046CF21643EE8D14686A648AA6DAD08920080E6DB3613C6014D9156A2842070725C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