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6" windowWidth="14952" windowHeight="7176" tabRatio="866" activeTab="1"/>
  </bookViews>
  <sheets>
    <sheet name="Estructura proyecto" sheetId="5" r:id="rId1"/>
    <sheet name="Plan de Adquisiciones" sheetId="2" r:id="rId2"/>
    <sheet name="Detalle Plan de Adquisiciones" sheetId="3" r:id="rId3"/>
    <sheet name="Listas_Opciones_de_Referencia" sheetId="4" state="hidden" r:id="rId4"/>
    <sheet name="Sheet1" sheetId="6" state="hidden" r:id="rId5"/>
  </sheets>
  <definedNames>
    <definedName name="_xlnm.Print_Area" localSheetId="2">'Detalle Plan de Adquisiciones'!$A$1:$AO$54</definedName>
    <definedName name="_xlnm.Print_Area" localSheetId="3">Listas_Opciones_de_Referencia!$A$1:$B$89</definedName>
    <definedName name="_xlnm.Print_Area" localSheetId="1">'Plan de Adquisiciones'!$A$2:$C$26</definedName>
    <definedName name="_xlnm.Print_Area" localSheetId="4">Sheet1!$B$1:$E$89</definedName>
  </definedNames>
  <calcPr calcId="145621"/>
</workbook>
</file>

<file path=xl/calcChain.xml><?xml version="1.0" encoding="utf-8"?>
<calcChain xmlns="http://schemas.openxmlformats.org/spreadsheetml/2006/main">
  <c r="C16" i="2" l="1"/>
  <c r="B21" i="2"/>
  <c r="C19" i="2"/>
  <c r="B22" i="2" l="1"/>
  <c r="C75" i="6"/>
  <c r="D67" i="6"/>
  <c r="C67" i="6"/>
  <c r="L6" i="3"/>
  <c r="D22" i="6"/>
  <c r="D23" i="6"/>
  <c r="D85" i="6"/>
  <c r="D81" i="6"/>
  <c r="D72" i="6"/>
  <c r="D63" i="6"/>
  <c r="D45" i="6"/>
  <c r="D42" i="6"/>
  <c r="D39" i="6"/>
  <c r="D32" i="6"/>
  <c r="D21" i="6"/>
  <c r="D18" i="6"/>
  <c r="D15" i="6"/>
  <c r="D11" i="6"/>
  <c r="D7" i="6"/>
  <c r="E5" i="6"/>
  <c r="E8" i="6"/>
  <c r="E9" i="6"/>
  <c r="E10" i="6"/>
  <c r="E12" i="6"/>
  <c r="E13" i="6"/>
  <c r="E14" i="6"/>
  <c r="E16" i="6"/>
  <c r="E17" i="6"/>
  <c r="E19" i="6"/>
  <c r="E20" i="6"/>
  <c r="E4" i="6"/>
  <c r="C85" i="6"/>
  <c r="C81" i="6"/>
  <c r="C42" i="6"/>
  <c r="E44" i="6"/>
  <c r="C22" i="6"/>
  <c r="C23" i="6"/>
  <c r="E23" i="6"/>
  <c r="C21" i="6"/>
  <c r="C63" i="6"/>
  <c r="C72" i="6"/>
  <c r="C47" i="6"/>
  <c r="C45" i="6"/>
  <c r="C39" i="6"/>
  <c r="C32" i="6"/>
  <c r="C18" i="6"/>
  <c r="C15" i="6"/>
  <c r="E15" i="6"/>
  <c r="C11" i="6"/>
  <c r="E11" i="6"/>
  <c r="E31" i="6"/>
  <c r="C6" i="6"/>
  <c r="E6" i="6"/>
  <c r="C13" i="2"/>
  <c r="C21" i="2"/>
  <c r="C20" i="2"/>
  <c r="C15" i="2"/>
  <c r="C17" i="2"/>
  <c r="C14" i="2"/>
  <c r="C18" i="2"/>
  <c r="E21" i="6"/>
  <c r="D25" i="6"/>
  <c r="C49" i="6"/>
  <c r="C7" i="6"/>
  <c r="E7" i="6"/>
  <c r="E18" i="6"/>
  <c r="E22" i="6"/>
  <c r="D49" i="6"/>
  <c r="C25" i="6"/>
  <c r="C88" i="6"/>
  <c r="E25" i="6"/>
  <c r="D88" i="6"/>
  <c r="E88" i="6"/>
  <c r="C22" i="2" l="1"/>
</calcChain>
</file>

<file path=xl/comments1.xml><?xml version="1.0" encoding="utf-8"?>
<comments xmlns="http://schemas.openxmlformats.org/spreadsheetml/2006/main">
  <authors>
    <author>wb323545</author>
    <author>Diego A. Berardo</author>
  </authors>
  <commentList>
    <comment ref="D3" authorId="0">
      <text>
        <r>
          <rPr>
            <b/>
            <sz val="12"/>
            <color indexed="81"/>
            <rFont val="Tahoma"/>
            <family val="2"/>
          </rPr>
          <t>Cuando sea claro el ámbito de aplicación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3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AG3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D11" authorId="0">
      <text>
        <r>
          <rPr>
            <b/>
            <sz val="12"/>
            <color indexed="81"/>
            <rFont val="Tahoma"/>
            <family val="2"/>
          </rPr>
          <t>Cuando sea claro el ámbito de aplicación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11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AG11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D22" authorId="0">
      <text>
        <r>
          <rPr>
            <b/>
            <sz val="12"/>
            <color indexed="81"/>
            <rFont val="Tahoma"/>
            <family val="2"/>
          </rPr>
          <t>Cuando sea claro el ámbito de aplicación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22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AG22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D29" authorId="0">
      <text>
        <r>
          <rPr>
            <b/>
            <sz val="12"/>
            <color indexed="81"/>
            <rFont val="Tahoma"/>
            <family val="2"/>
          </rPr>
          <t>Cuando sea claro el ámbito de aplicación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K29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AL29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AM29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AN29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D37" authorId="0">
      <text>
        <r>
          <rPr>
            <b/>
            <sz val="12"/>
            <color indexed="81"/>
            <rFont val="Tahoma"/>
            <family val="2"/>
          </rPr>
          <t>Cuando sea claro el ámbito de aplicación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37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Fin de las Contrataciones del Proceso.</t>
        </r>
      </text>
    </comment>
    <comment ref="V37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Fin de las Contrataciones del Proceso.</t>
        </r>
      </text>
    </comment>
    <comment ref="W37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Fin de las Contrataciones del Proceso.</t>
        </r>
      </text>
    </comment>
    <comment ref="X37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Fin de las Contrataciones del Proceso.</t>
        </r>
      </text>
    </comment>
    <comment ref="D46" authorId="0">
      <text>
        <r>
          <rPr>
            <b/>
            <sz val="12"/>
            <color indexed="81"/>
            <rFont val="Tahoma"/>
            <family val="2"/>
          </rPr>
          <t>Cuando sea claro el ámbito de aplicación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46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No Objeción a PCA del Proceso.</t>
        </r>
      </text>
    </comment>
    <comment ref="V46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No Objeción a PCA del Proceso.</t>
        </r>
      </text>
    </comment>
  </commentList>
</comments>
</file>

<file path=xl/sharedStrings.xml><?xml version="1.0" encoding="utf-8"?>
<sst xmlns="http://schemas.openxmlformats.org/spreadsheetml/2006/main" count="994" uniqueCount="291">
  <si>
    <t>Dato</t>
  </si>
  <si>
    <t>Comentarios</t>
  </si>
  <si>
    <t>Categoría de Inversión</t>
  </si>
  <si>
    <t>Monto Financiado por el Banco</t>
  </si>
  <si>
    <t>Monto Total Proyecto (Incluyendo Contraparte)</t>
  </si>
  <si>
    <t>Obras</t>
  </si>
  <si>
    <t>Bienes</t>
  </si>
  <si>
    <t>Servicios de No Consultoría</t>
  </si>
  <si>
    <t>Capacitación</t>
  </si>
  <si>
    <t>Gastos Operativos</t>
  </si>
  <si>
    <t>Consultoría (firmas + individuos)</t>
  </si>
  <si>
    <t>Subsidios</t>
  </si>
  <si>
    <t>Subproyectos Comunitarios</t>
  </si>
  <si>
    <t>Subproyectos</t>
  </si>
  <si>
    <t>No asignados</t>
  </si>
  <si>
    <t>OBRAS</t>
  </si>
  <si>
    <t>Unidad Ejecutora :</t>
  </si>
  <si>
    <t>Nombre del Contrato :</t>
  </si>
  <si>
    <t>Descripción adicional :</t>
  </si>
  <si>
    <t>Método de Adquisición :</t>
  </si>
  <si>
    <t>Cantidad de Lotes :</t>
  </si>
  <si>
    <t>Documento Base :</t>
  </si>
  <si>
    <t>Monto Estimado, en u$s :</t>
  </si>
  <si>
    <t>Estado del Proceso :</t>
  </si>
  <si>
    <t>Fechas (En caso de no aplicar poner (N/A)</t>
  </si>
  <si>
    <t>Oferente</t>
  </si>
  <si>
    <t>Precio de las ofertas (en Moneda ####)</t>
  </si>
  <si>
    <t>Documento de Licitación</t>
  </si>
  <si>
    <t>No Objeción Documentos</t>
  </si>
  <si>
    <t>Publicación</t>
  </si>
  <si>
    <t>Apertura</t>
  </si>
  <si>
    <t>Evaluación</t>
  </si>
  <si>
    <t>No Objeción Evaluación</t>
  </si>
  <si>
    <t>Firma del Contrato</t>
  </si>
  <si>
    <t>Fin del Contrato (cumplido)</t>
  </si>
  <si>
    <t>Estimada</t>
  </si>
  <si>
    <t>Real</t>
  </si>
  <si>
    <t>BIENES</t>
  </si>
  <si>
    <t>Detalle</t>
  </si>
  <si>
    <t>Integrantes de la Lista Corta</t>
  </si>
  <si>
    <t>Puntaje técnico asignado</t>
  </si>
  <si>
    <t>Propuesta económica evaluada (en Moneda ####)</t>
  </si>
  <si>
    <t>Puntaje final asignado</t>
  </si>
  <si>
    <t>Aviso de Expresiones de Interés</t>
  </si>
  <si>
    <t>Evaluación Técnica</t>
  </si>
  <si>
    <t>No Objeción Evaluación Técnica</t>
  </si>
  <si>
    <t>Evaluación Final y Negociación</t>
  </si>
  <si>
    <t>No Objeción al Contrato</t>
  </si>
  <si>
    <t>Cantidad Estimada de Consultores :</t>
  </si>
  <si>
    <t>Nombre del Consultor</t>
  </si>
  <si>
    <t>Período Desde</t>
  </si>
  <si>
    <t>Hasta</t>
  </si>
  <si>
    <t>Cargo</t>
  </si>
  <si>
    <t>No Objeción a los TdR de la Actividad</t>
  </si>
  <si>
    <t>Fin de las Contrataciones</t>
  </si>
  <si>
    <t>Fecha Fin de la Actividad</t>
  </si>
  <si>
    <t>Monto (en Moneda ####)</t>
  </si>
  <si>
    <t>Plan de Capacitación Anual (PCA)</t>
  </si>
  <si>
    <t>No Objeción a PCA</t>
  </si>
  <si>
    <t>Fin de la Actividad</t>
  </si>
  <si>
    <t>LISTAS DE OPCIONES DE DATOS DE REFERENCIA DE CAMPOS CON VALORES PREDEFINIDOS</t>
  </si>
  <si>
    <t>Categoría de Inversión :</t>
  </si>
  <si>
    <t>Servicios de no consultoría</t>
  </si>
  <si>
    <t>Consultoría Firmas</t>
  </si>
  <si>
    <t>Consultoría Individuos</t>
  </si>
  <si>
    <t>TRANSFERENCIAS</t>
  </si>
  <si>
    <t>Cápitas</t>
  </si>
  <si>
    <t>Comparación de precios </t>
  </si>
  <si>
    <t>Licitación Pública Nacional </t>
  </si>
  <si>
    <t>Contratación Directa </t>
  </si>
  <si>
    <t>Licitación Internacional Limitada </t>
  </si>
  <si>
    <t>Licitación Pública Internacional </t>
  </si>
  <si>
    <t>Licitación Pública Internacional con Precalificación</t>
  </si>
  <si>
    <t>Licitación Pública Internacional en 2 etapas </t>
  </si>
  <si>
    <t>Licitación Pública Internacional por Lotes </t>
  </si>
  <si>
    <t>Según Normativa Local </t>
  </si>
  <si>
    <t>Método de Selección :</t>
  </si>
  <si>
    <t>Selección basada en el menor costo </t>
  </si>
  <si>
    <t>Selección Basada en la Calidad y Costo </t>
  </si>
  <si>
    <t>Selección basada en las calificaciones de los consultores</t>
  </si>
  <si>
    <t>Selección Basado en Presupuesto Fijo </t>
  </si>
  <si>
    <t>Selección con base en una sola fuente </t>
  </si>
  <si>
    <t>Documento</t>
  </si>
  <si>
    <t>Categoría</t>
  </si>
  <si>
    <t>Adq. libros de textos y material de lectura</t>
  </si>
  <si>
    <t>Bienes </t>
  </si>
  <si>
    <t>Adquisición de Bienes</t>
  </si>
  <si>
    <t>Adquisición de Bienes - Sector Salud</t>
  </si>
  <si>
    <t>Adquisición de Servicios de no consultoría</t>
  </si>
  <si>
    <t>Servicios de No Consultoría </t>
  </si>
  <si>
    <t>Comparación de Precios para Bienes</t>
  </si>
  <si>
    <t>Comparación de Precios para Obras</t>
  </si>
  <si>
    <t>Obras </t>
  </si>
  <si>
    <t>Contratación de obras</t>
  </si>
  <si>
    <t>Contratación de Obras Mayores - Derecho Civil</t>
  </si>
  <si>
    <t>Contratación de Obras Menores</t>
  </si>
  <si>
    <t>Contratación de obras y servicios basado en resultados</t>
  </si>
  <si>
    <t>Doc. de precalificación para construcción de obras</t>
  </si>
  <si>
    <t>Especificaciones Técnicas</t>
  </si>
  <si>
    <t>Consultoría - Firmas </t>
  </si>
  <si>
    <t>Suministro e instalación de plantas y equipos</t>
  </si>
  <si>
    <t>Suministro e instalación de sist. de información</t>
  </si>
  <si>
    <t>Términos de Referencia</t>
  </si>
  <si>
    <t>Forma de Contrato :</t>
  </si>
  <si>
    <t>Forma</t>
  </si>
  <si>
    <t>Llave en mano</t>
  </si>
  <si>
    <t>Locación de Obra</t>
  </si>
  <si>
    <t>Consultoría - Individuos </t>
  </si>
  <si>
    <t>Locación de Obra (Suma Alzada)</t>
  </si>
  <si>
    <t>Locación de Servicio (Basado en el Tiempo)</t>
  </si>
  <si>
    <t>Locación de Servicios</t>
  </si>
  <si>
    <t>Precios Unitarios</t>
  </si>
  <si>
    <t>Suma Alzada</t>
  </si>
  <si>
    <t>Suma alzada</t>
  </si>
  <si>
    <t>Suma global</t>
  </si>
  <si>
    <t>Suma global + gastos reembolsables</t>
  </si>
  <si>
    <t>Previsto</t>
  </si>
  <si>
    <t>Proceso en curso</t>
  </si>
  <si>
    <t>Relicitación</t>
  </si>
  <si>
    <t>Proceso Cancelado</t>
  </si>
  <si>
    <t>Declaración de Licitación Desierta</t>
  </si>
  <si>
    <t>Rechazo de Ofertas</t>
  </si>
  <si>
    <t>Contrato En Ejecución</t>
  </si>
  <si>
    <t>Contrato Terminado</t>
  </si>
  <si>
    <t>Región</t>
  </si>
  <si>
    <t>SERVICIOS DE NO CONSULTORÍA</t>
  </si>
  <si>
    <t>CONSULTORÍAS FIRMAS</t>
  </si>
  <si>
    <t>CONSULTORÍAS INDIVIDUOS</t>
  </si>
  <si>
    <t>CAPACITACIÓN</t>
  </si>
  <si>
    <t>Número de Proceso:</t>
  </si>
  <si>
    <t>SEP y Lista Corta</t>
  </si>
  <si>
    <t>No Objeción a SEP y Lista Corta</t>
  </si>
  <si>
    <t>Emisión del SEP</t>
  </si>
  <si>
    <t>Recontratación</t>
  </si>
  <si>
    <t>Selección Basada en la Calidad </t>
  </si>
  <si>
    <t>Enero 1995. Políticas Básicas y Procedimientos de Adquisiciones del BID (Bienes y Obras) (GP-118)</t>
  </si>
  <si>
    <t>Enero 2005. Políticas para la Adquisición de Bienes y Obras financiados por el Banco Interamericano de Desarrollo (GN-2349-4)</t>
  </si>
  <si>
    <t>Febrero 2006. Políticas para la Selección y Contratación de Consultores financiados por el Banco Interamericano de Desarrollo (GN-2350-6)</t>
  </si>
  <si>
    <t>Febrero 2006. Políticas para la Adquisición de Bienes y Obras financiados por el Banco Interamericano de Desarrollo (GN-2349-6)</t>
  </si>
  <si>
    <t>Julio 2006. Políticas para la Adquisición de Bienes y Obras financiados por el Banco Interamericano de Desarrollo (GN-2349-7)</t>
  </si>
  <si>
    <t>Febrero 2004. Políticas y Procedimientos para la Adquisición de Servicios de Consultoría (GN-2220-10)</t>
  </si>
  <si>
    <t>Enero 2005. Políticas para la Selección y Contratación de Consultores financiados por el Banco Interamericano de Desarrollo (GN-2350-4)</t>
  </si>
  <si>
    <t>Julio 2006. Políticas para la Selección y Contratación de Consultores financiados por el Banco Interamericano de Desarrollo (GN-2350-7)</t>
  </si>
  <si>
    <t>Solicitud Estándar de Propuestas</t>
  </si>
  <si>
    <t>Tiempo Trabajado</t>
  </si>
  <si>
    <t>3 CVs </t>
  </si>
  <si>
    <t>Enero 1995. Edición revisada Septiembre 1997.</t>
  </si>
  <si>
    <t>Enero 1995. Edición revisada Enero 1999.</t>
  </si>
  <si>
    <t>Mayo 2004.</t>
  </si>
  <si>
    <t>Mayo 2004. Edición revisada Octubre 2006.</t>
  </si>
  <si>
    <t>Enero 1997. Edición revisada Septiembre 1997.</t>
  </si>
  <si>
    <t>Enero 1997. Edición revisada Enero 1999.</t>
  </si>
  <si>
    <t>Enero 1997. Edición revisada Mayo 2002.</t>
  </si>
  <si>
    <t>Versión de Normas de Adquisición (BID):</t>
  </si>
  <si>
    <t>Versión de Normas de Adquisición (BM):</t>
  </si>
  <si>
    <t>Versión de Normas de Consultoría (BID):</t>
  </si>
  <si>
    <t>Versión de Normas de Consultoría (BM):</t>
  </si>
  <si>
    <t>INFORMACIÓN PARA CARGA INICIAL DEL PLAN DE ADQUISICIONES 
EN CURSO Y/O ULTIMO PRESENTADO</t>
  </si>
  <si>
    <t>Desde</t>
  </si>
  <si>
    <t>Sín</t>
  </si>
  <si>
    <t>Con</t>
  </si>
  <si>
    <t>Total</t>
  </si>
  <si>
    <t>Estos datos se cargan en el SEPA on-line durante la capacitación y/o la carga en sí.</t>
  </si>
  <si>
    <t>Componente Asociado :</t>
  </si>
  <si>
    <t>1. Cobertura del Plan de Adquisiciones</t>
  </si>
  <si>
    <t>2. Versión del Plan de Adquisiciones</t>
  </si>
  <si>
    <t>4. Métodos / Rangos de Actuación y Plazos por Tipo de Proceso</t>
  </si>
  <si>
    <t>5. Detalle del Plan de Adquisiciones</t>
  </si>
  <si>
    <t>INFORMACIÓN PARA CARGA INICIAL DEL PLAN DE ADQUISICIONES (EN CURSO Y/O ULTIMO PRESENTADO)</t>
  </si>
  <si>
    <t>Contratación de Obras Mayores</t>
  </si>
  <si>
    <t>Comparación de Calificaciones</t>
  </si>
  <si>
    <t>Suma global + Gastos Reembolsables</t>
  </si>
  <si>
    <t>Nombre Organismo Sub-Ejecutor (si aplica)</t>
  </si>
  <si>
    <t>Iniciales Organismo Sub-ejecutor</t>
  </si>
  <si>
    <t>COMPONENTES? (SI / NO)</t>
  </si>
  <si>
    <t>Nombre de los componentes (listar por numero o letra)</t>
  </si>
  <si>
    <t>Nombre Organismo Prestatario (* ver manual)</t>
  </si>
  <si>
    <t>Componete (si aplica)</t>
  </si>
  <si>
    <t xml:space="preserve">División Política del País (Región / Departamento / Jurisdicción, Provincia) </t>
  </si>
  <si>
    <t>3. Tipos de Gasto</t>
  </si>
  <si>
    <r>
      <t>Estos datos dependen de la categoría de inversión y están enumerados y ordenados en solapa/ficha</t>
    </r>
    <r>
      <rPr>
        <b/>
        <sz val="10"/>
        <color indexed="10"/>
        <rFont val="Calibri"/>
        <family val="2"/>
      </rPr>
      <t xml:space="preserve"> Detalle Plan de Adquisiciones.</t>
    </r>
  </si>
  <si>
    <r>
      <rPr>
        <b/>
        <sz val="10"/>
        <color indexed="10"/>
        <rFont val="Calibri"/>
        <family val="2"/>
      </rPr>
      <t>NOTA:</t>
    </r>
    <r>
      <rPr>
        <sz val="10"/>
        <rFont val="Calibri"/>
        <family val="2"/>
      </rPr>
      <t xml:space="preserve">
Hacer nombramiento de los componentes que figuran en el acuerdo de prestamo; solo utilizar los componentes principales y no los sub-componentes</t>
    </r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</si>
  <si>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Solo puede existir un Organismo Coordinador que "coordina" y hace envio del Plan de Adquisiciones al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Organismo Sub-ejecutor hay que cargar una ficha # 2 por separado ingresando los procesos que les corresponde</t>
    </r>
  </si>
  <si>
    <t>3CV</t>
  </si>
  <si>
    <t>Ministerio de Salud</t>
  </si>
  <si>
    <t>I</t>
  </si>
  <si>
    <t>Managua</t>
  </si>
  <si>
    <t>NA</t>
  </si>
  <si>
    <t>exante</t>
  </si>
  <si>
    <t>Central</t>
  </si>
  <si>
    <t>Componente 1: Nuevo HEODRA construido, equipado y funcionando.</t>
  </si>
  <si>
    <t>Componente 2: Resolución, gestión clínica y operativa de la red regional mejoradas</t>
  </si>
  <si>
    <t>Componente 3: Gestión, Evaluación y diseminación</t>
  </si>
  <si>
    <t>I Trim.2015</t>
  </si>
  <si>
    <t>Contratación de firma auditora.</t>
  </si>
  <si>
    <t>II</t>
  </si>
  <si>
    <t>expost</t>
  </si>
  <si>
    <t>IV Trim.2015</t>
  </si>
  <si>
    <t>Rehabilitación y/o ampliación de casas maternas y puestos de salud.</t>
  </si>
  <si>
    <t>Método SCC</t>
  </si>
  <si>
    <t>Transferencias (Línea de Mantenimiento de Infraestructura, Equipamiento, etc.)</t>
  </si>
  <si>
    <t>I Trim.2017</t>
  </si>
  <si>
    <t>I Trim. 2015</t>
  </si>
  <si>
    <t>Consultorias Varias.</t>
  </si>
  <si>
    <t>Capacitación y logistica en la gestión de cambio.</t>
  </si>
  <si>
    <t>comparación de precios</t>
  </si>
  <si>
    <t>previsto</t>
  </si>
  <si>
    <t>Adquisición de equipos audiovisuales</t>
  </si>
  <si>
    <t>Adquisición de insumos médicos y sistema de dsipensarización automatizado</t>
  </si>
  <si>
    <t>II Trim. 2017</t>
  </si>
  <si>
    <t>E·ste monto se refiere a varias consultores individuales que se contrataran a lo largo de la ejecución de la operación.</t>
  </si>
  <si>
    <t>Promoción y difusión del programa.</t>
  </si>
  <si>
    <t>III</t>
  </si>
  <si>
    <t>Levantamiento de Línea de Base y medición final</t>
  </si>
  <si>
    <t>Se realizaran dos procesos indepdendientes.</t>
  </si>
  <si>
    <t>E·ste monto se refiere a varias consultores individuales.</t>
  </si>
  <si>
    <t>Consultorías para el apoyo a la gestión del programa.</t>
  </si>
  <si>
    <t>Estos consultores se contrataran directamente por continuación de servicios.</t>
  </si>
  <si>
    <t>Varios procesos, diferentes momentos dependiendo de la estrategia de comunicación.</t>
  </si>
  <si>
    <t>I Trim 2018</t>
  </si>
  <si>
    <t>IV Trim.2016</t>
  </si>
  <si>
    <t>I Trim 2015</t>
  </si>
  <si>
    <t>IV trim 2018</t>
  </si>
  <si>
    <t>I Trim 2019</t>
  </si>
  <si>
    <t>IV Trim 2018</t>
  </si>
  <si>
    <t>No asignados (Imprevistos+intereses)=</t>
  </si>
  <si>
    <r>
      <t xml:space="preserve">Método de Selección/Adquisición
</t>
    </r>
    <r>
      <rPr>
        <i/>
        <sz val="10"/>
        <rFont val="Calibri"/>
        <family val="2"/>
      </rPr>
      <t>(Seleccionar una de las opciones)</t>
    </r>
    <r>
      <rPr>
        <sz val="10"/>
        <rFont val="Calibri"/>
        <family val="2"/>
      </rPr>
      <t>:</t>
    </r>
  </si>
  <si>
    <r>
      <t xml:space="preserve">Documento Base 
</t>
    </r>
    <r>
      <rPr>
        <i/>
        <sz val="10"/>
        <rFont val="Calibri"/>
        <family val="2"/>
      </rPr>
      <t>(Seleccionar una de las opciones)</t>
    </r>
    <r>
      <rPr>
        <sz val="10"/>
        <rFont val="Calibri"/>
        <family val="2"/>
      </rPr>
      <t>:</t>
    </r>
  </si>
  <si>
    <r>
      <t xml:space="preserve">Tipo de Contrato </t>
    </r>
    <r>
      <rPr>
        <i/>
        <sz val="10"/>
        <rFont val="Calibri"/>
        <family val="2"/>
      </rPr>
      <t>(Seleccionar una de las opciones)</t>
    </r>
    <r>
      <rPr>
        <sz val="10"/>
        <rFont val="Calibri"/>
        <family val="2"/>
      </rPr>
      <t>:</t>
    </r>
  </si>
  <si>
    <r>
      <t xml:space="preserve">Revisión Expost </t>
    </r>
    <r>
      <rPr>
        <i/>
        <sz val="10"/>
        <rFont val="Calibri"/>
        <family val="2"/>
      </rPr>
      <t>(Seleccionar una de las opciones)</t>
    </r>
    <r>
      <rPr>
        <sz val="10"/>
        <rFont val="Calibri"/>
        <family val="2"/>
      </rPr>
      <t>:</t>
    </r>
  </si>
  <si>
    <r>
      <t xml:space="preserve">Estado del Proceso </t>
    </r>
    <r>
      <rPr>
        <i/>
        <sz val="10"/>
        <rFont val="Calibri"/>
        <family val="2"/>
      </rPr>
      <t>(Seleccionar una de las opciones)</t>
    </r>
    <r>
      <rPr>
        <sz val="10"/>
        <rFont val="Calibri"/>
        <family val="2"/>
      </rPr>
      <t>:</t>
    </r>
  </si>
  <si>
    <r>
      <t xml:space="preserve">Método de Adquisición
</t>
    </r>
    <r>
      <rPr>
        <i/>
        <sz val="10"/>
        <rFont val="Calibri"/>
        <family val="2"/>
      </rPr>
      <t>(Seleccionar una de las opciones)</t>
    </r>
    <r>
      <rPr>
        <sz val="10"/>
        <rFont val="Calibri"/>
        <family val="2"/>
      </rPr>
      <t>:</t>
    </r>
  </si>
  <si>
    <r>
      <t xml:space="preserve">Tipo de Contrato 
</t>
    </r>
    <r>
      <rPr>
        <i/>
        <sz val="10"/>
        <rFont val="Calibri"/>
        <family val="2"/>
      </rPr>
      <t>(Seleccionar una de las opciones)</t>
    </r>
    <r>
      <rPr>
        <sz val="10"/>
        <rFont val="Calibri"/>
        <family val="2"/>
      </rPr>
      <t>:</t>
    </r>
  </si>
  <si>
    <t>Construcción Heodra</t>
  </si>
  <si>
    <t>Componente I</t>
  </si>
  <si>
    <t>BID</t>
  </si>
  <si>
    <t>Aporte Local</t>
  </si>
  <si>
    <t>Línea presupuestaria p/Mantenimiento</t>
  </si>
  <si>
    <t>Total US$</t>
  </si>
  <si>
    <t>Total edificio + mantenimiento</t>
  </si>
  <si>
    <t>Componente II</t>
  </si>
  <si>
    <t>Rehabilitación y Mantenimiento Puestos Salud, Casas Maternas</t>
  </si>
  <si>
    <t>Equipamiento para el Edificio</t>
  </si>
  <si>
    <t>Equipamiento para casas maternas</t>
  </si>
  <si>
    <t>Maquinarias y Herramientas</t>
  </si>
  <si>
    <t>insumos médicos y dispensarización</t>
  </si>
  <si>
    <t>Mobiliario y Equipo oficina</t>
  </si>
  <si>
    <t>vehículos y ambulancias</t>
  </si>
  <si>
    <t>Equipos audio visuales</t>
  </si>
  <si>
    <t>Servicios diferentes de consultoría</t>
  </si>
  <si>
    <t>Promoción y difusión del programa</t>
  </si>
  <si>
    <t>Consultorías individuales</t>
  </si>
  <si>
    <t>Consultorías (empresas consultoras)</t>
  </si>
  <si>
    <t>Supervisión</t>
  </si>
  <si>
    <t>Contratación firma auditora</t>
  </si>
  <si>
    <t>Levantamiento Línea Base</t>
  </si>
  <si>
    <t>Asistencia técnica, manuales, sistema médico, etc</t>
  </si>
  <si>
    <t>mejora de protocolos, capacitación</t>
  </si>
  <si>
    <t>Componente III</t>
  </si>
  <si>
    <t>Consultorías individuales para monitoreo y evaluación del programa de salud renal</t>
  </si>
  <si>
    <t>Consultorías individuales para apoyo a la gestión del programa.</t>
  </si>
  <si>
    <t>Capacitación y logistica gestion cambio</t>
  </si>
  <si>
    <t xml:space="preserve">Total   </t>
  </si>
  <si>
    <t>Total componente I</t>
  </si>
  <si>
    <t>Total Componente II</t>
  </si>
  <si>
    <t>Total Componente III</t>
  </si>
  <si>
    <t>Intereses</t>
  </si>
  <si>
    <t>Componente IV</t>
  </si>
  <si>
    <t>Componente V</t>
  </si>
  <si>
    <t>Contingencia obra (escalamiento, imprevistos)</t>
  </si>
  <si>
    <t>Otros imprevistos</t>
  </si>
  <si>
    <t>Total Bid</t>
  </si>
  <si>
    <t>Aporte</t>
  </si>
  <si>
    <t>Construcción, equipamiento y mantenimiento del Nuevo HEODRA.</t>
  </si>
  <si>
    <t>Capacitación y logistica en  cambios organizativos en red primaria, calidad, capacitaciones clinicas, protocolos.</t>
  </si>
  <si>
    <t>Gastos operativos</t>
  </si>
  <si>
    <t>Costos de administración / ejecución (dentro de los contratos individuales del personal de proyecto o en paralelo)</t>
  </si>
  <si>
    <t>Ministerio de Salud (MINSA)</t>
  </si>
  <si>
    <t>Supervisión de Obras del Nuevo Heodra.</t>
  </si>
  <si>
    <t>Adquisición de Equipamiento del Nuevo Hedra.</t>
  </si>
  <si>
    <t>Adquisición  ambulancias</t>
  </si>
  <si>
    <t>Consultores Individuales para asistencia técnica para ajuste de manuales y capacitaciones, diseño y aplicación de instrumentos de organización de los recursos humanos del Heodra.</t>
  </si>
  <si>
    <t>Consultores Individuales  para la implementación del sistema de información intrahospitalario.</t>
  </si>
  <si>
    <t>Capacitación al personal en el programa ambulatorio. Y en instrumentos de aseguramiento de la calidad de atención.</t>
  </si>
  <si>
    <t>Consultorías para implementar temática innovadoras de gestión e integración de la red.</t>
  </si>
  <si>
    <t>Adquisición de Equipamiento  para areas de mantenimiento y CEMED.</t>
  </si>
  <si>
    <t>No Aplica</t>
  </si>
  <si>
    <t>SI</t>
  </si>
  <si>
    <t>Cobertura del Plan de Adquisiciones:  2015-2018</t>
  </si>
  <si>
    <t>Versión ( 1-2014 -Incluir Año-) :</t>
  </si>
  <si>
    <t>MODERNIZACIÓN DE LA INFRAESTRUCTURA Y GESTIÓN HOSPITALARIA – REGIÓN OCCIDENTE (NI-L1082)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</si>
</sst>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USD]\ #,##0.00"/>
    <numFmt numFmtId="165" formatCode="_(* #,##0_);_(* \(#,##0\);_(* &quot;-&quot;??_);_(@_)"/>
  </numFmts>
  <fonts count="4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2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0" fontId="33" fillId="0" borderId="0" xfId="0" applyFont="1"/>
    <xf numFmtId="0" fontId="34" fillId="25" borderId="11" xfId="0" applyFont="1" applyFill="1" applyBorder="1" applyAlignment="1">
      <alignment horizontal="center" vertical="center"/>
    </xf>
    <xf numFmtId="0" fontId="34" fillId="25" borderId="12" xfId="0" applyFont="1" applyFill="1" applyBorder="1" applyAlignment="1">
      <alignment horizontal="center" vertical="center"/>
    </xf>
    <xf numFmtId="0" fontId="34" fillId="25" borderId="13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5" fillId="25" borderId="17" xfId="0" applyFont="1" applyFill="1" applyBorder="1" applyAlignment="1">
      <alignment horizontal="center" vertical="center"/>
    </xf>
    <xf numFmtId="0" fontId="35" fillId="25" borderId="18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Fill="1" applyAlignment="1">
      <alignment vertical="center" wrapText="1"/>
    </xf>
    <xf numFmtId="0" fontId="36" fillId="0" borderId="20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9" xfId="0" quotePrefix="1" applyFont="1" applyBorder="1" applyAlignment="1" applyProtection="1"/>
    <xf numFmtId="164" fontId="33" fillId="0" borderId="10" xfId="0" applyNumberFormat="1" applyFont="1" applyFill="1" applyBorder="1" applyAlignment="1">
      <alignment horizontal="right" vertical="center" wrapText="1"/>
    </xf>
    <xf numFmtId="164" fontId="33" fillId="0" borderId="14" xfId="0" applyNumberFormat="1" applyFont="1" applyFill="1" applyBorder="1" applyAlignment="1">
      <alignment horizontal="right" vertical="center" wrapText="1"/>
    </xf>
    <xf numFmtId="0" fontId="33" fillId="0" borderId="19" xfId="0" applyFont="1" applyBorder="1" applyAlignment="1" applyProtection="1"/>
    <xf numFmtId="0" fontId="33" fillId="0" borderId="22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vertical="center" wrapText="1"/>
    </xf>
    <xf numFmtId="0" fontId="33" fillId="0" borderId="24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vertical="center" wrapText="1"/>
    </xf>
    <xf numFmtId="0" fontId="33" fillId="0" borderId="25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27" xfId="0" applyFont="1" applyFill="1" applyBorder="1" applyAlignment="1">
      <alignment horizontal="left" vertical="center" wrapText="1"/>
    </xf>
    <xf numFmtId="164" fontId="33" fillId="0" borderId="0" xfId="0" applyNumberFormat="1" applyFont="1" applyFill="1" applyAlignment="1">
      <alignment vertical="center" wrapText="1"/>
    </xf>
    <xf numFmtId="3" fontId="33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4" fillId="0" borderId="0" xfId="0" applyFont="1"/>
    <xf numFmtId="165" fontId="0" fillId="0" borderId="0" xfId="28" applyNumberFormat="1" applyFont="1"/>
    <xf numFmtId="165" fontId="3" fillId="0" borderId="0" xfId="28" applyNumberFormat="1" applyFont="1"/>
    <xf numFmtId="165" fontId="0" fillId="0" borderId="0" xfId="28" applyNumberFormat="1" applyFont="1" applyFill="1"/>
    <xf numFmtId="165" fontId="32" fillId="26" borderId="0" xfId="28" applyNumberFormat="1" applyFont="1" applyFill="1"/>
    <xf numFmtId="0" fontId="0" fillId="0" borderId="0" xfId="0" applyFill="1"/>
    <xf numFmtId="0" fontId="4" fillId="0" borderId="0" xfId="0" applyFont="1" applyAlignment="1">
      <alignment wrapText="1"/>
    </xf>
    <xf numFmtId="0" fontId="3" fillId="27" borderId="0" xfId="0" applyFont="1" applyFill="1"/>
    <xf numFmtId="0" fontId="3" fillId="28" borderId="0" xfId="0" applyFont="1" applyFill="1"/>
    <xf numFmtId="43" fontId="3" fillId="29" borderId="0" xfId="28" applyFont="1" applyFill="1"/>
    <xf numFmtId="43" fontId="3" fillId="29" borderId="0" xfId="28" applyFont="1" applyFill="1" applyAlignment="1">
      <alignment horizontal="right"/>
    </xf>
    <xf numFmtId="165" fontId="3" fillId="29" borderId="0" xfId="0" applyNumberFormat="1" applyFont="1" applyFill="1"/>
    <xf numFmtId="165" fontId="3" fillId="27" borderId="0" xfId="28" applyNumberFormat="1" applyFont="1" applyFill="1"/>
    <xf numFmtId="0" fontId="3" fillId="0" borderId="0" xfId="0" applyFont="1" applyFill="1"/>
    <xf numFmtId="165" fontId="4" fillId="0" borderId="0" xfId="28" applyNumberFormat="1" applyFont="1"/>
    <xf numFmtId="0" fontId="30" fillId="0" borderId="0" xfId="0" applyFont="1"/>
    <xf numFmtId="0" fontId="31" fillId="0" borderId="0" xfId="0" applyFont="1"/>
    <xf numFmtId="165" fontId="0" fillId="0" borderId="0" xfId="0" applyNumberFormat="1"/>
    <xf numFmtId="164" fontId="33" fillId="0" borderId="0" xfId="28" applyNumberFormat="1" applyFont="1" applyFill="1" applyAlignment="1">
      <alignment vertical="center" wrapText="1"/>
    </xf>
    <xf numFmtId="0" fontId="33" fillId="30" borderId="10" xfId="0" applyFont="1" applyFill="1" applyBorder="1" applyAlignment="1">
      <alignment horizontal="center" vertical="center" wrapText="1"/>
    </xf>
    <xf numFmtId="0" fontId="38" fillId="30" borderId="19" xfId="0" applyFont="1" applyFill="1" applyBorder="1" applyAlignment="1">
      <alignment horizontal="center" vertical="center" wrapText="1"/>
    </xf>
    <xf numFmtId="0" fontId="38" fillId="30" borderId="10" xfId="0" applyFont="1" applyFill="1" applyBorder="1" applyAlignment="1">
      <alignment horizontal="center" vertical="center" wrapText="1"/>
    </xf>
    <xf numFmtId="0" fontId="38" fillId="30" borderId="14" xfId="0" applyFont="1" applyFill="1" applyBorder="1" applyAlignment="1">
      <alignment horizontal="center" vertical="center" wrapText="1"/>
    </xf>
    <xf numFmtId="0" fontId="38" fillId="30" borderId="20" xfId="0" applyFont="1" applyFill="1" applyBorder="1" applyAlignment="1">
      <alignment horizontal="center" vertical="center" wrapText="1"/>
    </xf>
    <xf numFmtId="164" fontId="38" fillId="30" borderId="15" xfId="0" applyNumberFormat="1" applyFont="1" applyFill="1" applyBorder="1" applyAlignment="1">
      <alignment horizontal="right" vertical="center" wrapText="1"/>
    </xf>
    <xf numFmtId="164" fontId="38" fillId="30" borderId="16" xfId="0" applyNumberFormat="1" applyFont="1" applyFill="1" applyBorder="1" applyAlignment="1">
      <alignment horizontal="right" vertical="center" wrapText="1"/>
    </xf>
    <xf numFmtId="0" fontId="38" fillId="30" borderId="21" xfId="0" applyFont="1" applyFill="1" applyBorder="1" applyAlignment="1">
      <alignment horizontal="center" vertical="center" wrapText="1"/>
    </xf>
    <xf numFmtId="3" fontId="33" fillId="0" borderId="15" xfId="0" applyNumberFormat="1" applyFont="1" applyFill="1" applyBorder="1" applyAlignment="1">
      <alignment vertical="center" wrapText="1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3" fillId="0" borderId="0" xfId="38" applyFont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left" vertical="center" wrapText="1"/>
    </xf>
    <xf numFmtId="0" fontId="36" fillId="0" borderId="32" xfId="0" applyFont="1" applyFill="1" applyBorder="1" applyAlignment="1">
      <alignment horizontal="left" vertical="center" wrapText="1"/>
    </xf>
    <xf numFmtId="0" fontId="37" fillId="0" borderId="31" xfId="0" applyFont="1" applyFill="1" applyBorder="1" applyAlignment="1">
      <alignment horizontal="left" vertical="center" wrapText="1"/>
    </xf>
    <xf numFmtId="0" fontId="37" fillId="0" borderId="32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33" fillId="30" borderId="33" xfId="0" applyFont="1" applyFill="1" applyBorder="1" applyAlignment="1" applyProtection="1">
      <alignment horizontal="center"/>
    </xf>
    <xf numFmtId="0" fontId="39" fillId="0" borderId="27" xfId="0" applyFont="1" applyFill="1" applyBorder="1" applyAlignment="1">
      <alignment horizontal="center" vertical="center" wrapText="1"/>
    </xf>
    <xf numFmtId="0" fontId="38" fillId="30" borderId="38" xfId="0" applyFont="1" applyFill="1" applyBorder="1" applyAlignment="1">
      <alignment horizontal="center" vertical="center" wrapText="1"/>
    </xf>
    <xf numFmtId="0" fontId="38" fillId="30" borderId="39" xfId="0" applyFont="1" applyFill="1" applyBorder="1" applyAlignment="1">
      <alignment horizontal="center" vertical="center" wrapText="1"/>
    </xf>
    <xf numFmtId="0" fontId="38" fillId="30" borderId="40" xfId="0" applyFont="1" applyFill="1" applyBorder="1" applyAlignment="1">
      <alignment horizontal="center" vertical="center" wrapText="1"/>
    </xf>
    <xf numFmtId="0" fontId="38" fillId="30" borderId="11" xfId="0" applyFont="1" applyFill="1" applyBorder="1" applyAlignment="1">
      <alignment horizontal="center" vertical="center" wrapText="1"/>
    </xf>
    <xf numFmtId="0" fontId="38" fillId="30" borderId="12" xfId="0" applyFont="1" applyFill="1" applyBorder="1" applyAlignment="1">
      <alignment horizontal="center" vertical="center" wrapText="1"/>
    </xf>
    <xf numFmtId="0" fontId="38" fillId="30" borderId="13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30" borderId="14" xfId="0" applyFont="1" applyFill="1" applyBorder="1" applyAlignment="1">
      <alignment horizontal="center" vertical="center" wrapText="1"/>
    </xf>
    <xf numFmtId="0" fontId="33" fillId="30" borderId="10" xfId="0" applyFont="1" applyFill="1" applyBorder="1" applyAlignment="1">
      <alignment horizontal="center" vertical="center" wrapText="1"/>
    </xf>
    <xf numFmtId="0" fontId="33" fillId="30" borderId="27" xfId="0" applyFont="1" applyFill="1" applyBorder="1" applyAlignment="1">
      <alignment horizontal="center" vertical="center" wrapText="1"/>
    </xf>
    <xf numFmtId="0" fontId="33" fillId="30" borderId="33" xfId="0" applyFont="1" applyFill="1" applyBorder="1" applyAlignment="1">
      <alignment horizontal="center" vertical="center" wrapText="1"/>
    </xf>
    <xf numFmtId="0" fontId="33" fillId="30" borderId="26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34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3" fillId="30" borderId="19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left" vertical="center" wrapText="1"/>
    </xf>
    <xf numFmtId="0" fontId="38" fillId="0" borderId="36" xfId="0" applyFont="1" applyFill="1" applyBorder="1" applyAlignment="1">
      <alignment horizontal="left" vertical="center" wrapText="1"/>
    </xf>
    <xf numFmtId="0" fontId="38" fillId="0" borderId="37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workbookViewId="0">
      <selection activeCell="B25" sqref="B25"/>
    </sheetView>
  </sheetViews>
  <sheetFormatPr defaultColWidth="9.109375" defaultRowHeight="13.8" x14ac:dyDescent="0.3"/>
  <cols>
    <col min="1" max="1" width="9.109375" style="8"/>
    <col min="2" max="2" width="45" style="8" bestFit="1" customWidth="1"/>
    <col min="3" max="3" width="69.6640625" style="8" customWidth="1"/>
    <col min="4" max="4" width="20.88671875" style="8" customWidth="1"/>
    <col min="5" max="16384" width="9.109375" style="8"/>
  </cols>
  <sheetData>
    <row r="1" spans="2:4" ht="14.4" thickBot="1" x14ac:dyDescent="0.35"/>
    <row r="2" spans="2:4" ht="28.8" x14ac:dyDescent="0.3">
      <c r="B2" s="9" t="s">
        <v>176</v>
      </c>
      <c r="C2" s="10" t="s">
        <v>172</v>
      </c>
      <c r="D2" s="11" t="s">
        <v>173</v>
      </c>
    </row>
    <row r="3" spans="2:4" x14ac:dyDescent="0.3">
      <c r="B3" s="71" t="s">
        <v>277</v>
      </c>
      <c r="C3" s="12" t="s">
        <v>286</v>
      </c>
      <c r="D3" s="13"/>
    </row>
    <row r="4" spans="2:4" x14ac:dyDescent="0.3">
      <c r="B4" s="72"/>
      <c r="C4" s="12"/>
      <c r="D4" s="13"/>
    </row>
    <row r="5" spans="2:4" x14ac:dyDescent="0.3">
      <c r="B5" s="72"/>
      <c r="C5" s="12"/>
      <c r="D5" s="13"/>
    </row>
    <row r="6" spans="2:4" x14ac:dyDescent="0.3">
      <c r="B6" s="72"/>
      <c r="C6" s="12"/>
      <c r="D6" s="13"/>
    </row>
    <row r="7" spans="2:4" x14ac:dyDescent="0.3">
      <c r="B7" s="72"/>
      <c r="C7" s="12"/>
      <c r="D7" s="13"/>
    </row>
    <row r="8" spans="2:4" x14ac:dyDescent="0.3">
      <c r="B8" s="72"/>
      <c r="C8" s="12"/>
      <c r="D8" s="13"/>
    </row>
    <row r="9" spans="2:4" ht="14.4" thickBot="1" x14ac:dyDescent="0.35">
      <c r="B9" s="73"/>
      <c r="C9" s="14"/>
      <c r="D9" s="15"/>
    </row>
    <row r="11" spans="2:4" ht="54" customHeight="1" x14ac:dyDescent="0.3">
      <c r="B11" s="76" t="s">
        <v>182</v>
      </c>
      <c r="C11" s="76"/>
    </row>
    <row r="12" spans="2:4" ht="14.4" thickBot="1" x14ac:dyDescent="0.35"/>
    <row r="13" spans="2:4" x14ac:dyDescent="0.3">
      <c r="B13" s="16" t="s">
        <v>174</v>
      </c>
      <c r="C13" s="17" t="s">
        <v>175</v>
      </c>
      <c r="D13" s="18"/>
    </row>
    <row r="14" spans="2:4" x14ac:dyDescent="0.3">
      <c r="B14" s="74" t="s">
        <v>287</v>
      </c>
      <c r="C14" s="13" t="s">
        <v>190</v>
      </c>
      <c r="D14" s="18"/>
    </row>
    <row r="15" spans="2:4" x14ac:dyDescent="0.3">
      <c r="B15" s="74"/>
      <c r="C15" s="13" t="s">
        <v>191</v>
      </c>
    </row>
    <row r="16" spans="2:4" x14ac:dyDescent="0.3">
      <c r="B16" s="74"/>
      <c r="C16" s="13" t="s">
        <v>192</v>
      </c>
    </row>
    <row r="17" spans="2:3" x14ac:dyDescent="0.3">
      <c r="B17" s="74"/>
      <c r="C17" s="13"/>
    </row>
    <row r="18" spans="2:3" ht="14.4" thickBot="1" x14ac:dyDescent="0.35">
      <c r="B18" s="75"/>
      <c r="C18" s="15"/>
    </row>
    <row r="20" spans="2:3" ht="48.75" customHeight="1" x14ac:dyDescent="0.3">
      <c r="B20" s="77" t="s">
        <v>181</v>
      </c>
      <c r="C20" s="77"/>
    </row>
  </sheetData>
  <mergeCells count="4">
    <mergeCell ref="B3:B9"/>
    <mergeCell ref="B14:B18"/>
    <mergeCell ref="B11:C11"/>
    <mergeCell ref="B20:C20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  <pageSetUpPr fitToPage="1"/>
  </sheetPr>
  <dimension ref="A2:E27"/>
  <sheetViews>
    <sheetView showGridLines="0" tabSelected="1" workbookViewId="0">
      <selection activeCell="A4" sqref="A4:C4"/>
    </sheetView>
  </sheetViews>
  <sheetFormatPr defaultColWidth="9.109375" defaultRowHeight="13.8" x14ac:dyDescent="0.25"/>
  <cols>
    <col min="1" max="1" width="73.44140625" style="19" customWidth="1"/>
    <col min="2" max="2" width="28.33203125" style="19" customWidth="1"/>
    <col min="3" max="3" width="38.109375" style="19" customWidth="1"/>
    <col min="4" max="4" width="9.109375" style="19"/>
    <col min="5" max="5" width="15" style="19" bestFit="1" customWidth="1"/>
    <col min="6" max="16384" width="9.109375" style="19"/>
  </cols>
  <sheetData>
    <row r="2" spans="1:3" ht="30.75" customHeight="1" x14ac:dyDescent="0.25">
      <c r="A2" s="86" t="s">
        <v>157</v>
      </c>
      <c r="B2" s="86"/>
      <c r="C2" s="86"/>
    </row>
    <row r="3" spans="1:3" ht="30.75" customHeight="1" thickBot="1" x14ac:dyDescent="0.3">
      <c r="A3" s="118" t="s">
        <v>290</v>
      </c>
      <c r="B3" s="119"/>
      <c r="C3" s="119"/>
    </row>
    <row r="4" spans="1:3" ht="15.6" x14ac:dyDescent="0.25">
      <c r="A4" s="90" t="s">
        <v>164</v>
      </c>
      <c r="B4" s="91"/>
      <c r="C4" s="92"/>
    </row>
    <row r="5" spans="1:3" ht="15.6" x14ac:dyDescent="0.25">
      <c r="A5" s="63" t="s">
        <v>0</v>
      </c>
      <c r="B5" s="64" t="s">
        <v>158</v>
      </c>
      <c r="C5" s="65" t="s">
        <v>51</v>
      </c>
    </row>
    <row r="6" spans="1:3" ht="14.4" thickBot="1" x14ac:dyDescent="0.3">
      <c r="A6" s="20" t="s">
        <v>288</v>
      </c>
      <c r="B6" s="21"/>
      <c r="C6" s="22"/>
    </row>
    <row r="7" spans="1:3" ht="14.4" thickBot="1" x14ac:dyDescent="0.3">
      <c r="A7" s="83"/>
      <c r="B7" s="83"/>
      <c r="C7" s="83"/>
    </row>
    <row r="8" spans="1:3" ht="15.6" x14ac:dyDescent="0.25">
      <c r="A8" s="90" t="s">
        <v>165</v>
      </c>
      <c r="B8" s="91"/>
      <c r="C8" s="92"/>
    </row>
    <row r="9" spans="1:3" ht="14.4" thickBot="1" x14ac:dyDescent="0.3">
      <c r="A9" s="20" t="s">
        <v>289</v>
      </c>
      <c r="B9" s="93"/>
      <c r="C9" s="94"/>
    </row>
    <row r="10" spans="1:3" ht="14.4" thickBot="1" x14ac:dyDescent="0.3">
      <c r="A10" s="83"/>
      <c r="B10" s="83"/>
      <c r="C10" s="83"/>
    </row>
    <row r="11" spans="1:3" ht="15.6" x14ac:dyDescent="0.25">
      <c r="A11" s="87" t="s">
        <v>179</v>
      </c>
      <c r="B11" s="88"/>
      <c r="C11" s="89"/>
    </row>
    <row r="12" spans="1:3" ht="31.2" x14ac:dyDescent="0.25">
      <c r="A12" s="63" t="s">
        <v>2</v>
      </c>
      <c r="B12" s="64" t="s">
        <v>3</v>
      </c>
      <c r="C12" s="65" t="s">
        <v>4</v>
      </c>
    </row>
    <row r="13" spans="1:3" x14ac:dyDescent="0.3">
      <c r="A13" s="23" t="s">
        <v>5</v>
      </c>
      <c r="B13" s="24">
        <v>57427500</v>
      </c>
      <c r="C13" s="25">
        <f>+B13</f>
        <v>57427500</v>
      </c>
    </row>
    <row r="14" spans="1:3" x14ac:dyDescent="0.3">
      <c r="A14" s="23" t="s">
        <v>6</v>
      </c>
      <c r="B14" s="24">
        <v>12217250</v>
      </c>
      <c r="C14" s="25">
        <f t="shared" ref="C14:C21" si="0">B14</f>
        <v>12217250</v>
      </c>
    </row>
    <row r="15" spans="1:3" x14ac:dyDescent="0.3">
      <c r="A15" s="23" t="s">
        <v>7</v>
      </c>
      <c r="B15" s="24">
        <v>20000</v>
      </c>
      <c r="C15" s="25">
        <f t="shared" si="0"/>
        <v>20000</v>
      </c>
    </row>
    <row r="16" spans="1:3" x14ac:dyDescent="0.3">
      <c r="A16" s="23" t="s">
        <v>8</v>
      </c>
      <c r="B16" s="24">
        <v>252999</v>
      </c>
      <c r="C16" s="25">
        <f>B16</f>
        <v>252999</v>
      </c>
    </row>
    <row r="17" spans="1:5" x14ac:dyDescent="0.3">
      <c r="A17" s="23" t="s">
        <v>9</v>
      </c>
      <c r="B17" s="24">
        <v>0</v>
      </c>
      <c r="C17" s="25">
        <f t="shared" si="0"/>
        <v>0</v>
      </c>
    </row>
    <row r="18" spans="1:5" x14ac:dyDescent="0.3">
      <c r="A18" s="23" t="s">
        <v>10</v>
      </c>
      <c r="B18" s="24">
        <v>3861552</v>
      </c>
      <c r="C18" s="25">
        <f>B18+120000</f>
        <v>3981552</v>
      </c>
      <c r="E18" s="61"/>
    </row>
    <row r="19" spans="1:5" x14ac:dyDescent="0.3">
      <c r="A19" s="26" t="s">
        <v>200</v>
      </c>
      <c r="B19" s="24">
        <v>3373648</v>
      </c>
      <c r="C19" s="25">
        <f>+B19+5446630</f>
        <v>8820278</v>
      </c>
      <c r="E19" s="40"/>
    </row>
    <row r="20" spans="1:5" x14ac:dyDescent="0.3">
      <c r="A20" s="23" t="s">
        <v>12</v>
      </c>
      <c r="B20" s="24">
        <v>0</v>
      </c>
      <c r="C20" s="25">
        <f t="shared" si="0"/>
        <v>0</v>
      </c>
    </row>
    <row r="21" spans="1:5" x14ac:dyDescent="0.3">
      <c r="A21" s="26" t="s">
        <v>225</v>
      </c>
      <c r="B21" s="24">
        <f>5512500+279263+2055288</f>
        <v>7847051</v>
      </c>
      <c r="C21" s="25">
        <f t="shared" si="0"/>
        <v>7847051</v>
      </c>
    </row>
    <row r="22" spans="1:5" ht="16.2" thickBot="1" x14ac:dyDescent="0.3">
      <c r="A22" s="66" t="s">
        <v>161</v>
      </c>
      <c r="B22" s="67">
        <f>SUM(B13:B21)</f>
        <v>85000000</v>
      </c>
      <c r="C22" s="68">
        <f>SUM(C13:C21)</f>
        <v>90566630</v>
      </c>
    </row>
    <row r="23" spans="1:5" ht="14.4" thickBot="1" x14ac:dyDescent="0.35">
      <c r="A23" s="85"/>
      <c r="B23" s="85"/>
      <c r="C23" s="85"/>
    </row>
    <row r="24" spans="1:5" ht="16.2" thickBot="1" x14ac:dyDescent="0.3">
      <c r="A24" s="69" t="s">
        <v>166</v>
      </c>
      <c r="B24" s="81" t="s">
        <v>162</v>
      </c>
      <c r="C24" s="82"/>
    </row>
    <row r="25" spans="1:5" ht="16.2" thickBot="1" x14ac:dyDescent="0.3">
      <c r="A25" s="84"/>
      <c r="B25" s="84"/>
      <c r="C25" s="84"/>
    </row>
    <row r="26" spans="1:5" ht="32.25" customHeight="1" thickBot="1" x14ac:dyDescent="0.3">
      <c r="A26" s="69" t="s">
        <v>167</v>
      </c>
      <c r="B26" s="79" t="s">
        <v>180</v>
      </c>
      <c r="C26" s="80"/>
    </row>
    <row r="27" spans="1:5" x14ac:dyDescent="0.25">
      <c r="A27" s="78"/>
      <c r="B27" s="78"/>
      <c r="C27" s="78"/>
    </row>
  </sheetData>
  <mergeCells count="13">
    <mergeCell ref="A2:C2"/>
    <mergeCell ref="A11:C11"/>
    <mergeCell ref="A4:C4"/>
    <mergeCell ref="A8:C8"/>
    <mergeCell ref="B9:C9"/>
    <mergeCell ref="A7:C7"/>
    <mergeCell ref="A3:C3"/>
    <mergeCell ref="A27:C27"/>
    <mergeCell ref="B26:C26"/>
    <mergeCell ref="B24:C24"/>
    <mergeCell ref="A10:C10"/>
    <mergeCell ref="A25:C25"/>
    <mergeCell ref="A23:C23"/>
  </mergeCells>
  <phoneticPr fontId="1" type="noConversion"/>
  <printOptions horizontalCentered="1"/>
  <pageMargins left="0.39370078740157499" right="0.39370078740157499" top="0.78740157480314998" bottom="0.78740157480314998" header="0.511811023622047" footer="0.511811023622047"/>
  <pageSetup scale="94" orientation="landscape" r:id="rId1"/>
  <headerFooter alignWithMargins="0">
    <oddHeader>&amp;F</oddHeader>
    <oddFooter>&amp;L&amp;"Arial,Bold"SEPA Confidential&amp;C&amp;D&amp;RPage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9"/>
  </sheetPr>
  <dimension ref="A1:AU57"/>
  <sheetViews>
    <sheetView zoomScaleNormal="100" zoomScaleSheetLayoutView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6" sqref="E26"/>
    </sheetView>
  </sheetViews>
  <sheetFormatPr defaultColWidth="9.109375" defaultRowHeight="13.8" x14ac:dyDescent="0.25"/>
  <cols>
    <col min="1" max="1" width="6.44140625" style="19" customWidth="1"/>
    <col min="2" max="2" width="4.109375" style="19" customWidth="1"/>
    <col min="3" max="3" width="5.5546875" style="19" customWidth="1"/>
    <col min="4" max="4" width="5.88671875" style="19" customWidth="1"/>
    <col min="5" max="5" width="19.44140625" style="19" bestFit="1" customWidth="1"/>
    <col min="6" max="6" width="6.88671875" style="19" customWidth="1"/>
    <col min="7" max="7" width="23.44140625" style="19" customWidth="1"/>
    <col min="8" max="8" width="6.88671875" style="19" customWidth="1"/>
    <col min="9" max="9" width="6.33203125" style="19" customWidth="1"/>
    <col min="10" max="10" width="9.6640625" style="19" customWidth="1"/>
    <col min="11" max="11" width="14.5546875" style="19" customWidth="1"/>
    <col min="12" max="12" width="12.6640625" style="19" customWidth="1"/>
    <col min="13" max="13" width="7.6640625" style="19" customWidth="1"/>
    <col min="14" max="14" width="10" style="19" customWidth="1"/>
    <col min="15" max="15" width="10.109375" style="19" customWidth="1"/>
    <col min="16" max="16" width="3.6640625" style="19" customWidth="1"/>
    <col min="17" max="17" width="5.109375" style="19" customWidth="1"/>
    <col min="18" max="18" width="2.6640625" style="19" customWidth="1"/>
    <col min="19" max="19" width="4.109375" style="19" customWidth="1"/>
    <col min="20" max="20" width="13.6640625" style="19" customWidth="1"/>
    <col min="21" max="21" width="3.44140625" style="19" customWidth="1"/>
    <col min="22" max="22" width="5.6640625" style="19" customWidth="1"/>
    <col min="23" max="23" width="9.6640625" style="19" customWidth="1"/>
    <col min="24" max="24" width="4.6640625" style="19" customWidth="1"/>
    <col min="25" max="25" width="5.44140625" style="19" customWidth="1"/>
    <col min="26" max="26" width="10.6640625" style="19" customWidth="1"/>
    <col min="27" max="27" width="5.33203125" style="19" customWidth="1"/>
    <col min="28" max="28" width="6.44140625" style="19" customWidth="1"/>
    <col min="29" max="29" width="6.88671875" style="19" customWidth="1"/>
    <col min="30" max="30" width="6.33203125" style="19" customWidth="1"/>
    <col min="31" max="31" width="5.5546875" style="19" customWidth="1"/>
    <col min="32" max="32" width="8.33203125" style="19" customWidth="1"/>
    <col min="33" max="33" width="13.109375" style="19" customWidth="1"/>
    <col min="34" max="34" width="15.5546875" style="19" customWidth="1"/>
    <col min="35" max="35" width="11.44140625" style="19" customWidth="1"/>
    <col min="36" max="36" width="4.109375" style="19" customWidth="1"/>
    <col min="37" max="37" width="3.44140625" style="19" customWidth="1"/>
    <col min="38" max="38" width="3.5546875" style="19" customWidth="1"/>
    <col min="39" max="39" width="5.5546875" style="19" customWidth="1"/>
    <col min="40" max="40" width="4.88671875" style="19" customWidth="1"/>
    <col min="41" max="41" width="12.6640625" style="19" customWidth="1"/>
    <col min="42" max="42" width="53" style="19" hidden="1" customWidth="1"/>
    <col min="43" max="43" width="40.33203125" style="19" hidden="1" customWidth="1"/>
    <col min="44" max="16384" width="9.109375" style="19"/>
  </cols>
  <sheetData>
    <row r="1" spans="1:42" ht="16.2" thickBot="1" x14ac:dyDescent="0.3">
      <c r="A1" s="111" t="s">
        <v>168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3"/>
    </row>
    <row r="2" spans="1:42" ht="15.6" x14ac:dyDescent="0.25">
      <c r="A2" s="100" t="s">
        <v>15</v>
      </c>
      <c r="B2" s="101"/>
      <c r="C2" s="101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3"/>
    </row>
    <row r="3" spans="1:42" ht="22.5" customHeight="1" x14ac:dyDescent="0.25">
      <c r="A3" s="104" t="s">
        <v>16</v>
      </c>
      <c r="B3" s="97" t="s">
        <v>177</v>
      </c>
      <c r="C3" s="97" t="s">
        <v>178</v>
      </c>
      <c r="D3" s="96" t="s">
        <v>124</v>
      </c>
      <c r="E3" s="96" t="s">
        <v>17</v>
      </c>
      <c r="F3" s="96" t="s">
        <v>18</v>
      </c>
      <c r="G3" s="97" t="s">
        <v>226</v>
      </c>
      <c r="H3" s="96" t="s">
        <v>20</v>
      </c>
      <c r="I3" s="97" t="s">
        <v>129</v>
      </c>
      <c r="J3" s="96" t="s">
        <v>227</v>
      </c>
      <c r="K3" s="96" t="s">
        <v>228</v>
      </c>
      <c r="L3" s="96" t="s">
        <v>22</v>
      </c>
      <c r="M3" s="96" t="s">
        <v>163</v>
      </c>
      <c r="N3" s="97" t="s">
        <v>229</v>
      </c>
      <c r="O3" s="96" t="s">
        <v>230</v>
      </c>
      <c r="P3" s="96" t="s">
        <v>24</v>
      </c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 t="s">
        <v>25</v>
      </c>
      <c r="AG3" s="96" t="s">
        <v>26</v>
      </c>
      <c r="AH3" s="95" t="s">
        <v>1</v>
      </c>
      <c r="AP3" s="19" t="s">
        <v>159</v>
      </c>
    </row>
    <row r="4" spans="1:42" ht="37.5" customHeight="1" x14ac:dyDescent="0.25">
      <c r="A4" s="104"/>
      <c r="B4" s="98"/>
      <c r="C4" s="98"/>
      <c r="D4" s="96"/>
      <c r="E4" s="96"/>
      <c r="F4" s="96"/>
      <c r="G4" s="98"/>
      <c r="H4" s="96"/>
      <c r="I4" s="98"/>
      <c r="J4" s="96"/>
      <c r="K4" s="96"/>
      <c r="L4" s="96"/>
      <c r="M4" s="96"/>
      <c r="N4" s="98"/>
      <c r="O4" s="96"/>
      <c r="P4" s="96" t="s">
        <v>27</v>
      </c>
      <c r="Q4" s="96"/>
      <c r="R4" s="96" t="s">
        <v>28</v>
      </c>
      <c r="S4" s="96"/>
      <c r="T4" s="96" t="s">
        <v>29</v>
      </c>
      <c r="U4" s="96"/>
      <c r="V4" s="96" t="s">
        <v>30</v>
      </c>
      <c r="W4" s="96"/>
      <c r="X4" s="96" t="s">
        <v>31</v>
      </c>
      <c r="Y4" s="96"/>
      <c r="Z4" s="96" t="s">
        <v>32</v>
      </c>
      <c r="AA4" s="96"/>
      <c r="AB4" s="96" t="s">
        <v>33</v>
      </c>
      <c r="AC4" s="96"/>
      <c r="AD4" s="96" t="s">
        <v>34</v>
      </c>
      <c r="AE4" s="96"/>
      <c r="AF4" s="96"/>
      <c r="AG4" s="96"/>
      <c r="AH4" s="95"/>
      <c r="AP4" s="19" t="s">
        <v>160</v>
      </c>
    </row>
    <row r="5" spans="1:42" ht="42" customHeight="1" x14ac:dyDescent="0.25">
      <c r="A5" s="104"/>
      <c r="B5" s="99"/>
      <c r="C5" s="99"/>
      <c r="D5" s="96"/>
      <c r="E5" s="96"/>
      <c r="F5" s="96"/>
      <c r="G5" s="99"/>
      <c r="H5" s="96"/>
      <c r="I5" s="99"/>
      <c r="J5" s="96"/>
      <c r="K5" s="96"/>
      <c r="L5" s="96"/>
      <c r="M5" s="96"/>
      <c r="N5" s="99"/>
      <c r="O5" s="96"/>
      <c r="P5" s="62" t="s">
        <v>35</v>
      </c>
      <c r="Q5" s="62" t="s">
        <v>36</v>
      </c>
      <c r="R5" s="62" t="s">
        <v>35</v>
      </c>
      <c r="S5" s="62" t="s">
        <v>36</v>
      </c>
      <c r="T5" s="62" t="s">
        <v>35</v>
      </c>
      <c r="U5" s="62" t="s">
        <v>36</v>
      </c>
      <c r="V5" s="62" t="s">
        <v>35</v>
      </c>
      <c r="W5" s="62" t="s">
        <v>36</v>
      </c>
      <c r="X5" s="62" t="s">
        <v>35</v>
      </c>
      <c r="Y5" s="62" t="s">
        <v>36</v>
      </c>
      <c r="Z5" s="62" t="s">
        <v>35</v>
      </c>
      <c r="AA5" s="62" t="s">
        <v>36</v>
      </c>
      <c r="AB5" s="62" t="s">
        <v>35</v>
      </c>
      <c r="AC5" s="62" t="s">
        <v>36</v>
      </c>
      <c r="AD5" s="62" t="s">
        <v>35</v>
      </c>
      <c r="AE5" s="62" t="s">
        <v>36</v>
      </c>
      <c r="AF5" s="96"/>
      <c r="AG5" s="96"/>
      <c r="AH5" s="95"/>
      <c r="AP5" s="27" t="s">
        <v>116</v>
      </c>
    </row>
    <row r="6" spans="1:42" ht="55.2" x14ac:dyDescent="0.25">
      <c r="A6" s="28" t="s">
        <v>184</v>
      </c>
      <c r="B6" s="29" t="s">
        <v>185</v>
      </c>
      <c r="C6" s="29" t="s">
        <v>186</v>
      </c>
      <c r="D6" s="30" t="s">
        <v>189</v>
      </c>
      <c r="E6" s="30" t="s">
        <v>273</v>
      </c>
      <c r="F6" s="30" t="s">
        <v>187</v>
      </c>
      <c r="G6" s="30" t="s">
        <v>73</v>
      </c>
      <c r="H6" s="30">
        <v>1</v>
      </c>
      <c r="I6" s="30" t="s">
        <v>187</v>
      </c>
      <c r="J6" s="30" t="s">
        <v>169</v>
      </c>
      <c r="K6" s="30" t="s">
        <v>113</v>
      </c>
      <c r="L6" s="41">
        <f>56227500</f>
        <v>56227500</v>
      </c>
      <c r="M6" s="30"/>
      <c r="N6" s="30" t="s">
        <v>188</v>
      </c>
      <c r="O6" s="30" t="s">
        <v>116</v>
      </c>
      <c r="P6" s="30" t="s">
        <v>187</v>
      </c>
      <c r="Q6" s="30" t="s">
        <v>187</v>
      </c>
      <c r="R6" s="30" t="s">
        <v>187</v>
      </c>
      <c r="S6" s="30" t="s">
        <v>187</v>
      </c>
      <c r="T6" s="30" t="s">
        <v>193</v>
      </c>
      <c r="U6" s="30" t="s">
        <v>187</v>
      </c>
      <c r="V6" s="30" t="s">
        <v>187</v>
      </c>
      <c r="W6" s="30" t="s">
        <v>187</v>
      </c>
      <c r="X6" s="30" t="s">
        <v>187</v>
      </c>
      <c r="Y6" s="30" t="s">
        <v>187</v>
      </c>
      <c r="Z6" s="30" t="s">
        <v>187</v>
      </c>
      <c r="AA6" s="30" t="s">
        <v>187</v>
      </c>
      <c r="AB6" s="30" t="s">
        <v>187</v>
      </c>
      <c r="AC6" s="30" t="s">
        <v>187</v>
      </c>
      <c r="AD6" s="30" t="s">
        <v>187</v>
      </c>
      <c r="AE6" s="30" t="s">
        <v>187</v>
      </c>
      <c r="AF6" s="30" t="s">
        <v>187</v>
      </c>
      <c r="AG6" s="30" t="s">
        <v>187</v>
      </c>
      <c r="AH6" s="30"/>
      <c r="AP6" s="27" t="s">
        <v>117</v>
      </c>
    </row>
    <row r="7" spans="1:42" ht="57.75" customHeight="1" x14ac:dyDescent="0.25">
      <c r="A7" s="28" t="s">
        <v>184</v>
      </c>
      <c r="B7" s="29" t="s">
        <v>195</v>
      </c>
      <c r="C7" s="29" t="s">
        <v>186</v>
      </c>
      <c r="D7" s="30" t="s">
        <v>189</v>
      </c>
      <c r="E7" s="30" t="s">
        <v>198</v>
      </c>
      <c r="F7" s="30" t="s">
        <v>187</v>
      </c>
      <c r="G7" s="30" t="s">
        <v>68</v>
      </c>
      <c r="H7" s="30">
        <v>1</v>
      </c>
      <c r="I7" s="30" t="s">
        <v>187</v>
      </c>
      <c r="J7" s="30" t="s">
        <v>95</v>
      </c>
      <c r="K7" s="30" t="s">
        <v>111</v>
      </c>
      <c r="L7" s="41">
        <v>1200000</v>
      </c>
      <c r="M7" s="30"/>
      <c r="N7" s="30" t="s">
        <v>196</v>
      </c>
      <c r="O7" s="30" t="s">
        <v>116</v>
      </c>
      <c r="P7" s="30" t="s">
        <v>187</v>
      </c>
      <c r="Q7" s="30" t="s">
        <v>187</v>
      </c>
      <c r="R7" s="30" t="s">
        <v>187</v>
      </c>
      <c r="S7" s="30" t="s">
        <v>187</v>
      </c>
      <c r="T7" s="30" t="s">
        <v>197</v>
      </c>
      <c r="U7" s="30" t="s">
        <v>187</v>
      </c>
      <c r="V7" s="30" t="s">
        <v>187</v>
      </c>
      <c r="W7" s="30" t="s">
        <v>187</v>
      </c>
      <c r="X7" s="30" t="s">
        <v>187</v>
      </c>
      <c r="Y7" s="30" t="s">
        <v>187</v>
      </c>
      <c r="Z7" s="30" t="s">
        <v>187</v>
      </c>
      <c r="AA7" s="30" t="s">
        <v>187</v>
      </c>
      <c r="AB7" s="30" t="s">
        <v>187</v>
      </c>
      <c r="AC7" s="30" t="s">
        <v>187</v>
      </c>
      <c r="AD7" s="30" t="s">
        <v>187</v>
      </c>
      <c r="AE7" s="30" t="s">
        <v>187</v>
      </c>
      <c r="AF7" s="30" t="s">
        <v>187</v>
      </c>
      <c r="AG7" s="30" t="s">
        <v>187</v>
      </c>
      <c r="AH7" s="30" t="s">
        <v>187</v>
      </c>
      <c r="AP7" s="27" t="s">
        <v>118</v>
      </c>
    </row>
    <row r="8" spans="1:42" ht="12.75" customHeight="1" thickBot="1" x14ac:dyDescent="0.3">
      <c r="A8" s="31"/>
      <c r="B8" s="32"/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4"/>
      <c r="AP8" s="27" t="s">
        <v>121</v>
      </c>
    </row>
    <row r="9" spans="1:42" ht="12.75" customHeight="1" thickBot="1" x14ac:dyDescent="0.3">
      <c r="AP9" s="27" t="s">
        <v>122</v>
      </c>
    </row>
    <row r="10" spans="1:42" ht="15.75" customHeight="1" x14ac:dyDescent="0.25">
      <c r="A10" s="100" t="s">
        <v>37</v>
      </c>
      <c r="B10" s="101"/>
      <c r="C10" s="101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P10" s="27" t="s">
        <v>123</v>
      </c>
    </row>
    <row r="11" spans="1:42" ht="18.75" customHeight="1" x14ac:dyDescent="0.25">
      <c r="A11" s="104" t="s">
        <v>16</v>
      </c>
      <c r="B11" s="97" t="s">
        <v>177</v>
      </c>
      <c r="C11" s="97" t="s">
        <v>178</v>
      </c>
      <c r="D11" s="96" t="s">
        <v>124</v>
      </c>
      <c r="E11" s="96" t="s">
        <v>17</v>
      </c>
      <c r="F11" s="96" t="s">
        <v>18</v>
      </c>
      <c r="G11" s="97" t="s">
        <v>231</v>
      </c>
      <c r="H11" s="96" t="s">
        <v>20</v>
      </c>
      <c r="I11" s="97" t="s">
        <v>129</v>
      </c>
      <c r="J11" s="96" t="s">
        <v>227</v>
      </c>
      <c r="K11" s="96" t="s">
        <v>228</v>
      </c>
      <c r="L11" s="96" t="s">
        <v>22</v>
      </c>
      <c r="M11" s="96" t="s">
        <v>163</v>
      </c>
      <c r="N11" s="97" t="s">
        <v>229</v>
      </c>
      <c r="O11" s="96" t="s">
        <v>230</v>
      </c>
      <c r="P11" s="96" t="s">
        <v>24</v>
      </c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 t="s">
        <v>25</v>
      </c>
      <c r="AG11" s="96" t="s">
        <v>26</v>
      </c>
      <c r="AH11" s="95" t="s">
        <v>1</v>
      </c>
    </row>
    <row r="12" spans="1:42" ht="35.25" customHeight="1" x14ac:dyDescent="0.25">
      <c r="A12" s="104"/>
      <c r="B12" s="98"/>
      <c r="C12" s="98"/>
      <c r="D12" s="96"/>
      <c r="E12" s="96"/>
      <c r="F12" s="96"/>
      <c r="G12" s="98"/>
      <c r="H12" s="96"/>
      <c r="I12" s="98"/>
      <c r="J12" s="96"/>
      <c r="K12" s="96"/>
      <c r="L12" s="96"/>
      <c r="M12" s="96"/>
      <c r="N12" s="98"/>
      <c r="O12" s="96"/>
      <c r="P12" s="96" t="s">
        <v>27</v>
      </c>
      <c r="Q12" s="96"/>
      <c r="R12" s="96" t="s">
        <v>28</v>
      </c>
      <c r="S12" s="96"/>
      <c r="T12" s="96" t="s">
        <v>29</v>
      </c>
      <c r="U12" s="96"/>
      <c r="V12" s="96" t="s">
        <v>30</v>
      </c>
      <c r="W12" s="96"/>
      <c r="X12" s="96" t="s">
        <v>31</v>
      </c>
      <c r="Y12" s="96"/>
      <c r="Z12" s="96" t="s">
        <v>32</v>
      </c>
      <c r="AA12" s="96"/>
      <c r="AB12" s="96" t="s">
        <v>33</v>
      </c>
      <c r="AC12" s="96"/>
      <c r="AD12" s="96" t="s">
        <v>34</v>
      </c>
      <c r="AE12" s="96"/>
      <c r="AF12" s="96"/>
      <c r="AG12" s="96"/>
      <c r="AH12" s="95"/>
    </row>
    <row r="13" spans="1:42" ht="25.5" customHeight="1" x14ac:dyDescent="0.25">
      <c r="A13" s="104"/>
      <c r="B13" s="99"/>
      <c r="C13" s="99"/>
      <c r="D13" s="96"/>
      <c r="E13" s="96"/>
      <c r="F13" s="96"/>
      <c r="G13" s="99"/>
      <c r="H13" s="96"/>
      <c r="I13" s="99"/>
      <c r="J13" s="96"/>
      <c r="K13" s="96"/>
      <c r="L13" s="96"/>
      <c r="M13" s="96"/>
      <c r="N13" s="99"/>
      <c r="O13" s="96"/>
      <c r="P13" s="62" t="s">
        <v>35</v>
      </c>
      <c r="Q13" s="62" t="s">
        <v>36</v>
      </c>
      <c r="R13" s="62" t="s">
        <v>35</v>
      </c>
      <c r="S13" s="62" t="s">
        <v>36</v>
      </c>
      <c r="T13" s="62" t="s">
        <v>35</v>
      </c>
      <c r="U13" s="62" t="s">
        <v>36</v>
      </c>
      <c r="V13" s="62" t="s">
        <v>35</v>
      </c>
      <c r="W13" s="62" t="s">
        <v>36</v>
      </c>
      <c r="X13" s="62" t="s">
        <v>35</v>
      </c>
      <c r="Y13" s="62" t="s">
        <v>36</v>
      </c>
      <c r="Z13" s="62" t="s">
        <v>35</v>
      </c>
      <c r="AA13" s="62" t="s">
        <v>36</v>
      </c>
      <c r="AB13" s="62" t="s">
        <v>35</v>
      </c>
      <c r="AC13" s="62" t="s">
        <v>36</v>
      </c>
      <c r="AD13" s="62" t="s">
        <v>35</v>
      </c>
      <c r="AE13" s="62" t="s">
        <v>36</v>
      </c>
      <c r="AF13" s="96"/>
      <c r="AG13" s="96"/>
      <c r="AH13" s="95"/>
      <c r="AP13" s="27" t="s">
        <v>67</v>
      </c>
    </row>
    <row r="14" spans="1:42" ht="35.25" customHeight="1" x14ac:dyDescent="0.25">
      <c r="A14" s="28" t="s">
        <v>184</v>
      </c>
      <c r="B14" s="29" t="s">
        <v>185</v>
      </c>
      <c r="C14" s="29" t="s">
        <v>186</v>
      </c>
      <c r="D14" s="30" t="s">
        <v>189</v>
      </c>
      <c r="E14" s="41" t="s">
        <v>279</v>
      </c>
      <c r="F14" s="30" t="s">
        <v>187</v>
      </c>
      <c r="G14" s="30" t="s">
        <v>71</v>
      </c>
      <c r="H14" s="30">
        <v>1</v>
      </c>
      <c r="I14" s="30" t="s">
        <v>187</v>
      </c>
      <c r="J14" s="30"/>
      <c r="K14" s="30" t="s">
        <v>113</v>
      </c>
      <c r="L14" s="41">
        <v>11576250</v>
      </c>
      <c r="M14" s="30"/>
      <c r="N14" s="30" t="s">
        <v>188</v>
      </c>
      <c r="O14" s="30" t="s">
        <v>116</v>
      </c>
      <c r="P14" s="30" t="s">
        <v>187</v>
      </c>
      <c r="Q14" s="30" t="s">
        <v>187</v>
      </c>
      <c r="R14" s="30" t="s">
        <v>187</v>
      </c>
      <c r="S14" s="30" t="s">
        <v>187</v>
      </c>
      <c r="T14" s="30" t="s">
        <v>201</v>
      </c>
      <c r="U14" s="30" t="s">
        <v>187</v>
      </c>
      <c r="V14" s="30" t="s">
        <v>187</v>
      </c>
      <c r="W14" s="30" t="s">
        <v>187</v>
      </c>
      <c r="X14" s="30" t="s">
        <v>187</v>
      </c>
      <c r="Y14" s="30" t="s">
        <v>187</v>
      </c>
      <c r="Z14" s="30" t="s">
        <v>187</v>
      </c>
      <c r="AA14" s="30" t="s">
        <v>187</v>
      </c>
      <c r="AB14" s="30" t="s">
        <v>187</v>
      </c>
      <c r="AC14" s="30" t="s">
        <v>187</v>
      </c>
      <c r="AD14" s="30" t="s">
        <v>187</v>
      </c>
      <c r="AE14" s="30" t="s">
        <v>187</v>
      </c>
      <c r="AF14" s="30" t="s">
        <v>187</v>
      </c>
      <c r="AG14" s="30" t="s">
        <v>187</v>
      </c>
      <c r="AH14" s="30" t="s">
        <v>187</v>
      </c>
      <c r="AP14" s="27" t="s">
        <v>68</v>
      </c>
    </row>
    <row r="15" spans="1:42" ht="69" x14ac:dyDescent="0.25">
      <c r="A15" s="28" t="s">
        <v>184</v>
      </c>
      <c r="B15" s="29" t="s">
        <v>195</v>
      </c>
      <c r="C15" s="29" t="s">
        <v>186</v>
      </c>
      <c r="D15" s="30" t="s">
        <v>189</v>
      </c>
      <c r="E15" s="30" t="s">
        <v>285</v>
      </c>
      <c r="F15" s="30" t="s">
        <v>187</v>
      </c>
      <c r="G15" s="30" t="s">
        <v>68</v>
      </c>
      <c r="H15" s="30">
        <v>1</v>
      </c>
      <c r="I15" s="30" t="s">
        <v>187</v>
      </c>
      <c r="J15" s="30"/>
      <c r="K15" s="30" t="s">
        <v>113</v>
      </c>
      <c r="L15" s="41">
        <v>200000</v>
      </c>
      <c r="M15" s="30"/>
      <c r="N15" s="30" t="s">
        <v>196</v>
      </c>
      <c r="O15" s="30" t="s">
        <v>116</v>
      </c>
      <c r="P15" s="30" t="s">
        <v>187</v>
      </c>
      <c r="Q15" s="30" t="s">
        <v>187</v>
      </c>
      <c r="R15" s="30" t="s">
        <v>187</v>
      </c>
      <c r="S15" s="30" t="s">
        <v>187</v>
      </c>
      <c r="T15" s="30" t="s">
        <v>197</v>
      </c>
      <c r="U15" s="30" t="s">
        <v>187</v>
      </c>
      <c r="V15" s="30" t="s">
        <v>187</v>
      </c>
      <c r="W15" s="30" t="s">
        <v>187</v>
      </c>
      <c r="X15" s="30" t="s">
        <v>187</v>
      </c>
      <c r="Y15" s="30" t="s">
        <v>187</v>
      </c>
      <c r="Z15" s="30" t="s">
        <v>187</v>
      </c>
      <c r="AA15" s="30" t="s">
        <v>187</v>
      </c>
      <c r="AB15" s="30" t="s">
        <v>187</v>
      </c>
      <c r="AC15" s="30" t="s">
        <v>187</v>
      </c>
      <c r="AD15" s="30" t="s">
        <v>187</v>
      </c>
      <c r="AE15" s="30" t="s">
        <v>187</v>
      </c>
      <c r="AF15" s="30" t="s">
        <v>187</v>
      </c>
      <c r="AG15" s="30" t="s">
        <v>187</v>
      </c>
      <c r="AH15" s="30" t="s">
        <v>187</v>
      </c>
      <c r="AP15" s="27" t="s">
        <v>69</v>
      </c>
    </row>
    <row r="16" spans="1:42" ht="69" x14ac:dyDescent="0.25">
      <c r="A16" s="28" t="s">
        <v>184</v>
      </c>
      <c r="B16" s="29" t="s">
        <v>195</v>
      </c>
      <c r="C16" s="29" t="s">
        <v>186</v>
      </c>
      <c r="D16" s="30" t="s">
        <v>189</v>
      </c>
      <c r="E16" s="30" t="s">
        <v>208</v>
      </c>
      <c r="F16" s="30" t="s">
        <v>187</v>
      </c>
      <c r="G16" s="30" t="s">
        <v>71</v>
      </c>
      <c r="H16" s="30">
        <v>2</v>
      </c>
      <c r="I16" s="30">
        <v>1</v>
      </c>
      <c r="J16" s="30"/>
      <c r="K16" s="30" t="s">
        <v>113</v>
      </c>
      <c r="L16" s="41">
        <v>395000</v>
      </c>
      <c r="M16" s="30"/>
      <c r="N16" s="30" t="s">
        <v>188</v>
      </c>
      <c r="O16" s="30" t="s">
        <v>116</v>
      </c>
      <c r="P16" s="30" t="s">
        <v>187</v>
      </c>
      <c r="Q16" s="30" t="s">
        <v>187</v>
      </c>
      <c r="R16" s="30" t="s">
        <v>187</v>
      </c>
      <c r="S16" s="30" t="s">
        <v>187</v>
      </c>
      <c r="T16" s="30" t="s">
        <v>209</v>
      </c>
      <c r="U16" s="30" t="s">
        <v>187</v>
      </c>
      <c r="V16" s="30" t="s">
        <v>187</v>
      </c>
      <c r="W16" s="30" t="s">
        <v>187</v>
      </c>
      <c r="X16" s="30" t="s">
        <v>187</v>
      </c>
      <c r="Y16" s="30" t="s">
        <v>187</v>
      </c>
      <c r="Z16" s="30" t="s">
        <v>187</v>
      </c>
      <c r="AA16" s="30" t="s">
        <v>187</v>
      </c>
      <c r="AB16" s="30" t="s">
        <v>187</v>
      </c>
      <c r="AC16" s="30" t="s">
        <v>187</v>
      </c>
      <c r="AD16" s="30" t="s">
        <v>187</v>
      </c>
      <c r="AE16" s="30" t="s">
        <v>187</v>
      </c>
      <c r="AF16" s="30" t="s">
        <v>187</v>
      </c>
      <c r="AG16" s="30" t="s">
        <v>187</v>
      </c>
      <c r="AH16" s="30" t="s">
        <v>187</v>
      </c>
      <c r="AP16" s="27"/>
    </row>
    <row r="17" spans="1:43" ht="41.4" x14ac:dyDescent="0.25">
      <c r="A17" s="28" t="s">
        <v>184</v>
      </c>
      <c r="B17" s="29" t="s">
        <v>195</v>
      </c>
      <c r="C17" s="29" t="s">
        <v>186</v>
      </c>
      <c r="D17" s="30" t="s">
        <v>189</v>
      </c>
      <c r="E17" s="30" t="s">
        <v>280</v>
      </c>
      <c r="F17" s="30" t="s">
        <v>187</v>
      </c>
      <c r="G17" s="30" t="s">
        <v>68</v>
      </c>
      <c r="H17" s="30">
        <v>2</v>
      </c>
      <c r="I17" s="30" t="s">
        <v>187</v>
      </c>
      <c r="J17" s="30"/>
      <c r="K17" s="30" t="s">
        <v>113</v>
      </c>
      <c r="L17" s="41">
        <v>30000</v>
      </c>
      <c r="M17" s="30"/>
      <c r="N17" s="30" t="s">
        <v>196</v>
      </c>
      <c r="O17" s="30" t="s">
        <v>116</v>
      </c>
      <c r="P17" s="30" t="s">
        <v>187</v>
      </c>
      <c r="Q17" s="30" t="s">
        <v>187</v>
      </c>
      <c r="R17" s="30" t="s">
        <v>187</v>
      </c>
      <c r="S17" s="30" t="s">
        <v>187</v>
      </c>
      <c r="T17" s="30" t="s">
        <v>219</v>
      </c>
      <c r="U17" s="30" t="s">
        <v>187</v>
      </c>
      <c r="V17" s="30" t="s">
        <v>187</v>
      </c>
      <c r="W17" s="30" t="s">
        <v>187</v>
      </c>
      <c r="X17" s="30" t="s">
        <v>187</v>
      </c>
      <c r="Y17" s="30" t="s">
        <v>187</v>
      </c>
      <c r="Z17" s="30" t="s">
        <v>187</v>
      </c>
      <c r="AA17" s="30" t="s">
        <v>187</v>
      </c>
      <c r="AB17" s="30" t="s">
        <v>187</v>
      </c>
      <c r="AC17" s="30" t="s">
        <v>187</v>
      </c>
      <c r="AD17" s="30" t="s">
        <v>187</v>
      </c>
      <c r="AE17" s="30" t="s">
        <v>187</v>
      </c>
      <c r="AF17" s="30" t="s">
        <v>187</v>
      </c>
      <c r="AG17" s="30" t="s">
        <v>187</v>
      </c>
      <c r="AH17" s="30" t="s">
        <v>187</v>
      </c>
      <c r="AP17" s="27" t="s">
        <v>71</v>
      </c>
    </row>
    <row r="18" spans="1:43" ht="41.4" x14ac:dyDescent="0.25">
      <c r="A18" s="28" t="s">
        <v>184</v>
      </c>
      <c r="B18" s="29" t="s">
        <v>195</v>
      </c>
      <c r="C18" s="29" t="s">
        <v>186</v>
      </c>
      <c r="D18" s="30" t="s">
        <v>189</v>
      </c>
      <c r="E18" s="30" t="s">
        <v>207</v>
      </c>
      <c r="F18" s="30" t="s">
        <v>187</v>
      </c>
      <c r="G18" s="30" t="s">
        <v>68</v>
      </c>
      <c r="H18" s="30">
        <v>1</v>
      </c>
      <c r="I18" s="30" t="s">
        <v>187</v>
      </c>
      <c r="J18" s="30"/>
      <c r="K18" s="30"/>
      <c r="L18" s="41">
        <v>16000</v>
      </c>
      <c r="M18" s="30"/>
      <c r="N18" s="30" t="s">
        <v>196</v>
      </c>
      <c r="O18" s="30" t="s">
        <v>116</v>
      </c>
      <c r="P18" s="30" t="s">
        <v>187</v>
      </c>
      <c r="Q18" s="30" t="s">
        <v>187</v>
      </c>
      <c r="R18" s="30" t="s">
        <v>187</v>
      </c>
      <c r="S18" s="30" t="s">
        <v>187</v>
      </c>
      <c r="T18" s="30" t="s">
        <v>219</v>
      </c>
      <c r="U18" s="30" t="s">
        <v>187</v>
      </c>
      <c r="V18" s="30" t="s">
        <v>187</v>
      </c>
      <c r="W18" s="30" t="s">
        <v>187</v>
      </c>
      <c r="X18" s="30" t="s">
        <v>187</v>
      </c>
      <c r="Y18" s="30" t="s">
        <v>187</v>
      </c>
      <c r="Z18" s="30" t="s">
        <v>187</v>
      </c>
      <c r="AA18" s="30" t="s">
        <v>187</v>
      </c>
      <c r="AB18" s="30" t="s">
        <v>187</v>
      </c>
      <c r="AC18" s="30" t="s">
        <v>187</v>
      </c>
      <c r="AD18" s="30" t="s">
        <v>187</v>
      </c>
      <c r="AE18" s="30" t="s">
        <v>187</v>
      </c>
      <c r="AF18" s="30" t="s">
        <v>187</v>
      </c>
      <c r="AG18" s="30" t="s">
        <v>187</v>
      </c>
      <c r="AH18" s="30" t="s">
        <v>187</v>
      </c>
      <c r="AP18" s="27"/>
    </row>
    <row r="19" spans="1:43" ht="14.4" thickBot="1" x14ac:dyDescent="0.3">
      <c r="A19" s="31"/>
      <c r="B19" s="32"/>
      <c r="C19" s="32"/>
      <c r="D19" s="33"/>
      <c r="E19" s="33"/>
      <c r="F19" s="33"/>
      <c r="G19" s="33"/>
      <c r="H19" s="33"/>
      <c r="I19" s="33"/>
      <c r="J19" s="33"/>
      <c r="K19" s="33"/>
      <c r="L19" s="70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4"/>
      <c r="AP19" s="27" t="s">
        <v>72</v>
      </c>
    </row>
    <row r="20" spans="1:43" ht="14.4" thickBot="1" x14ac:dyDescent="0.3">
      <c r="AP20" s="27" t="s">
        <v>73</v>
      </c>
    </row>
    <row r="21" spans="1:43" ht="15.75" customHeight="1" x14ac:dyDescent="0.25">
      <c r="A21" s="100" t="s">
        <v>125</v>
      </c>
      <c r="B21" s="101"/>
      <c r="C21" s="101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3"/>
      <c r="AP21" s="27" t="s">
        <v>74</v>
      </c>
    </row>
    <row r="22" spans="1:43" ht="20.25" customHeight="1" x14ac:dyDescent="0.25">
      <c r="A22" s="104" t="s">
        <v>16</v>
      </c>
      <c r="B22" s="97" t="s">
        <v>177</v>
      </c>
      <c r="C22" s="97" t="s">
        <v>178</v>
      </c>
      <c r="D22" s="96" t="s">
        <v>124</v>
      </c>
      <c r="E22" s="96" t="s">
        <v>17</v>
      </c>
      <c r="F22" s="96" t="s">
        <v>18</v>
      </c>
      <c r="G22" s="97" t="s">
        <v>231</v>
      </c>
      <c r="H22" s="96" t="s">
        <v>20</v>
      </c>
      <c r="I22" s="97" t="s">
        <v>129</v>
      </c>
      <c r="J22" s="96" t="s">
        <v>227</v>
      </c>
      <c r="K22" s="96" t="s">
        <v>232</v>
      </c>
      <c r="L22" s="96" t="s">
        <v>22</v>
      </c>
      <c r="M22" s="96" t="s">
        <v>163</v>
      </c>
      <c r="N22" s="97" t="s">
        <v>229</v>
      </c>
      <c r="O22" s="96" t="s">
        <v>230</v>
      </c>
      <c r="P22" s="96" t="s">
        <v>24</v>
      </c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 t="s">
        <v>25</v>
      </c>
      <c r="AG22" s="96" t="s">
        <v>26</v>
      </c>
      <c r="AH22" s="95" t="s">
        <v>1</v>
      </c>
    </row>
    <row r="23" spans="1:43" ht="34.5" customHeight="1" x14ac:dyDescent="0.25">
      <c r="A23" s="104"/>
      <c r="B23" s="98"/>
      <c r="C23" s="98"/>
      <c r="D23" s="96"/>
      <c r="E23" s="96"/>
      <c r="F23" s="96"/>
      <c r="G23" s="98"/>
      <c r="H23" s="96"/>
      <c r="I23" s="98"/>
      <c r="J23" s="96"/>
      <c r="K23" s="96"/>
      <c r="L23" s="96"/>
      <c r="M23" s="96"/>
      <c r="N23" s="98"/>
      <c r="O23" s="96"/>
      <c r="P23" s="96" t="s">
        <v>27</v>
      </c>
      <c r="Q23" s="96"/>
      <c r="R23" s="96" t="s">
        <v>28</v>
      </c>
      <c r="S23" s="96"/>
      <c r="T23" s="96" t="s">
        <v>29</v>
      </c>
      <c r="U23" s="96"/>
      <c r="V23" s="96" t="s">
        <v>30</v>
      </c>
      <c r="W23" s="96"/>
      <c r="X23" s="96" t="s">
        <v>31</v>
      </c>
      <c r="Y23" s="96"/>
      <c r="Z23" s="96" t="s">
        <v>32</v>
      </c>
      <c r="AA23" s="96"/>
      <c r="AB23" s="96" t="s">
        <v>33</v>
      </c>
      <c r="AC23" s="96"/>
      <c r="AD23" s="96" t="s">
        <v>34</v>
      </c>
      <c r="AE23" s="96"/>
      <c r="AF23" s="96"/>
      <c r="AG23" s="96"/>
      <c r="AH23" s="95"/>
    </row>
    <row r="24" spans="1:43" ht="26.25" customHeight="1" x14ac:dyDescent="0.25">
      <c r="A24" s="104"/>
      <c r="B24" s="99"/>
      <c r="C24" s="99"/>
      <c r="D24" s="96"/>
      <c r="E24" s="96"/>
      <c r="F24" s="96"/>
      <c r="G24" s="99"/>
      <c r="H24" s="96"/>
      <c r="I24" s="99"/>
      <c r="J24" s="96"/>
      <c r="K24" s="96"/>
      <c r="L24" s="96"/>
      <c r="M24" s="96"/>
      <c r="N24" s="99"/>
      <c r="O24" s="96"/>
      <c r="P24" s="62" t="s">
        <v>35</v>
      </c>
      <c r="Q24" s="62" t="s">
        <v>36</v>
      </c>
      <c r="R24" s="62" t="s">
        <v>35</v>
      </c>
      <c r="S24" s="62" t="s">
        <v>36</v>
      </c>
      <c r="T24" s="62" t="s">
        <v>35</v>
      </c>
      <c r="U24" s="62" t="s">
        <v>36</v>
      </c>
      <c r="V24" s="62" t="s">
        <v>35</v>
      </c>
      <c r="W24" s="62" t="s">
        <v>36</v>
      </c>
      <c r="X24" s="62" t="s">
        <v>35</v>
      </c>
      <c r="Y24" s="62" t="s">
        <v>36</v>
      </c>
      <c r="Z24" s="62" t="s">
        <v>35</v>
      </c>
      <c r="AA24" s="62" t="s">
        <v>36</v>
      </c>
      <c r="AB24" s="62" t="s">
        <v>35</v>
      </c>
      <c r="AC24" s="62" t="s">
        <v>36</v>
      </c>
      <c r="AD24" s="62" t="s">
        <v>35</v>
      </c>
      <c r="AE24" s="62" t="s">
        <v>36</v>
      </c>
      <c r="AF24" s="96"/>
      <c r="AG24" s="96"/>
      <c r="AH24" s="95"/>
    </row>
    <row r="25" spans="1:43" ht="57" customHeight="1" x14ac:dyDescent="0.25">
      <c r="A25" s="28" t="s">
        <v>184</v>
      </c>
      <c r="B25" s="29" t="s">
        <v>195</v>
      </c>
      <c r="C25" s="29" t="s">
        <v>186</v>
      </c>
      <c r="D25" s="30" t="s">
        <v>189</v>
      </c>
      <c r="E25" s="30" t="s">
        <v>211</v>
      </c>
      <c r="F25" s="30" t="s">
        <v>187</v>
      </c>
      <c r="G25" s="30" t="s">
        <v>67</v>
      </c>
      <c r="H25" s="30">
        <v>1</v>
      </c>
      <c r="I25" s="30" t="s">
        <v>187</v>
      </c>
      <c r="J25" s="30"/>
      <c r="K25" s="41"/>
      <c r="L25" s="41">
        <v>20000</v>
      </c>
      <c r="M25" s="30"/>
      <c r="N25" s="30"/>
      <c r="O25" s="30" t="s">
        <v>116</v>
      </c>
      <c r="P25" s="30"/>
      <c r="Q25" s="30"/>
      <c r="R25" s="30"/>
      <c r="S25" s="30"/>
      <c r="T25" s="30" t="s">
        <v>220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 t="s">
        <v>218</v>
      </c>
      <c r="AI25" s="30"/>
      <c r="AJ25" s="30"/>
      <c r="AK25" s="30"/>
      <c r="AL25" s="30"/>
      <c r="AM25" s="30"/>
      <c r="AN25" s="30"/>
      <c r="AO25" s="30"/>
      <c r="AP25" s="27"/>
    </row>
    <row r="26" spans="1:43" ht="14.4" thickBot="1" x14ac:dyDescent="0.3">
      <c r="A26" s="31"/>
      <c r="B26" s="32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4"/>
      <c r="AP26" s="27" t="s">
        <v>78</v>
      </c>
    </row>
    <row r="27" spans="1:43" ht="14.4" thickBot="1" x14ac:dyDescent="0.3">
      <c r="AP27" s="35" t="s">
        <v>79</v>
      </c>
    </row>
    <row r="28" spans="1:43" ht="15.75" customHeight="1" x14ac:dyDescent="0.25">
      <c r="A28" s="100" t="s">
        <v>126</v>
      </c>
      <c r="B28" s="101"/>
      <c r="C28" s="101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3"/>
      <c r="AP28" s="35" t="s">
        <v>80</v>
      </c>
    </row>
    <row r="29" spans="1:43" ht="12.75" customHeight="1" x14ac:dyDescent="0.25">
      <c r="A29" s="104" t="s">
        <v>16</v>
      </c>
      <c r="B29" s="97" t="s">
        <v>177</v>
      </c>
      <c r="C29" s="97" t="s">
        <v>178</v>
      </c>
      <c r="D29" s="96" t="s">
        <v>124</v>
      </c>
      <c r="E29" s="96" t="s">
        <v>17</v>
      </c>
      <c r="F29" s="96" t="s">
        <v>18</v>
      </c>
      <c r="G29" s="97" t="s">
        <v>231</v>
      </c>
      <c r="H29" s="96" t="s">
        <v>129</v>
      </c>
      <c r="I29" s="96" t="s">
        <v>227</v>
      </c>
      <c r="J29" s="96" t="s">
        <v>232</v>
      </c>
      <c r="K29" s="96" t="s">
        <v>22</v>
      </c>
      <c r="L29" s="96" t="s">
        <v>163</v>
      </c>
      <c r="M29" s="97" t="s">
        <v>229</v>
      </c>
      <c r="N29" s="96" t="s">
        <v>230</v>
      </c>
      <c r="O29" s="96" t="s">
        <v>24</v>
      </c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 t="s">
        <v>39</v>
      </c>
      <c r="AL29" s="96" t="s">
        <v>40</v>
      </c>
      <c r="AM29" s="96" t="s">
        <v>41</v>
      </c>
      <c r="AN29" s="96" t="s">
        <v>42</v>
      </c>
      <c r="AO29" s="95" t="s">
        <v>1</v>
      </c>
    </row>
    <row r="30" spans="1:43" ht="36" customHeight="1" x14ac:dyDescent="0.25">
      <c r="A30" s="104"/>
      <c r="B30" s="98"/>
      <c r="C30" s="98"/>
      <c r="D30" s="96"/>
      <c r="E30" s="96"/>
      <c r="F30" s="96"/>
      <c r="G30" s="98"/>
      <c r="H30" s="96"/>
      <c r="I30" s="96"/>
      <c r="J30" s="96"/>
      <c r="K30" s="96"/>
      <c r="L30" s="96"/>
      <c r="M30" s="98"/>
      <c r="N30" s="96"/>
      <c r="O30" s="96" t="s">
        <v>43</v>
      </c>
      <c r="P30" s="96"/>
      <c r="Q30" s="96" t="s">
        <v>130</v>
      </c>
      <c r="R30" s="96"/>
      <c r="S30" s="96" t="s">
        <v>131</v>
      </c>
      <c r="T30" s="96"/>
      <c r="U30" s="96" t="s">
        <v>132</v>
      </c>
      <c r="V30" s="96"/>
      <c r="W30" s="96" t="s">
        <v>30</v>
      </c>
      <c r="X30" s="96"/>
      <c r="Y30" s="96" t="s">
        <v>44</v>
      </c>
      <c r="Z30" s="96"/>
      <c r="AA30" s="96" t="s">
        <v>45</v>
      </c>
      <c r="AB30" s="96"/>
      <c r="AC30" s="96" t="s">
        <v>46</v>
      </c>
      <c r="AD30" s="96"/>
      <c r="AE30" s="96" t="s">
        <v>47</v>
      </c>
      <c r="AF30" s="96"/>
      <c r="AG30" s="96" t="s">
        <v>33</v>
      </c>
      <c r="AH30" s="96"/>
      <c r="AI30" s="96" t="s">
        <v>34</v>
      </c>
      <c r="AJ30" s="96"/>
      <c r="AK30" s="96"/>
      <c r="AL30" s="96"/>
      <c r="AM30" s="96"/>
      <c r="AN30" s="96"/>
      <c r="AO30" s="95"/>
    </row>
    <row r="31" spans="1:43" ht="23.25" customHeight="1" x14ac:dyDescent="0.25">
      <c r="A31" s="104"/>
      <c r="B31" s="99"/>
      <c r="C31" s="99"/>
      <c r="D31" s="96"/>
      <c r="E31" s="96"/>
      <c r="F31" s="96"/>
      <c r="G31" s="99"/>
      <c r="H31" s="96"/>
      <c r="I31" s="96"/>
      <c r="J31" s="96"/>
      <c r="K31" s="96"/>
      <c r="L31" s="96"/>
      <c r="M31" s="99"/>
      <c r="N31" s="96"/>
      <c r="O31" s="62" t="s">
        <v>35</v>
      </c>
      <c r="P31" s="62" t="s">
        <v>36</v>
      </c>
      <c r="Q31" s="62" t="s">
        <v>35</v>
      </c>
      <c r="R31" s="62" t="s">
        <v>36</v>
      </c>
      <c r="S31" s="62" t="s">
        <v>35</v>
      </c>
      <c r="T31" s="62" t="s">
        <v>36</v>
      </c>
      <c r="U31" s="62" t="s">
        <v>35</v>
      </c>
      <c r="V31" s="62" t="s">
        <v>36</v>
      </c>
      <c r="W31" s="62" t="s">
        <v>35</v>
      </c>
      <c r="X31" s="62" t="s">
        <v>36</v>
      </c>
      <c r="Y31" s="62" t="s">
        <v>35</v>
      </c>
      <c r="Z31" s="62" t="s">
        <v>36</v>
      </c>
      <c r="AA31" s="62" t="s">
        <v>35</v>
      </c>
      <c r="AB31" s="62" t="s">
        <v>36</v>
      </c>
      <c r="AC31" s="62" t="s">
        <v>35</v>
      </c>
      <c r="AD31" s="62" t="s">
        <v>36</v>
      </c>
      <c r="AE31" s="62" t="s">
        <v>35</v>
      </c>
      <c r="AF31" s="62" t="s">
        <v>36</v>
      </c>
      <c r="AG31" s="62" t="s">
        <v>35</v>
      </c>
      <c r="AH31" s="62" t="s">
        <v>36</v>
      </c>
      <c r="AI31" s="62" t="s">
        <v>35</v>
      </c>
      <c r="AJ31" s="62" t="s">
        <v>36</v>
      </c>
      <c r="AK31" s="96"/>
      <c r="AL31" s="96"/>
      <c r="AM31" s="96"/>
      <c r="AN31" s="96"/>
      <c r="AO31" s="95"/>
    </row>
    <row r="32" spans="1:43" ht="41.4" x14ac:dyDescent="0.25">
      <c r="A32" s="28" t="s">
        <v>184</v>
      </c>
      <c r="B32" s="29" t="s">
        <v>185</v>
      </c>
      <c r="C32" s="29" t="s">
        <v>186</v>
      </c>
      <c r="D32" s="30" t="s">
        <v>189</v>
      </c>
      <c r="E32" s="30" t="s">
        <v>278</v>
      </c>
      <c r="F32" s="30" t="s">
        <v>187</v>
      </c>
      <c r="G32" s="30" t="s">
        <v>79</v>
      </c>
      <c r="H32" s="30" t="s">
        <v>187</v>
      </c>
      <c r="I32" s="30" t="s">
        <v>187</v>
      </c>
      <c r="J32" s="30" t="s">
        <v>187</v>
      </c>
      <c r="K32" s="41">
        <v>2205000</v>
      </c>
      <c r="L32" s="30" t="s">
        <v>187</v>
      </c>
      <c r="M32" s="30" t="s">
        <v>188</v>
      </c>
      <c r="N32" s="30" t="s">
        <v>116</v>
      </c>
      <c r="O32" s="30" t="s">
        <v>193</v>
      </c>
      <c r="P32" s="30" t="s">
        <v>187</v>
      </c>
      <c r="Q32" s="30" t="s">
        <v>187</v>
      </c>
      <c r="R32" s="30" t="s">
        <v>187</v>
      </c>
      <c r="S32" s="30" t="s">
        <v>187</v>
      </c>
      <c r="T32" s="30" t="s">
        <v>187</v>
      </c>
      <c r="U32" s="30" t="s">
        <v>187</v>
      </c>
      <c r="V32" s="30" t="s">
        <v>187</v>
      </c>
      <c r="W32" s="30" t="s">
        <v>187</v>
      </c>
      <c r="X32" s="30" t="s">
        <v>187</v>
      </c>
      <c r="Y32" s="30" t="s">
        <v>187</v>
      </c>
      <c r="Z32" s="30" t="s">
        <v>187</v>
      </c>
      <c r="AA32" s="30" t="s">
        <v>187</v>
      </c>
      <c r="AB32" s="30" t="s">
        <v>187</v>
      </c>
      <c r="AC32" s="30" t="s">
        <v>187</v>
      </c>
      <c r="AD32" s="30" t="s">
        <v>187</v>
      </c>
      <c r="AE32" s="30" t="s">
        <v>187</v>
      </c>
      <c r="AF32" s="30" t="s">
        <v>187</v>
      </c>
      <c r="AG32" s="30" t="s">
        <v>187</v>
      </c>
      <c r="AH32" s="30" t="s">
        <v>187</v>
      </c>
      <c r="AI32" s="30" t="s">
        <v>187</v>
      </c>
      <c r="AJ32" s="30" t="s">
        <v>187</v>
      </c>
      <c r="AK32" s="30" t="s">
        <v>187</v>
      </c>
      <c r="AL32" s="30" t="s">
        <v>187</v>
      </c>
      <c r="AM32" s="30" t="s">
        <v>187</v>
      </c>
      <c r="AN32" s="30" t="s">
        <v>187</v>
      </c>
      <c r="AO32" s="30" t="s">
        <v>199</v>
      </c>
      <c r="AP32" s="30" t="s">
        <v>187</v>
      </c>
      <c r="AQ32" s="30" t="s">
        <v>187</v>
      </c>
    </row>
    <row r="33" spans="1:43" ht="41.4" x14ac:dyDescent="0.25">
      <c r="A33" s="28" t="s">
        <v>184</v>
      </c>
      <c r="B33" s="29" t="s">
        <v>212</v>
      </c>
      <c r="C33" s="29" t="s">
        <v>186</v>
      </c>
      <c r="D33" s="30" t="s">
        <v>189</v>
      </c>
      <c r="E33" s="30" t="s">
        <v>194</v>
      </c>
      <c r="F33" s="30"/>
      <c r="G33" s="30" t="s">
        <v>78</v>
      </c>
      <c r="H33" s="30" t="s">
        <v>187</v>
      </c>
      <c r="I33" s="30" t="s">
        <v>187</v>
      </c>
      <c r="J33" s="30" t="s">
        <v>187</v>
      </c>
      <c r="K33" s="41">
        <v>250000</v>
      </c>
      <c r="L33" s="30" t="s">
        <v>187</v>
      </c>
      <c r="M33" s="30" t="s">
        <v>188</v>
      </c>
      <c r="N33" s="30" t="s">
        <v>116</v>
      </c>
      <c r="O33" s="30" t="s">
        <v>193</v>
      </c>
      <c r="P33" s="30" t="s">
        <v>187</v>
      </c>
      <c r="Q33" s="30" t="s">
        <v>187</v>
      </c>
      <c r="R33" s="30" t="s">
        <v>187</v>
      </c>
      <c r="S33" s="30" t="s">
        <v>187</v>
      </c>
      <c r="T33" s="30" t="s">
        <v>187</v>
      </c>
      <c r="U33" s="30" t="s">
        <v>187</v>
      </c>
      <c r="V33" s="30" t="s">
        <v>187</v>
      </c>
      <c r="W33" s="30" t="s">
        <v>187</v>
      </c>
      <c r="X33" s="30" t="s">
        <v>187</v>
      </c>
      <c r="Y33" s="30" t="s">
        <v>187</v>
      </c>
      <c r="Z33" s="30" t="s">
        <v>187</v>
      </c>
      <c r="AA33" s="30" t="s">
        <v>187</v>
      </c>
      <c r="AB33" s="30" t="s">
        <v>187</v>
      </c>
      <c r="AC33" s="30" t="s">
        <v>187</v>
      </c>
      <c r="AD33" s="30" t="s">
        <v>187</v>
      </c>
      <c r="AE33" s="30" t="s">
        <v>187</v>
      </c>
      <c r="AF33" s="30" t="s">
        <v>187</v>
      </c>
      <c r="AG33" s="30" t="s">
        <v>187</v>
      </c>
      <c r="AH33" s="30" t="s">
        <v>187</v>
      </c>
      <c r="AI33" s="30" t="s">
        <v>187</v>
      </c>
      <c r="AJ33" s="30" t="s">
        <v>187</v>
      </c>
      <c r="AK33" s="30" t="s">
        <v>187</v>
      </c>
      <c r="AL33" s="30" t="s">
        <v>187</v>
      </c>
      <c r="AM33" s="30" t="s">
        <v>187</v>
      </c>
      <c r="AN33" s="30" t="s">
        <v>187</v>
      </c>
      <c r="AO33" s="30" t="s">
        <v>187</v>
      </c>
      <c r="AP33" s="30" t="s">
        <v>187</v>
      </c>
      <c r="AQ33" s="30" t="s">
        <v>187</v>
      </c>
    </row>
    <row r="34" spans="1:43" ht="55.2" x14ac:dyDescent="0.25">
      <c r="A34" s="28" t="s">
        <v>184</v>
      </c>
      <c r="B34" s="29" t="s">
        <v>212</v>
      </c>
      <c r="C34" s="29" t="s">
        <v>186</v>
      </c>
      <c r="D34" s="30" t="s">
        <v>189</v>
      </c>
      <c r="E34" s="30" t="s">
        <v>213</v>
      </c>
      <c r="F34" s="30" t="s">
        <v>187</v>
      </c>
      <c r="G34" s="30" t="s">
        <v>79</v>
      </c>
      <c r="H34" s="30" t="s">
        <v>187</v>
      </c>
      <c r="I34" s="30" t="s">
        <v>114</v>
      </c>
      <c r="J34" s="30"/>
      <c r="K34" s="41">
        <v>324000</v>
      </c>
      <c r="L34" s="30"/>
      <c r="M34" s="30" t="s">
        <v>188</v>
      </c>
      <c r="N34" s="30" t="s">
        <v>116</v>
      </c>
      <c r="O34" s="30" t="s">
        <v>221</v>
      </c>
      <c r="P34" s="30" t="s">
        <v>187</v>
      </c>
      <c r="Q34" s="30" t="s">
        <v>187</v>
      </c>
      <c r="R34" s="30" t="s">
        <v>187</v>
      </c>
      <c r="S34" s="30" t="s">
        <v>187</v>
      </c>
      <c r="T34" s="30" t="s">
        <v>187</v>
      </c>
      <c r="U34" s="30" t="s">
        <v>187</v>
      </c>
      <c r="V34" s="30" t="s">
        <v>187</v>
      </c>
      <c r="W34" s="30" t="s">
        <v>187</v>
      </c>
      <c r="X34" s="30" t="s">
        <v>187</v>
      </c>
      <c r="Y34" s="30" t="s">
        <v>187</v>
      </c>
      <c r="Z34" s="30" t="s">
        <v>187</v>
      </c>
      <c r="AA34" s="30" t="s">
        <v>187</v>
      </c>
      <c r="AB34" s="30" t="s">
        <v>187</v>
      </c>
      <c r="AC34" s="30" t="s">
        <v>187</v>
      </c>
      <c r="AD34" s="30" t="s">
        <v>187</v>
      </c>
      <c r="AE34" s="30" t="s">
        <v>187</v>
      </c>
      <c r="AF34" s="30" t="s">
        <v>187</v>
      </c>
      <c r="AG34" s="30" t="s">
        <v>187</v>
      </c>
      <c r="AH34" s="30" t="s">
        <v>187</v>
      </c>
      <c r="AI34" s="30" t="s">
        <v>187</v>
      </c>
      <c r="AJ34" s="30" t="s">
        <v>187</v>
      </c>
      <c r="AK34" s="30" t="s">
        <v>187</v>
      </c>
      <c r="AL34" s="30" t="s">
        <v>187</v>
      </c>
      <c r="AM34" s="30" t="s">
        <v>187</v>
      </c>
      <c r="AN34" s="30" t="s">
        <v>187</v>
      </c>
      <c r="AO34" s="30" t="s">
        <v>214</v>
      </c>
      <c r="AP34" s="36"/>
      <c r="AQ34" s="37"/>
    </row>
    <row r="35" spans="1:43" ht="14.4" thickBot="1" x14ac:dyDescent="0.3">
      <c r="AP35" s="37" t="s">
        <v>113</v>
      </c>
      <c r="AQ35" s="37" t="s">
        <v>92</v>
      </c>
    </row>
    <row r="36" spans="1:43" ht="15.75" customHeight="1" x14ac:dyDescent="0.25">
      <c r="A36" s="100" t="s">
        <v>127</v>
      </c>
      <c r="B36" s="101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3"/>
      <c r="AP36" s="37"/>
      <c r="AQ36" s="37" t="s">
        <v>89</v>
      </c>
    </row>
    <row r="37" spans="1:43" ht="12.75" customHeight="1" x14ac:dyDescent="0.25">
      <c r="A37" s="104" t="s">
        <v>16</v>
      </c>
      <c r="B37" s="97" t="s">
        <v>177</v>
      </c>
      <c r="C37" s="97" t="s">
        <v>178</v>
      </c>
      <c r="D37" s="96" t="s">
        <v>124</v>
      </c>
      <c r="E37" s="96" t="s">
        <v>17</v>
      </c>
      <c r="F37" s="96" t="s">
        <v>18</v>
      </c>
      <c r="G37" s="97" t="s">
        <v>231</v>
      </c>
      <c r="H37" s="96" t="s">
        <v>129</v>
      </c>
      <c r="I37" s="96" t="s">
        <v>232</v>
      </c>
      <c r="J37" s="96" t="s">
        <v>22</v>
      </c>
      <c r="K37" s="96" t="s">
        <v>48</v>
      </c>
      <c r="L37" s="96" t="s">
        <v>163</v>
      </c>
      <c r="M37" s="97" t="s">
        <v>229</v>
      </c>
      <c r="N37" s="96" t="s">
        <v>230</v>
      </c>
      <c r="O37" s="96" t="s">
        <v>24</v>
      </c>
      <c r="P37" s="96"/>
      <c r="Q37" s="96"/>
      <c r="R37" s="96"/>
      <c r="S37" s="96"/>
      <c r="T37" s="96"/>
      <c r="U37" s="96" t="s">
        <v>49</v>
      </c>
      <c r="V37" s="96" t="s">
        <v>50</v>
      </c>
      <c r="W37" s="96" t="s">
        <v>51</v>
      </c>
      <c r="X37" s="96" t="s">
        <v>52</v>
      </c>
      <c r="Y37" s="95" t="s">
        <v>1</v>
      </c>
      <c r="AP37" s="37"/>
      <c r="AQ37" s="37" t="s">
        <v>89</v>
      </c>
    </row>
    <row r="38" spans="1:43" ht="35.25" customHeight="1" x14ac:dyDescent="0.25">
      <c r="A38" s="104"/>
      <c r="B38" s="98"/>
      <c r="C38" s="98"/>
      <c r="D38" s="96"/>
      <c r="E38" s="96"/>
      <c r="F38" s="96"/>
      <c r="G38" s="98"/>
      <c r="H38" s="96"/>
      <c r="I38" s="96"/>
      <c r="J38" s="96"/>
      <c r="K38" s="96"/>
      <c r="L38" s="96"/>
      <c r="M38" s="98"/>
      <c r="N38" s="96"/>
      <c r="O38" s="96" t="s">
        <v>53</v>
      </c>
      <c r="P38" s="96"/>
      <c r="Q38" s="96" t="s">
        <v>54</v>
      </c>
      <c r="R38" s="96"/>
      <c r="S38" s="96" t="s">
        <v>55</v>
      </c>
      <c r="T38" s="96"/>
      <c r="U38" s="96"/>
      <c r="V38" s="96"/>
      <c r="W38" s="96"/>
      <c r="X38" s="96"/>
      <c r="Y38" s="95"/>
      <c r="AP38" s="37" t="s">
        <v>114</v>
      </c>
      <c r="AQ38" s="37" t="s">
        <v>89</v>
      </c>
    </row>
    <row r="39" spans="1:43" ht="24.75" customHeight="1" x14ac:dyDescent="0.25">
      <c r="A39" s="104"/>
      <c r="B39" s="99"/>
      <c r="C39" s="99"/>
      <c r="D39" s="96"/>
      <c r="E39" s="96"/>
      <c r="F39" s="96"/>
      <c r="G39" s="99"/>
      <c r="H39" s="96"/>
      <c r="I39" s="96"/>
      <c r="J39" s="96"/>
      <c r="K39" s="96"/>
      <c r="L39" s="96"/>
      <c r="M39" s="99"/>
      <c r="N39" s="96"/>
      <c r="O39" s="62" t="s">
        <v>35</v>
      </c>
      <c r="P39" s="62" t="s">
        <v>36</v>
      </c>
      <c r="Q39" s="62" t="s">
        <v>35</v>
      </c>
      <c r="R39" s="62" t="s">
        <v>36</v>
      </c>
      <c r="S39" s="62" t="s">
        <v>35</v>
      </c>
      <c r="T39" s="62" t="s">
        <v>36</v>
      </c>
      <c r="U39" s="96"/>
      <c r="V39" s="96"/>
      <c r="W39" s="96"/>
      <c r="X39" s="96"/>
      <c r="Y39" s="95"/>
      <c r="AP39" s="37" t="s">
        <v>114</v>
      </c>
      <c r="AQ39" s="37" t="s">
        <v>99</v>
      </c>
    </row>
    <row r="40" spans="1:43" ht="122.25" customHeight="1" x14ac:dyDescent="0.25">
      <c r="A40" s="28" t="s">
        <v>184</v>
      </c>
      <c r="B40" s="29" t="s">
        <v>185</v>
      </c>
      <c r="C40" s="29" t="s">
        <v>186</v>
      </c>
      <c r="D40" s="30" t="s">
        <v>189</v>
      </c>
      <c r="E40" s="30" t="s">
        <v>281</v>
      </c>
      <c r="F40" s="30" t="s">
        <v>187</v>
      </c>
      <c r="G40" s="30" t="s">
        <v>183</v>
      </c>
      <c r="H40" s="30" t="s">
        <v>187</v>
      </c>
      <c r="I40" s="30" t="s">
        <v>114</v>
      </c>
      <c r="J40" s="41">
        <v>167500</v>
      </c>
      <c r="K40" s="30" t="s">
        <v>187</v>
      </c>
      <c r="L40" s="30"/>
      <c r="M40" s="30"/>
      <c r="N40" s="30"/>
      <c r="O40" s="30" t="s">
        <v>222</v>
      </c>
      <c r="P40" s="30"/>
      <c r="Q40" s="30"/>
      <c r="R40" s="30"/>
      <c r="S40" s="30"/>
      <c r="T40" s="30"/>
      <c r="U40" s="30"/>
      <c r="V40" s="30"/>
      <c r="W40" s="30"/>
      <c r="X40" s="30"/>
      <c r="Y40" s="30" t="s">
        <v>203</v>
      </c>
      <c r="AP40" s="37" t="s">
        <v>171</v>
      </c>
      <c r="AQ40" s="37" t="s">
        <v>99</v>
      </c>
    </row>
    <row r="41" spans="1:43" ht="49.5" customHeight="1" x14ac:dyDescent="0.25">
      <c r="A41" s="28" t="s">
        <v>184</v>
      </c>
      <c r="B41" s="29" t="s">
        <v>185</v>
      </c>
      <c r="C41" s="29" t="s">
        <v>186</v>
      </c>
      <c r="D41" s="30" t="s">
        <v>189</v>
      </c>
      <c r="E41" s="30" t="s">
        <v>282</v>
      </c>
      <c r="F41" s="30" t="s">
        <v>187</v>
      </c>
      <c r="G41" s="30" t="s">
        <v>183</v>
      </c>
      <c r="H41" s="30" t="s">
        <v>187</v>
      </c>
      <c r="I41" s="30" t="s">
        <v>114</v>
      </c>
      <c r="J41" s="41">
        <v>85050</v>
      </c>
      <c r="K41" s="30" t="s">
        <v>187</v>
      </c>
      <c r="L41" s="30"/>
      <c r="M41" s="30"/>
      <c r="N41" s="30"/>
      <c r="O41" s="30" t="s">
        <v>222</v>
      </c>
      <c r="P41" s="30"/>
      <c r="Q41" s="30"/>
      <c r="R41" s="30"/>
      <c r="S41" s="30"/>
      <c r="T41" s="30"/>
      <c r="U41" s="30"/>
      <c r="V41" s="30"/>
      <c r="W41" s="30"/>
      <c r="X41" s="30"/>
      <c r="Y41" s="30" t="s">
        <v>210</v>
      </c>
      <c r="AP41" s="37" t="s">
        <v>144</v>
      </c>
      <c r="AQ41" s="37" t="s">
        <v>99</v>
      </c>
    </row>
    <row r="42" spans="1:43" ht="87.75" customHeight="1" x14ac:dyDescent="0.25">
      <c r="A42" s="28" t="s">
        <v>184</v>
      </c>
      <c r="B42" s="29" t="s">
        <v>195</v>
      </c>
      <c r="C42" s="29" t="s">
        <v>186</v>
      </c>
      <c r="D42" s="30" t="s">
        <v>189</v>
      </c>
      <c r="E42" s="30" t="s">
        <v>284</v>
      </c>
      <c r="F42" s="30" t="s">
        <v>187</v>
      </c>
      <c r="G42" s="30" t="s">
        <v>183</v>
      </c>
      <c r="H42" s="30" t="s">
        <v>187</v>
      </c>
      <c r="I42" s="30" t="s">
        <v>114</v>
      </c>
      <c r="J42" s="41">
        <v>216001</v>
      </c>
      <c r="K42" s="30" t="s">
        <v>187</v>
      </c>
      <c r="L42" s="30"/>
      <c r="M42" s="30"/>
      <c r="N42" s="30"/>
      <c r="O42" s="30" t="s">
        <v>223</v>
      </c>
      <c r="P42" s="30"/>
      <c r="Q42" s="30"/>
      <c r="R42" s="30"/>
      <c r="S42" s="30"/>
      <c r="T42" s="30"/>
      <c r="U42" s="30"/>
      <c r="V42" s="30"/>
      <c r="W42" s="30"/>
      <c r="X42" s="30"/>
      <c r="Y42" s="30" t="s">
        <v>215</v>
      </c>
      <c r="AP42" s="37"/>
      <c r="AQ42" s="37" t="s">
        <v>107</v>
      </c>
    </row>
    <row r="43" spans="1:43" ht="44.25" customHeight="1" x14ac:dyDescent="0.25">
      <c r="A43" s="28" t="s">
        <v>184</v>
      </c>
      <c r="B43" s="29" t="s">
        <v>212</v>
      </c>
      <c r="C43" s="29" t="s">
        <v>186</v>
      </c>
      <c r="D43" s="30" t="s">
        <v>189</v>
      </c>
      <c r="E43" s="30" t="s">
        <v>216</v>
      </c>
      <c r="F43" s="30" t="s">
        <v>187</v>
      </c>
      <c r="G43" s="30" t="s">
        <v>69</v>
      </c>
      <c r="H43" s="30" t="s">
        <v>187</v>
      </c>
      <c r="I43" s="30" t="s">
        <v>114</v>
      </c>
      <c r="J43" s="41">
        <v>614000</v>
      </c>
      <c r="K43" s="30" t="s">
        <v>187</v>
      </c>
      <c r="L43" s="30"/>
      <c r="M43" s="30"/>
      <c r="N43" s="30"/>
      <c r="O43" s="30" t="s">
        <v>202</v>
      </c>
      <c r="P43" s="30"/>
      <c r="Q43" s="30"/>
      <c r="R43" s="30"/>
      <c r="S43" s="30"/>
      <c r="T43" s="30"/>
      <c r="U43" s="30"/>
      <c r="V43" s="30"/>
      <c r="W43" s="30"/>
      <c r="X43" s="30"/>
      <c r="Y43" s="30" t="s">
        <v>217</v>
      </c>
      <c r="AP43" s="37"/>
      <c r="AQ43" s="37" t="s">
        <v>107</v>
      </c>
    </row>
    <row r="44" spans="1:43" ht="14.4" thickBot="1" x14ac:dyDescent="0.3">
      <c r="AP44" s="37" t="s">
        <v>84</v>
      </c>
      <c r="AQ44" s="37" t="s">
        <v>85</v>
      </c>
    </row>
    <row r="45" spans="1:43" ht="15.6" x14ac:dyDescent="0.25">
      <c r="A45" s="100" t="s">
        <v>128</v>
      </c>
      <c r="B45" s="101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3"/>
      <c r="AP45" s="37" t="s">
        <v>86</v>
      </c>
      <c r="AQ45" s="37" t="s">
        <v>85</v>
      </c>
    </row>
    <row r="46" spans="1:43" ht="12.75" customHeight="1" x14ac:dyDescent="0.25">
      <c r="A46" s="109" t="s">
        <v>16</v>
      </c>
      <c r="B46" s="106" t="s">
        <v>177</v>
      </c>
      <c r="C46" s="106" t="s">
        <v>178</v>
      </c>
      <c r="D46" s="105" t="s">
        <v>124</v>
      </c>
      <c r="E46" s="105" t="s">
        <v>17</v>
      </c>
      <c r="F46" s="105" t="s">
        <v>18</v>
      </c>
      <c r="G46" s="106" t="s">
        <v>231</v>
      </c>
      <c r="H46" s="105" t="s">
        <v>129</v>
      </c>
      <c r="I46" s="105" t="s">
        <v>227</v>
      </c>
      <c r="J46" s="105" t="s">
        <v>232</v>
      </c>
      <c r="K46" s="105" t="s">
        <v>22</v>
      </c>
      <c r="L46" s="105" t="s">
        <v>163</v>
      </c>
      <c r="M46" s="106" t="s">
        <v>229</v>
      </c>
      <c r="N46" s="105" t="s">
        <v>230</v>
      </c>
      <c r="O46" s="105" t="s">
        <v>24</v>
      </c>
      <c r="P46" s="105"/>
      <c r="Q46" s="105"/>
      <c r="R46" s="105"/>
      <c r="S46" s="105"/>
      <c r="T46" s="105"/>
      <c r="U46" s="105" t="s">
        <v>38</v>
      </c>
      <c r="V46" s="105" t="s">
        <v>56</v>
      </c>
      <c r="W46" s="110" t="s">
        <v>1</v>
      </c>
      <c r="AP46" s="37" t="s">
        <v>87</v>
      </c>
      <c r="AQ46" s="37" t="s">
        <v>85</v>
      </c>
    </row>
    <row r="47" spans="1:43" ht="29.25" customHeight="1" x14ac:dyDescent="0.25">
      <c r="A47" s="109"/>
      <c r="B47" s="107"/>
      <c r="C47" s="107"/>
      <c r="D47" s="105"/>
      <c r="E47" s="105"/>
      <c r="F47" s="105"/>
      <c r="G47" s="107"/>
      <c r="H47" s="105"/>
      <c r="I47" s="105"/>
      <c r="J47" s="105"/>
      <c r="K47" s="105"/>
      <c r="L47" s="105"/>
      <c r="M47" s="107"/>
      <c r="N47" s="105"/>
      <c r="O47" s="105" t="s">
        <v>57</v>
      </c>
      <c r="P47" s="105"/>
      <c r="Q47" s="105" t="s">
        <v>58</v>
      </c>
      <c r="R47" s="105"/>
      <c r="S47" s="105" t="s">
        <v>59</v>
      </c>
      <c r="T47" s="105"/>
      <c r="U47" s="105"/>
      <c r="V47" s="105"/>
      <c r="W47" s="110"/>
      <c r="AP47" s="37" t="s">
        <v>90</v>
      </c>
      <c r="AQ47" s="37" t="s">
        <v>85</v>
      </c>
    </row>
    <row r="48" spans="1:43" ht="28.5" customHeight="1" x14ac:dyDescent="0.25">
      <c r="A48" s="109"/>
      <c r="B48" s="108"/>
      <c r="C48" s="108"/>
      <c r="D48" s="105"/>
      <c r="E48" s="105"/>
      <c r="F48" s="105"/>
      <c r="G48" s="108"/>
      <c r="H48" s="105"/>
      <c r="I48" s="105"/>
      <c r="J48" s="105"/>
      <c r="K48" s="105"/>
      <c r="L48" s="105"/>
      <c r="M48" s="108"/>
      <c r="N48" s="105"/>
      <c r="O48" s="42" t="s">
        <v>35</v>
      </c>
      <c r="P48" s="42" t="s">
        <v>36</v>
      </c>
      <c r="Q48" s="42" t="s">
        <v>35</v>
      </c>
      <c r="R48" s="42" t="s">
        <v>36</v>
      </c>
      <c r="S48" s="42" t="s">
        <v>35</v>
      </c>
      <c r="T48" s="42" t="s">
        <v>36</v>
      </c>
      <c r="U48" s="105"/>
      <c r="V48" s="105"/>
      <c r="W48" s="110"/>
      <c r="AP48" s="39" t="s">
        <v>98</v>
      </c>
      <c r="AQ48" s="39" t="s">
        <v>85</v>
      </c>
    </row>
    <row r="49" spans="1:47" ht="41.4" x14ac:dyDescent="0.25">
      <c r="A49" s="28" t="s">
        <v>184</v>
      </c>
      <c r="B49" s="29" t="s">
        <v>195</v>
      </c>
      <c r="C49" s="29" t="s">
        <v>186</v>
      </c>
      <c r="D49" s="30" t="s">
        <v>189</v>
      </c>
      <c r="E49" s="30" t="s">
        <v>204</v>
      </c>
      <c r="F49" s="30" t="s">
        <v>187</v>
      </c>
      <c r="G49" s="30" t="s">
        <v>205</v>
      </c>
      <c r="H49" s="30" t="s">
        <v>187</v>
      </c>
      <c r="I49" s="30" t="s">
        <v>187</v>
      </c>
      <c r="J49" s="30" t="s">
        <v>187</v>
      </c>
      <c r="K49" s="41">
        <v>84000</v>
      </c>
      <c r="L49" s="30" t="s">
        <v>187</v>
      </c>
      <c r="M49" s="30" t="s">
        <v>196</v>
      </c>
      <c r="N49" s="30" t="s">
        <v>206</v>
      </c>
      <c r="O49" s="30" t="s">
        <v>224</v>
      </c>
      <c r="P49" s="30" t="s">
        <v>187</v>
      </c>
      <c r="Q49" s="30" t="s">
        <v>187</v>
      </c>
      <c r="R49" s="30" t="s">
        <v>187</v>
      </c>
      <c r="S49" s="30" t="s">
        <v>187</v>
      </c>
      <c r="T49" s="30" t="s">
        <v>187</v>
      </c>
      <c r="U49" s="30" t="s">
        <v>187</v>
      </c>
      <c r="V49" s="30" t="s">
        <v>187</v>
      </c>
      <c r="W49" s="30" t="s">
        <v>187</v>
      </c>
      <c r="X49" s="27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</row>
    <row r="50" spans="1:47" ht="82.8" x14ac:dyDescent="0.25">
      <c r="A50" s="28" t="s">
        <v>184</v>
      </c>
      <c r="B50" s="29" t="s">
        <v>195</v>
      </c>
      <c r="C50" s="29" t="s">
        <v>186</v>
      </c>
      <c r="D50" s="30" t="s">
        <v>189</v>
      </c>
      <c r="E50" s="30" t="s">
        <v>274</v>
      </c>
      <c r="F50" s="30" t="s">
        <v>187</v>
      </c>
      <c r="G50" s="30" t="s">
        <v>205</v>
      </c>
      <c r="H50" s="30" t="s">
        <v>187</v>
      </c>
      <c r="I50" s="30" t="s">
        <v>187</v>
      </c>
      <c r="J50" s="30" t="s">
        <v>187</v>
      </c>
      <c r="K50" s="41">
        <v>148999</v>
      </c>
      <c r="L50" s="30" t="s">
        <v>187</v>
      </c>
      <c r="M50" s="30" t="s">
        <v>196</v>
      </c>
      <c r="N50" s="30" t="s">
        <v>206</v>
      </c>
      <c r="O50" s="30" t="s">
        <v>224</v>
      </c>
      <c r="P50" s="30" t="s">
        <v>187</v>
      </c>
      <c r="Q50" s="30" t="s">
        <v>187</v>
      </c>
      <c r="R50" s="30" t="s">
        <v>187</v>
      </c>
      <c r="S50" s="30" t="s">
        <v>187</v>
      </c>
      <c r="T50" s="30" t="s">
        <v>187</v>
      </c>
      <c r="U50" s="30" t="s">
        <v>187</v>
      </c>
      <c r="V50" s="30" t="s">
        <v>187</v>
      </c>
      <c r="W50" s="30"/>
    </row>
    <row r="51" spans="1:47" ht="82.8" x14ac:dyDescent="0.25">
      <c r="A51" s="28" t="s">
        <v>184</v>
      </c>
      <c r="B51" s="29" t="s">
        <v>195</v>
      </c>
      <c r="C51" s="29" t="s">
        <v>186</v>
      </c>
      <c r="D51" s="30" t="s">
        <v>189</v>
      </c>
      <c r="E51" s="30" t="s">
        <v>283</v>
      </c>
      <c r="F51" s="30" t="s">
        <v>187</v>
      </c>
      <c r="G51" s="30" t="s">
        <v>205</v>
      </c>
      <c r="H51" s="30" t="s">
        <v>187</v>
      </c>
      <c r="I51" s="30" t="s">
        <v>187</v>
      </c>
      <c r="J51" s="30" t="s">
        <v>187</v>
      </c>
      <c r="K51" s="41">
        <v>20000</v>
      </c>
      <c r="L51" s="30" t="s">
        <v>187</v>
      </c>
      <c r="M51" s="30" t="s">
        <v>196</v>
      </c>
      <c r="N51" s="30" t="s">
        <v>206</v>
      </c>
      <c r="O51" s="30" t="s">
        <v>224</v>
      </c>
      <c r="P51" s="30" t="s">
        <v>187</v>
      </c>
      <c r="Q51" s="30" t="s">
        <v>187</v>
      </c>
      <c r="R51" s="30" t="s">
        <v>187</v>
      </c>
      <c r="S51" s="30" t="s">
        <v>187</v>
      </c>
      <c r="T51" s="30" t="s">
        <v>187</v>
      </c>
      <c r="U51" s="30" t="s">
        <v>187</v>
      </c>
      <c r="V51" s="30" t="s">
        <v>187</v>
      </c>
      <c r="W51" s="30"/>
    </row>
    <row r="52" spans="1:47" ht="14.4" thickBot="1" x14ac:dyDescent="0.3">
      <c r="A52" s="31"/>
      <c r="B52" s="32"/>
      <c r="C52" s="32"/>
      <c r="D52" s="33"/>
      <c r="E52" s="33"/>
      <c r="F52" s="33"/>
      <c r="G52" s="33"/>
      <c r="H52" s="33"/>
      <c r="I52" s="33"/>
      <c r="J52" s="33"/>
      <c r="K52" s="70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4"/>
      <c r="AP52" s="37" t="s">
        <v>91</v>
      </c>
      <c r="AQ52" s="37" t="s">
        <v>92</v>
      </c>
    </row>
    <row r="53" spans="1:47" x14ac:dyDescent="0.25">
      <c r="AP53" s="37" t="s">
        <v>95</v>
      </c>
      <c r="AQ53" s="37" t="s">
        <v>92</v>
      </c>
    </row>
    <row r="55" spans="1:47" x14ac:dyDescent="0.25">
      <c r="AP55" s="27" t="s">
        <v>170</v>
      </c>
    </row>
    <row r="56" spans="1:47" x14ac:dyDescent="0.25">
      <c r="AP56" s="27" t="s">
        <v>69</v>
      </c>
    </row>
    <row r="57" spans="1:47" x14ac:dyDescent="0.25">
      <c r="AP57" s="30" t="s">
        <v>183</v>
      </c>
    </row>
  </sheetData>
  <mergeCells count="164">
    <mergeCell ref="L46:L48"/>
    <mergeCell ref="AF3:AF5"/>
    <mergeCell ref="K29:K31"/>
    <mergeCell ref="A1:AH1"/>
    <mergeCell ref="A2:AH2"/>
    <mergeCell ref="A3:A5"/>
    <mergeCell ref="D3:D5"/>
    <mergeCell ref="E3:E5"/>
    <mergeCell ref="F3:F5"/>
    <mergeCell ref="G3:G5"/>
    <mergeCell ref="I22:I24"/>
    <mergeCell ref="J22:J24"/>
    <mergeCell ref="K22:K24"/>
    <mergeCell ref="AD23:AE23"/>
    <mergeCell ref="L22:L24"/>
    <mergeCell ref="H3:H5"/>
    <mergeCell ref="N3:N5"/>
    <mergeCell ref="M3:M5"/>
    <mergeCell ref="I3:I5"/>
    <mergeCell ref="X4:Y4"/>
    <mergeCell ref="Z4:AA4"/>
    <mergeCell ref="AG3:AG5"/>
    <mergeCell ref="J3:J5"/>
    <mergeCell ref="K3:K5"/>
    <mergeCell ref="L3:L5"/>
    <mergeCell ref="O3:O5"/>
    <mergeCell ref="L11:L13"/>
    <mergeCell ref="O11:O13"/>
    <mergeCell ref="M11:M13"/>
    <mergeCell ref="AG11:AG13"/>
    <mergeCell ref="AF11:AF13"/>
    <mergeCell ref="AB4:AC4"/>
    <mergeCell ref="P3:AE3"/>
    <mergeCell ref="AD4:AE4"/>
    <mergeCell ref="A29:A31"/>
    <mergeCell ref="D29:D31"/>
    <mergeCell ref="E29:E31"/>
    <mergeCell ref="F29:F31"/>
    <mergeCell ref="G29:G31"/>
    <mergeCell ref="H29:H31"/>
    <mergeCell ref="AH11:AH13"/>
    <mergeCell ref="P12:Q12"/>
    <mergeCell ref="R12:S12"/>
    <mergeCell ref="T12:U12"/>
    <mergeCell ref="V12:W12"/>
    <mergeCell ref="X12:Y12"/>
    <mergeCell ref="Z12:AA12"/>
    <mergeCell ref="AB12:AC12"/>
    <mergeCell ref="AD12:AE12"/>
    <mergeCell ref="P11:AE11"/>
    <mergeCell ref="F11:F13"/>
    <mergeCell ref="G11:G13"/>
    <mergeCell ref="H11:H13"/>
    <mergeCell ref="I11:I13"/>
    <mergeCell ref="J11:J13"/>
    <mergeCell ref="K11:K13"/>
    <mergeCell ref="G22:G24"/>
    <mergeCell ref="H22:H24"/>
    <mergeCell ref="J29:J31"/>
    <mergeCell ref="AG22:AG24"/>
    <mergeCell ref="P23:Q23"/>
    <mergeCell ref="R23:S23"/>
    <mergeCell ref="T23:U23"/>
    <mergeCell ref="V23:W23"/>
    <mergeCell ref="X23:Y23"/>
    <mergeCell ref="Z23:AA23"/>
    <mergeCell ref="AB23:AC23"/>
    <mergeCell ref="AN29:AN31"/>
    <mergeCell ref="N29:N31"/>
    <mergeCell ref="AL29:AL31"/>
    <mergeCell ref="AC30:AD30"/>
    <mergeCell ref="AE30:AF30"/>
    <mergeCell ref="O22:O24"/>
    <mergeCell ref="P22:AE22"/>
    <mergeCell ref="M22:M24"/>
    <mergeCell ref="AF22:AF24"/>
    <mergeCell ref="Q38:R38"/>
    <mergeCell ref="S38:T38"/>
    <mergeCell ref="O37:T37"/>
    <mergeCell ref="AG30:AH30"/>
    <mergeCell ref="AI30:AJ30"/>
    <mergeCell ref="L29:L31"/>
    <mergeCell ref="L37:L39"/>
    <mergeCell ref="AI28:AO28"/>
    <mergeCell ref="N11:N13"/>
    <mergeCell ref="N22:N24"/>
    <mergeCell ref="Y37:Y39"/>
    <mergeCell ref="N37:N39"/>
    <mergeCell ref="U37:U39"/>
    <mergeCell ref="AO29:AO31"/>
    <mergeCell ref="O30:P30"/>
    <mergeCell ref="Q30:R30"/>
    <mergeCell ref="S30:T30"/>
    <mergeCell ref="U30:V30"/>
    <mergeCell ref="W30:X30"/>
    <mergeCell ref="Y30:Z30"/>
    <mergeCell ref="AA30:AB30"/>
    <mergeCell ref="O29:AJ29"/>
    <mergeCell ref="AK29:AK31"/>
    <mergeCell ref="AM29:AM31"/>
    <mergeCell ref="M46:M48"/>
    <mergeCell ref="A28:AH28"/>
    <mergeCell ref="N46:N48"/>
    <mergeCell ref="O46:T46"/>
    <mergeCell ref="U46:U48"/>
    <mergeCell ref="V46:V48"/>
    <mergeCell ref="A45:W45"/>
    <mergeCell ref="B46:B48"/>
    <mergeCell ref="C46:C48"/>
    <mergeCell ref="A46:A48"/>
    <mergeCell ref="V37:V39"/>
    <mergeCell ref="M29:M31"/>
    <mergeCell ref="M37:M39"/>
    <mergeCell ref="A36:Y36"/>
    <mergeCell ref="A37:A39"/>
    <mergeCell ref="D37:D39"/>
    <mergeCell ref="E37:E39"/>
    <mergeCell ref="W46:W48"/>
    <mergeCell ref="O47:P47"/>
    <mergeCell ref="Q47:R47"/>
    <mergeCell ref="S47:T47"/>
    <mergeCell ref="W37:W39"/>
    <mergeCell ref="X37:X39"/>
    <mergeCell ref="O38:P38"/>
    <mergeCell ref="K46:K48"/>
    <mergeCell ref="F37:F39"/>
    <mergeCell ref="G37:G39"/>
    <mergeCell ref="B37:B39"/>
    <mergeCell ref="C37:C39"/>
    <mergeCell ref="I46:I48"/>
    <mergeCell ref="J46:J48"/>
    <mergeCell ref="D46:D48"/>
    <mergeCell ref="E46:E48"/>
    <mergeCell ref="F46:F48"/>
    <mergeCell ref="G46:G48"/>
    <mergeCell ref="H46:H48"/>
    <mergeCell ref="H37:H39"/>
    <mergeCell ref="I37:I39"/>
    <mergeCell ref="J37:J39"/>
    <mergeCell ref="K37:K39"/>
    <mergeCell ref="AH3:AH5"/>
    <mergeCell ref="P4:Q4"/>
    <mergeCell ref="R4:S4"/>
    <mergeCell ref="T4:U4"/>
    <mergeCell ref="V4:W4"/>
    <mergeCell ref="B29:B31"/>
    <mergeCell ref="C29:C31"/>
    <mergeCell ref="B3:B5"/>
    <mergeCell ref="C3:C5"/>
    <mergeCell ref="B11:B13"/>
    <mergeCell ref="C11:C13"/>
    <mergeCell ref="A10:AH10"/>
    <mergeCell ref="A11:A13"/>
    <mergeCell ref="D11:D13"/>
    <mergeCell ref="E11:E13"/>
    <mergeCell ref="AH22:AH24"/>
    <mergeCell ref="A21:AH21"/>
    <mergeCell ref="E22:E24"/>
    <mergeCell ref="A22:A24"/>
    <mergeCell ref="D22:D24"/>
    <mergeCell ref="B22:B24"/>
    <mergeCell ref="C22:C24"/>
    <mergeCell ref="F22:F24"/>
    <mergeCell ref="I29:I31"/>
  </mergeCells>
  <phoneticPr fontId="1" type="noConversion"/>
  <dataValidations count="12">
    <dataValidation type="list" allowBlank="1" showInputMessage="1" showErrorMessage="1" sqref="N52 O26 O14:O19 N40:N43 O6:O8">
      <formula1>$AP$5:$AP$10</formula1>
    </dataValidation>
    <dataValidation type="list" allowBlank="1" showInputMessage="1" showErrorMessage="1" sqref="M52 N19 M40:M43 N26 N8">
      <formula1>$AP$3:$AP$4</formula1>
    </dataValidation>
    <dataValidation type="list" allowBlank="1" showInputMessage="1" showErrorMessage="1" sqref="G14:G19 G25:G26 G6:G8">
      <formula1>$AP$13:$AP$21</formula1>
    </dataValidation>
    <dataValidation type="list" allowBlank="1" showInputMessage="1" showErrorMessage="1" sqref="G32:G34 G52">
      <formula1>$AP$25:$AP$28</formula1>
    </dataValidation>
    <dataValidation type="list" allowBlank="1" showInputMessage="1" showErrorMessage="1" sqref="K19">
      <formula1>$AP$32:$AP$34</formula1>
    </dataValidation>
    <dataValidation type="list" allowBlank="1" showInputMessage="1" showErrorMessage="1" sqref="J52">
      <formula1>$AP$39:$AP$41</formula1>
    </dataValidation>
    <dataValidation type="list" allowBlank="1" showInputMessage="1" showErrorMessage="1" sqref="J19">
      <formula1>$AP$44:$AP$49</formula1>
    </dataValidation>
    <dataValidation type="list" allowBlank="1" showInputMessage="1" showErrorMessage="1" sqref="I52 I40:I43 J26">
      <formula1>#REF!</formula1>
    </dataValidation>
    <dataValidation type="list" allowBlank="1" showInputMessage="1" showErrorMessage="1" sqref="G40:G43">
      <formula1>$AP$55:$AP$57</formula1>
    </dataValidation>
    <dataValidation type="list" allowBlank="1" showInputMessage="1" showErrorMessage="1" sqref="K14:K18 K6:K8">
      <formula1>$AP$35:$AP$35</formula1>
    </dataValidation>
    <dataValidation type="list" allowBlank="1" showInputMessage="1" showErrorMessage="1" sqref="K26">
      <formula1>$AP$38</formula1>
    </dataValidation>
    <dataValidation type="list" allowBlank="1" showInputMessage="1" showErrorMessage="1" sqref="J14:J18 J6:J8">
      <formula1>$AP$52:$AP$53</formula1>
    </dataValidation>
  </dataValidations>
  <printOptions horizontalCentered="1" verticalCentered="1"/>
  <pageMargins left="0" right="0" top="0" bottom="0" header="0.31496062992126" footer="0.31496062992126"/>
  <pageSetup paperSize="17" scale="65" fitToHeight="14" orientation="landscape" r:id="rId1"/>
  <headerFooter alignWithMargins="0">
    <oddHeader>&amp;F</oddHeader>
    <oddFooter>&amp;L&amp;"Arial,Bold"SEPA Confidential&amp;C&amp;D&amp;RPage &amp;P</oddFooter>
  </headerFooter>
  <rowBreaks count="1" manualBreakCount="1">
    <brk id="26" max="4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B89"/>
  <sheetViews>
    <sheetView workbookViewId="0">
      <pane ySplit="1" topLeftCell="A2" activePane="bottomLeft" state="frozen"/>
      <selection activeCell="D16" sqref="D16"/>
      <selection pane="bottomLeft" activeCell="A25" sqref="A25:B25"/>
    </sheetView>
  </sheetViews>
  <sheetFormatPr defaultColWidth="9.109375" defaultRowHeight="13.2" x14ac:dyDescent="0.25"/>
  <cols>
    <col min="1" max="1" width="119.88671875" style="1" bestFit="1" customWidth="1"/>
    <col min="2" max="2" width="46.6640625" style="1" bestFit="1" customWidth="1"/>
    <col min="3" max="16384" width="9.109375" style="1"/>
  </cols>
  <sheetData>
    <row r="1" spans="1:2" ht="32.25" customHeight="1" x14ac:dyDescent="0.25">
      <c r="A1" s="117" t="s">
        <v>60</v>
      </c>
      <c r="B1" s="117"/>
    </row>
    <row r="2" spans="1:2" s="2" customFormat="1" ht="15.75" customHeight="1" x14ac:dyDescent="0.25">
      <c r="A2" s="7" t="s">
        <v>153</v>
      </c>
      <c r="B2" s="6" t="s">
        <v>154</v>
      </c>
    </row>
    <row r="3" spans="1:2" s="2" customFormat="1" ht="12.75" customHeight="1" x14ac:dyDescent="0.25">
      <c r="A3" s="5" t="s">
        <v>135</v>
      </c>
      <c r="B3" s="4" t="s">
        <v>146</v>
      </c>
    </row>
    <row r="4" spans="1:2" s="2" customFormat="1" ht="12.75" customHeight="1" x14ac:dyDescent="0.25">
      <c r="A4" s="5" t="s">
        <v>136</v>
      </c>
      <c r="B4" s="4" t="s">
        <v>147</v>
      </c>
    </row>
    <row r="5" spans="1:2" s="2" customFormat="1" ht="12.75" customHeight="1" x14ac:dyDescent="0.25">
      <c r="A5" s="5" t="s">
        <v>138</v>
      </c>
      <c r="B5" s="4" t="s">
        <v>148</v>
      </c>
    </row>
    <row r="6" spans="1:2" s="2" customFormat="1" ht="12.75" customHeight="1" x14ac:dyDescent="0.25">
      <c r="A6" s="5" t="s">
        <v>139</v>
      </c>
      <c r="B6" s="4" t="s">
        <v>149</v>
      </c>
    </row>
    <row r="7" spans="1:2" s="2" customFormat="1" ht="15.75" customHeight="1" x14ac:dyDescent="0.25">
      <c r="A7" s="7" t="s">
        <v>155</v>
      </c>
      <c r="B7" s="6" t="s">
        <v>156</v>
      </c>
    </row>
    <row r="8" spans="1:2" s="2" customFormat="1" ht="12.75" customHeight="1" x14ac:dyDescent="0.25">
      <c r="A8" s="5" t="s">
        <v>140</v>
      </c>
      <c r="B8" s="4" t="s">
        <v>150</v>
      </c>
    </row>
    <row r="9" spans="1:2" s="2" customFormat="1" ht="12.75" customHeight="1" x14ac:dyDescent="0.25">
      <c r="A9" s="5" t="s">
        <v>141</v>
      </c>
      <c r="B9" s="4" t="s">
        <v>151</v>
      </c>
    </row>
    <row r="10" spans="1:2" s="2" customFormat="1" ht="12.75" customHeight="1" x14ac:dyDescent="0.25">
      <c r="A10" s="5" t="s">
        <v>137</v>
      </c>
      <c r="B10" s="4" t="s">
        <v>152</v>
      </c>
    </row>
    <row r="11" spans="1:2" s="2" customFormat="1" ht="12.75" customHeight="1" x14ac:dyDescent="0.25">
      <c r="A11" s="5" t="s">
        <v>142</v>
      </c>
      <c r="B11" s="4" t="s">
        <v>148</v>
      </c>
    </row>
    <row r="12" spans="1:2" s="2" customFormat="1" ht="12.75" customHeight="1" x14ac:dyDescent="0.25">
      <c r="A12" s="5"/>
      <c r="B12" s="4" t="s">
        <v>149</v>
      </c>
    </row>
    <row r="13" spans="1:2" ht="15.6" x14ac:dyDescent="0.25">
      <c r="A13" s="114" t="s">
        <v>61</v>
      </c>
      <c r="B13" s="114"/>
    </row>
    <row r="14" spans="1:2" x14ac:dyDescent="0.25">
      <c r="A14" s="115" t="s">
        <v>5</v>
      </c>
      <c r="B14" s="115"/>
    </row>
    <row r="15" spans="1:2" ht="12.75" customHeight="1" x14ac:dyDescent="0.25">
      <c r="A15" s="115" t="s">
        <v>6</v>
      </c>
      <c r="B15" s="115"/>
    </row>
    <row r="16" spans="1:2" x14ac:dyDescent="0.25">
      <c r="A16" s="115" t="s">
        <v>62</v>
      </c>
      <c r="B16" s="115"/>
    </row>
    <row r="17" spans="1:2" x14ac:dyDescent="0.25">
      <c r="A17" s="115" t="s">
        <v>63</v>
      </c>
      <c r="B17" s="115"/>
    </row>
    <row r="18" spans="1:2" x14ac:dyDescent="0.25">
      <c r="A18" s="115" t="s">
        <v>64</v>
      </c>
      <c r="B18" s="115"/>
    </row>
    <row r="19" spans="1:2" x14ac:dyDescent="0.25">
      <c r="A19" s="115" t="s">
        <v>8</v>
      </c>
      <c r="B19" s="115"/>
    </row>
    <row r="20" spans="1:2" x14ac:dyDescent="0.25">
      <c r="A20" s="115" t="s">
        <v>9</v>
      </c>
      <c r="B20" s="115"/>
    </row>
    <row r="21" spans="1:2" ht="12.75" customHeight="1" x14ac:dyDescent="0.25">
      <c r="A21" s="115" t="s">
        <v>12</v>
      </c>
      <c r="B21" s="115"/>
    </row>
    <row r="22" spans="1:2" x14ac:dyDescent="0.25">
      <c r="A22" s="116" t="s">
        <v>65</v>
      </c>
      <c r="B22" s="116"/>
    </row>
    <row r="23" spans="1:2" x14ac:dyDescent="0.25">
      <c r="A23" s="115" t="s">
        <v>13</v>
      </c>
      <c r="B23" s="115"/>
    </row>
    <row r="24" spans="1:2" x14ac:dyDescent="0.25">
      <c r="A24" s="115" t="s">
        <v>11</v>
      </c>
      <c r="B24" s="115"/>
    </row>
    <row r="25" spans="1:2" x14ac:dyDescent="0.25">
      <c r="A25" s="115" t="s">
        <v>66</v>
      </c>
      <c r="B25" s="115"/>
    </row>
    <row r="26" spans="1:2" x14ac:dyDescent="0.25">
      <c r="A26" s="115" t="s">
        <v>14</v>
      </c>
      <c r="B26" s="115"/>
    </row>
    <row r="27" spans="1:2" ht="15.6" x14ac:dyDescent="0.25">
      <c r="A27" s="114" t="s">
        <v>19</v>
      </c>
      <c r="B27" s="114"/>
    </row>
    <row r="28" spans="1:2" ht="12.75" customHeight="1" x14ac:dyDescent="0.25">
      <c r="A28" s="115" t="s">
        <v>67</v>
      </c>
      <c r="B28" s="115"/>
    </row>
    <row r="29" spans="1:2" ht="12.75" customHeight="1" x14ac:dyDescent="0.25">
      <c r="A29" s="115" t="s">
        <v>68</v>
      </c>
      <c r="B29" s="115"/>
    </row>
    <row r="30" spans="1:2" ht="12.75" customHeight="1" x14ac:dyDescent="0.25">
      <c r="A30" s="115" t="s">
        <v>69</v>
      </c>
      <c r="B30" s="115"/>
    </row>
    <row r="31" spans="1:2" ht="12.75" customHeight="1" x14ac:dyDescent="0.25">
      <c r="A31" s="115" t="s">
        <v>70</v>
      </c>
      <c r="B31" s="115"/>
    </row>
    <row r="32" spans="1:2" ht="12.75" customHeight="1" x14ac:dyDescent="0.25">
      <c r="A32" s="115" t="s">
        <v>71</v>
      </c>
      <c r="B32" s="115"/>
    </row>
    <row r="33" spans="1:2" ht="12.75" customHeight="1" x14ac:dyDescent="0.25">
      <c r="A33" s="115" t="s">
        <v>72</v>
      </c>
      <c r="B33" s="115"/>
    </row>
    <row r="34" spans="1:2" ht="12.75" customHeight="1" x14ac:dyDescent="0.25">
      <c r="A34" s="115" t="s">
        <v>73</v>
      </c>
      <c r="B34" s="115"/>
    </row>
    <row r="35" spans="1:2" ht="12.75" customHeight="1" x14ac:dyDescent="0.25">
      <c r="A35" s="115" t="s">
        <v>74</v>
      </c>
      <c r="B35" s="115"/>
    </row>
    <row r="36" spans="1:2" ht="12.75" customHeight="1" x14ac:dyDescent="0.25">
      <c r="A36" s="115" t="s">
        <v>75</v>
      </c>
      <c r="B36" s="115"/>
    </row>
    <row r="37" spans="1:2" ht="15.6" x14ac:dyDescent="0.25">
      <c r="A37" s="114" t="s">
        <v>76</v>
      </c>
      <c r="B37" s="114"/>
    </row>
    <row r="38" spans="1:2" x14ac:dyDescent="0.25">
      <c r="A38" s="115" t="s">
        <v>145</v>
      </c>
      <c r="B38" s="115"/>
    </row>
    <row r="39" spans="1:2" x14ac:dyDescent="0.25">
      <c r="A39" s="115" t="s">
        <v>69</v>
      </c>
      <c r="B39" s="115"/>
    </row>
    <row r="40" spans="1:2" ht="12.75" customHeight="1" x14ac:dyDescent="0.25">
      <c r="A40" s="115" t="s">
        <v>133</v>
      </c>
      <c r="B40" s="115"/>
    </row>
    <row r="41" spans="1:2" ht="12.75" customHeight="1" x14ac:dyDescent="0.25">
      <c r="A41" s="115" t="s">
        <v>77</v>
      </c>
      <c r="B41" s="115"/>
    </row>
    <row r="42" spans="1:2" ht="12.75" customHeight="1" x14ac:dyDescent="0.25">
      <c r="A42" s="115" t="s">
        <v>134</v>
      </c>
      <c r="B42" s="115"/>
    </row>
    <row r="43" spans="1:2" ht="12.75" customHeight="1" x14ac:dyDescent="0.25">
      <c r="A43" s="115" t="s">
        <v>78</v>
      </c>
      <c r="B43" s="115"/>
    </row>
    <row r="44" spans="1:2" ht="12.75" customHeight="1" x14ac:dyDescent="0.25">
      <c r="A44" s="115" t="s">
        <v>79</v>
      </c>
      <c r="B44" s="115"/>
    </row>
    <row r="45" spans="1:2" ht="12.75" customHeight="1" x14ac:dyDescent="0.25">
      <c r="A45" s="115" t="s">
        <v>80</v>
      </c>
      <c r="B45" s="115"/>
    </row>
    <row r="46" spans="1:2" ht="12.75" customHeight="1" x14ac:dyDescent="0.25">
      <c r="A46" s="115" t="s">
        <v>81</v>
      </c>
      <c r="B46" s="115"/>
    </row>
    <row r="47" spans="1:2" ht="15.75" customHeight="1" x14ac:dyDescent="0.25">
      <c r="A47" s="114" t="s">
        <v>21</v>
      </c>
      <c r="B47" s="114"/>
    </row>
    <row r="48" spans="1:2" x14ac:dyDescent="0.25">
      <c r="A48" s="3" t="s">
        <v>82</v>
      </c>
      <c r="B48" s="3" t="s">
        <v>83</v>
      </c>
    </row>
    <row r="49" spans="1:2" x14ac:dyDescent="0.25">
      <c r="A49" s="4" t="s">
        <v>84</v>
      </c>
      <c r="B49" s="4" t="s">
        <v>85</v>
      </c>
    </row>
    <row r="50" spans="1:2" x14ac:dyDescent="0.25">
      <c r="A50" s="4" t="s">
        <v>86</v>
      </c>
      <c r="B50" s="4" t="s">
        <v>85</v>
      </c>
    </row>
    <row r="51" spans="1:2" x14ac:dyDescent="0.25">
      <c r="A51" s="4" t="s">
        <v>87</v>
      </c>
      <c r="B51" s="4" t="s">
        <v>85</v>
      </c>
    </row>
    <row r="52" spans="1:2" x14ac:dyDescent="0.25">
      <c r="A52" s="4" t="s">
        <v>88</v>
      </c>
      <c r="B52" s="4" t="s">
        <v>89</v>
      </c>
    </row>
    <row r="53" spans="1:2" x14ac:dyDescent="0.25">
      <c r="A53" s="4" t="s">
        <v>90</v>
      </c>
      <c r="B53" s="4" t="s">
        <v>85</v>
      </c>
    </row>
    <row r="54" spans="1:2" x14ac:dyDescent="0.25">
      <c r="A54" s="4" t="s">
        <v>91</v>
      </c>
      <c r="B54" s="4" t="s">
        <v>92</v>
      </c>
    </row>
    <row r="55" spans="1:2" x14ac:dyDescent="0.25">
      <c r="A55" s="4" t="s">
        <v>93</v>
      </c>
      <c r="B55" s="4" t="s">
        <v>92</v>
      </c>
    </row>
    <row r="56" spans="1:2" x14ac:dyDescent="0.25">
      <c r="A56" s="4" t="s">
        <v>94</v>
      </c>
      <c r="B56" s="4" t="s">
        <v>92</v>
      </c>
    </row>
    <row r="57" spans="1:2" x14ac:dyDescent="0.25">
      <c r="A57" s="4" t="s">
        <v>95</v>
      </c>
      <c r="B57" s="4" t="s">
        <v>92</v>
      </c>
    </row>
    <row r="58" spans="1:2" x14ac:dyDescent="0.25">
      <c r="A58" s="4" t="s">
        <v>96</v>
      </c>
      <c r="B58" s="4" t="s">
        <v>92</v>
      </c>
    </row>
    <row r="59" spans="1:2" x14ac:dyDescent="0.25">
      <c r="A59" s="4" t="s">
        <v>97</v>
      </c>
      <c r="B59" s="4" t="s">
        <v>92</v>
      </c>
    </row>
    <row r="60" spans="1:2" x14ac:dyDescent="0.25">
      <c r="A60" s="4" t="s">
        <v>98</v>
      </c>
      <c r="B60" s="4" t="s">
        <v>85</v>
      </c>
    </row>
    <row r="61" spans="1:2" x14ac:dyDescent="0.25">
      <c r="A61" s="4" t="s">
        <v>143</v>
      </c>
      <c r="B61" s="4" t="s">
        <v>99</v>
      </c>
    </row>
    <row r="62" spans="1:2" x14ac:dyDescent="0.25">
      <c r="A62" s="4" t="s">
        <v>100</v>
      </c>
      <c r="B62" s="4" t="s">
        <v>85</v>
      </c>
    </row>
    <row r="63" spans="1:2" x14ac:dyDescent="0.25">
      <c r="A63" s="4" t="s">
        <v>101</v>
      </c>
      <c r="B63" s="4" t="s">
        <v>85</v>
      </c>
    </row>
    <row r="64" spans="1:2" x14ac:dyDescent="0.25">
      <c r="A64" s="4" t="s">
        <v>102</v>
      </c>
      <c r="B64" s="4" t="s">
        <v>99</v>
      </c>
    </row>
    <row r="65" spans="1:2" ht="15.6" x14ac:dyDescent="0.25">
      <c r="A65" s="114" t="s">
        <v>103</v>
      </c>
      <c r="B65" s="114"/>
    </row>
    <row r="66" spans="1:2" x14ac:dyDescent="0.25">
      <c r="A66" s="3" t="s">
        <v>104</v>
      </c>
      <c r="B66" s="3" t="s">
        <v>83</v>
      </c>
    </row>
    <row r="67" spans="1:2" x14ac:dyDescent="0.25">
      <c r="A67" s="4" t="s">
        <v>105</v>
      </c>
      <c r="B67" s="4" t="s">
        <v>85</v>
      </c>
    </row>
    <row r="68" spans="1:2" x14ac:dyDescent="0.25">
      <c r="A68" s="4" t="s">
        <v>105</v>
      </c>
      <c r="B68" s="4" t="s">
        <v>92</v>
      </c>
    </row>
    <row r="69" spans="1:2" x14ac:dyDescent="0.25">
      <c r="A69" s="4" t="s">
        <v>106</v>
      </c>
      <c r="B69" s="4" t="s">
        <v>107</v>
      </c>
    </row>
    <row r="70" spans="1:2" x14ac:dyDescent="0.25">
      <c r="A70" s="4" t="s">
        <v>108</v>
      </c>
      <c r="B70" s="4" t="s">
        <v>89</v>
      </c>
    </row>
    <row r="71" spans="1:2" x14ac:dyDescent="0.25">
      <c r="A71" s="4" t="s">
        <v>109</v>
      </c>
      <c r="B71" s="4" t="s">
        <v>107</v>
      </c>
    </row>
    <row r="72" spans="1:2" x14ac:dyDescent="0.25">
      <c r="A72" s="4" t="s">
        <v>110</v>
      </c>
      <c r="B72" s="4" t="s">
        <v>89</v>
      </c>
    </row>
    <row r="73" spans="1:2" x14ac:dyDescent="0.25">
      <c r="A73" s="4" t="s">
        <v>111</v>
      </c>
      <c r="B73" s="4" t="s">
        <v>92</v>
      </c>
    </row>
    <row r="74" spans="1:2" x14ac:dyDescent="0.25">
      <c r="A74" s="4" t="s">
        <v>111</v>
      </c>
      <c r="B74" s="4" t="s">
        <v>85</v>
      </c>
    </row>
    <row r="75" spans="1:2" x14ac:dyDescent="0.25">
      <c r="A75" s="4" t="s">
        <v>112</v>
      </c>
      <c r="B75" s="4" t="s">
        <v>85</v>
      </c>
    </row>
    <row r="76" spans="1:2" x14ac:dyDescent="0.25">
      <c r="A76" s="4" t="s">
        <v>113</v>
      </c>
      <c r="B76" s="4" t="s">
        <v>92</v>
      </c>
    </row>
    <row r="77" spans="1:2" x14ac:dyDescent="0.25">
      <c r="A77" s="4" t="s">
        <v>114</v>
      </c>
      <c r="B77" s="4" t="s">
        <v>99</v>
      </c>
    </row>
    <row r="78" spans="1:2" x14ac:dyDescent="0.25">
      <c r="A78" s="4" t="s">
        <v>114</v>
      </c>
      <c r="B78" s="4" t="s">
        <v>89</v>
      </c>
    </row>
    <row r="79" spans="1:2" x14ac:dyDescent="0.25">
      <c r="A79" s="4" t="s">
        <v>115</v>
      </c>
      <c r="B79" s="4" t="s">
        <v>99</v>
      </c>
    </row>
    <row r="80" spans="1:2" x14ac:dyDescent="0.25">
      <c r="A80" s="4" t="s">
        <v>144</v>
      </c>
      <c r="B80" s="4" t="s">
        <v>99</v>
      </c>
    </row>
    <row r="81" spans="1:2" ht="15.6" x14ac:dyDescent="0.25">
      <c r="A81" s="114" t="s">
        <v>23</v>
      </c>
      <c r="B81" s="114"/>
    </row>
    <row r="82" spans="1:2" x14ac:dyDescent="0.25">
      <c r="A82" s="115" t="s">
        <v>116</v>
      </c>
      <c r="B82" s="115"/>
    </row>
    <row r="83" spans="1:2" x14ac:dyDescent="0.25">
      <c r="A83" s="115" t="s">
        <v>117</v>
      </c>
      <c r="B83" s="115"/>
    </row>
    <row r="84" spans="1:2" x14ac:dyDescent="0.25">
      <c r="A84" s="115" t="s">
        <v>118</v>
      </c>
      <c r="B84" s="115"/>
    </row>
    <row r="85" spans="1:2" x14ac:dyDescent="0.25">
      <c r="A85" s="115" t="s">
        <v>119</v>
      </c>
      <c r="B85" s="115"/>
    </row>
    <row r="86" spans="1:2" x14ac:dyDescent="0.25">
      <c r="A86" s="115" t="s">
        <v>120</v>
      </c>
      <c r="B86" s="115"/>
    </row>
    <row r="87" spans="1:2" x14ac:dyDescent="0.25">
      <c r="A87" s="115" t="s">
        <v>121</v>
      </c>
      <c r="B87" s="115"/>
    </row>
    <row r="88" spans="1:2" x14ac:dyDescent="0.25">
      <c r="A88" s="115" t="s">
        <v>122</v>
      </c>
      <c r="B88" s="115"/>
    </row>
    <row r="89" spans="1:2" x14ac:dyDescent="0.25">
      <c r="A89" s="115" t="s">
        <v>123</v>
      </c>
      <c r="B89" s="115"/>
    </row>
  </sheetData>
  <mergeCells count="46">
    <mergeCell ref="A82:B82"/>
    <mergeCell ref="A83:B83"/>
    <mergeCell ref="A84:B84"/>
    <mergeCell ref="A89:B89"/>
    <mergeCell ref="A85:B85"/>
    <mergeCell ref="A86:B86"/>
    <mergeCell ref="A87:B87"/>
    <mergeCell ref="A88:B88"/>
    <mergeCell ref="A65:B65"/>
    <mergeCell ref="A43:B43"/>
    <mergeCell ref="A44:B44"/>
    <mergeCell ref="A45:B45"/>
    <mergeCell ref="A46:B46"/>
    <mergeCell ref="A47:B47"/>
    <mergeCell ref="A21:B21"/>
    <mergeCell ref="A1:B1"/>
    <mergeCell ref="A13:B13"/>
    <mergeCell ref="A18:B18"/>
    <mergeCell ref="A19:B19"/>
    <mergeCell ref="A20:B20"/>
    <mergeCell ref="A14:B14"/>
    <mergeCell ref="A15:B15"/>
    <mergeCell ref="A16:B16"/>
    <mergeCell ref="A17:B17"/>
    <mergeCell ref="A23:B23"/>
    <mergeCell ref="A24:B24"/>
    <mergeCell ref="A25:B25"/>
    <mergeCell ref="A22:B22"/>
    <mergeCell ref="A28:B28"/>
    <mergeCell ref="A26:B26"/>
    <mergeCell ref="A81:B81"/>
    <mergeCell ref="A37:B37"/>
    <mergeCell ref="A27:B27"/>
    <mergeCell ref="A31:B31"/>
    <mergeCell ref="A32:B32"/>
    <mergeCell ref="A33:B33"/>
    <mergeCell ref="A34:B34"/>
    <mergeCell ref="A29:B29"/>
    <mergeCell ref="A30:B30"/>
    <mergeCell ref="A38:B38"/>
    <mergeCell ref="A36:B36"/>
    <mergeCell ref="A35:B35"/>
    <mergeCell ref="A40:B40"/>
    <mergeCell ref="A41:B41"/>
    <mergeCell ref="A39:B39"/>
    <mergeCell ref="A42:B42"/>
  </mergeCells>
  <phoneticPr fontId="1" type="noConversion"/>
  <printOptions horizontalCentered="1"/>
  <pageMargins left="0.19685039370078741" right="0.19685039370078741" top="0.59055118110236227" bottom="0.59055118110236227" header="0.31496062992125984" footer="0.31496062992125984"/>
  <pageSetup scale="64" orientation="portrait" r:id="rId1"/>
  <headerFooter alignWithMargins="0">
    <oddHeader>&amp;A</oddHeader>
    <oddFooter>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view="pageBreakPreview" topLeftCell="A53" zoomScale="110" zoomScaleNormal="100" zoomScaleSheetLayoutView="110" workbookViewId="0">
      <selection activeCell="C76" sqref="C76"/>
    </sheetView>
  </sheetViews>
  <sheetFormatPr defaultRowHeight="13.2" x14ac:dyDescent="0.25"/>
  <cols>
    <col min="2" max="2" width="37.5546875" customWidth="1"/>
    <col min="3" max="3" width="19.88671875" bestFit="1" customWidth="1"/>
    <col min="4" max="4" width="16" customWidth="1"/>
    <col min="5" max="5" width="15.6640625" customWidth="1"/>
  </cols>
  <sheetData>
    <row r="1" spans="1:5" ht="17.399999999999999" x14ac:dyDescent="0.3">
      <c r="B1" s="59" t="s">
        <v>234</v>
      </c>
    </row>
    <row r="2" spans="1:5" x14ac:dyDescent="0.25">
      <c r="A2" s="43"/>
      <c r="B2" s="43"/>
    </row>
    <row r="3" spans="1:5" x14ac:dyDescent="0.25">
      <c r="A3">
        <v>1</v>
      </c>
      <c r="B3" s="51" t="s">
        <v>5</v>
      </c>
      <c r="C3" s="43" t="s">
        <v>235</v>
      </c>
      <c r="D3" s="43" t="s">
        <v>236</v>
      </c>
      <c r="E3" s="43" t="s">
        <v>238</v>
      </c>
    </row>
    <row r="4" spans="1:5" x14ac:dyDescent="0.25">
      <c r="B4" s="43" t="s">
        <v>233</v>
      </c>
      <c r="C4" s="44">
        <v>56227500</v>
      </c>
      <c r="D4" s="44">
        <v>0</v>
      </c>
      <c r="E4" s="44">
        <f>+C4+D4</f>
        <v>56227500</v>
      </c>
    </row>
    <row r="5" spans="1:5" x14ac:dyDescent="0.25">
      <c r="B5" s="43" t="s">
        <v>237</v>
      </c>
      <c r="C5" s="44"/>
      <c r="D5" s="44"/>
      <c r="E5" s="44">
        <f t="shared" ref="E5:E23" si="0">+C5+D5</f>
        <v>0</v>
      </c>
    </row>
    <row r="6" spans="1:5" x14ac:dyDescent="0.25">
      <c r="B6" s="43" t="s">
        <v>239</v>
      </c>
      <c r="C6" s="45">
        <f>+C4+C5+D5</f>
        <v>56227500</v>
      </c>
      <c r="D6" s="44"/>
      <c r="E6" s="44">
        <f t="shared" si="0"/>
        <v>56227500</v>
      </c>
    </row>
    <row r="7" spans="1:5" x14ac:dyDescent="0.25">
      <c r="B7" s="53" t="s">
        <v>262</v>
      </c>
      <c r="C7" s="52">
        <f>+C6</f>
        <v>56227500</v>
      </c>
      <c r="D7" s="52">
        <f>+D6</f>
        <v>0</v>
      </c>
      <c r="E7" s="44">
        <f t="shared" si="0"/>
        <v>56227500</v>
      </c>
    </row>
    <row r="8" spans="1:5" x14ac:dyDescent="0.25">
      <c r="A8">
        <v>2</v>
      </c>
      <c r="B8" s="51" t="s">
        <v>6</v>
      </c>
      <c r="C8" s="44"/>
      <c r="D8" s="44"/>
      <c r="E8" s="44">
        <f t="shared" si="0"/>
        <v>0</v>
      </c>
    </row>
    <row r="9" spans="1:5" x14ac:dyDescent="0.25">
      <c r="B9" s="43" t="s">
        <v>242</v>
      </c>
      <c r="C9" s="44">
        <v>11576250</v>
      </c>
      <c r="D9" s="44">
        <v>0</v>
      </c>
      <c r="E9" s="44">
        <f t="shared" si="0"/>
        <v>11576250</v>
      </c>
    </row>
    <row r="10" spans="1:5" x14ac:dyDescent="0.25">
      <c r="B10" s="43" t="s">
        <v>243</v>
      </c>
      <c r="C10" s="44">
        <v>70000</v>
      </c>
      <c r="D10" s="44">
        <v>0</v>
      </c>
      <c r="E10" s="44">
        <f t="shared" si="0"/>
        <v>70000</v>
      </c>
    </row>
    <row r="11" spans="1:5" x14ac:dyDescent="0.25">
      <c r="B11" s="53" t="s">
        <v>262</v>
      </c>
      <c r="C11" s="52">
        <f>+C9+C10</f>
        <v>11646250</v>
      </c>
      <c r="D11" s="52">
        <f>+D9+D10</f>
        <v>0</v>
      </c>
      <c r="E11" s="44">
        <f t="shared" si="0"/>
        <v>11646250</v>
      </c>
    </row>
    <row r="12" spans="1:5" x14ac:dyDescent="0.25">
      <c r="A12">
        <v>3</v>
      </c>
      <c r="B12" s="51" t="s">
        <v>249</v>
      </c>
      <c r="C12" s="44"/>
      <c r="D12" s="44"/>
      <c r="E12" s="44">
        <f t="shared" si="0"/>
        <v>0</v>
      </c>
    </row>
    <row r="13" spans="1:5" x14ac:dyDescent="0.25">
      <c r="B13" s="43" t="s">
        <v>250</v>
      </c>
      <c r="C13" s="44">
        <v>45000</v>
      </c>
      <c r="D13" s="44">
        <v>0</v>
      </c>
      <c r="E13" s="44">
        <f t="shared" si="0"/>
        <v>45000</v>
      </c>
    </row>
    <row r="14" spans="1:5" x14ac:dyDescent="0.25">
      <c r="B14" s="43" t="s">
        <v>261</v>
      </c>
      <c r="C14" s="44">
        <v>84000</v>
      </c>
      <c r="D14" s="44"/>
      <c r="E14" s="44">
        <f t="shared" si="0"/>
        <v>84000</v>
      </c>
    </row>
    <row r="15" spans="1:5" x14ac:dyDescent="0.25">
      <c r="B15" s="53" t="s">
        <v>262</v>
      </c>
      <c r="C15" s="54">
        <f>+C14+C13</f>
        <v>129000</v>
      </c>
      <c r="D15" s="54">
        <f>+D14+D13</f>
        <v>0</v>
      </c>
      <c r="E15" s="44">
        <f t="shared" si="0"/>
        <v>129000</v>
      </c>
    </row>
    <row r="16" spans="1:5" x14ac:dyDescent="0.25">
      <c r="A16">
        <v>4</v>
      </c>
      <c r="B16" s="51" t="s">
        <v>251</v>
      </c>
      <c r="C16" s="44"/>
      <c r="D16" s="44"/>
      <c r="E16" s="44">
        <f t="shared" si="0"/>
        <v>0</v>
      </c>
    </row>
    <row r="17" spans="1:5" x14ac:dyDescent="0.25">
      <c r="B17" s="43" t="s">
        <v>256</v>
      </c>
      <c r="C17" s="44">
        <v>53551</v>
      </c>
      <c r="D17" s="44">
        <v>0</v>
      </c>
      <c r="E17" s="44">
        <f t="shared" si="0"/>
        <v>53551</v>
      </c>
    </row>
    <row r="18" spans="1:5" x14ac:dyDescent="0.25">
      <c r="B18" s="53" t="s">
        <v>262</v>
      </c>
      <c r="C18" s="54">
        <f>+C17</f>
        <v>53551</v>
      </c>
      <c r="D18" s="54">
        <f>+D17</f>
        <v>0</v>
      </c>
      <c r="E18" s="44">
        <f t="shared" si="0"/>
        <v>53551</v>
      </c>
    </row>
    <row r="19" spans="1:5" x14ac:dyDescent="0.25">
      <c r="A19">
        <v>5</v>
      </c>
      <c r="B19" s="51" t="s">
        <v>252</v>
      </c>
      <c r="C19" s="44"/>
      <c r="D19" s="44"/>
      <c r="E19" s="44">
        <f t="shared" si="0"/>
        <v>0</v>
      </c>
    </row>
    <row r="20" spans="1:5" x14ac:dyDescent="0.25">
      <c r="B20" s="43" t="s">
        <v>253</v>
      </c>
      <c r="C20" s="44">
        <v>2756250</v>
      </c>
      <c r="D20" s="44">
        <v>0</v>
      </c>
      <c r="E20" s="44">
        <f t="shared" si="0"/>
        <v>2756250</v>
      </c>
    </row>
    <row r="21" spans="1:5" x14ac:dyDescent="0.25">
      <c r="B21" s="53" t="s">
        <v>262</v>
      </c>
      <c r="C21" s="54">
        <f>+C20</f>
        <v>2756250</v>
      </c>
      <c r="D21" s="54">
        <f>+D20</f>
        <v>0</v>
      </c>
      <c r="E21" s="44">
        <f t="shared" si="0"/>
        <v>2756250</v>
      </c>
    </row>
    <row r="22" spans="1:5" x14ac:dyDescent="0.25">
      <c r="B22" s="51" t="s">
        <v>237</v>
      </c>
      <c r="C22" s="57">
        <f>1480106+373274</f>
        <v>1853380</v>
      </c>
      <c r="D22" s="44">
        <f>964690+620164+1201036</f>
        <v>2785890</v>
      </c>
      <c r="E22" s="44">
        <f t="shared" si="0"/>
        <v>4639270</v>
      </c>
    </row>
    <row r="23" spans="1:5" x14ac:dyDescent="0.25">
      <c r="B23" s="53" t="s">
        <v>262</v>
      </c>
      <c r="C23" s="54">
        <f>+C22</f>
        <v>1853380</v>
      </c>
      <c r="D23" s="54">
        <f>+D22</f>
        <v>2785890</v>
      </c>
      <c r="E23" s="44">
        <f t="shared" si="0"/>
        <v>4639270</v>
      </c>
    </row>
    <row r="24" spans="1:5" x14ac:dyDescent="0.25">
      <c r="B24" s="43"/>
      <c r="C24" s="44"/>
      <c r="D24" s="44"/>
      <c r="E24" s="44"/>
    </row>
    <row r="25" spans="1:5" x14ac:dyDescent="0.25">
      <c r="B25" s="55" t="s">
        <v>263</v>
      </c>
      <c r="C25" s="55">
        <f>+C7+C11+C15+C18+C21+C23</f>
        <v>72665931</v>
      </c>
      <c r="D25" s="55">
        <f>+D7+D11+D15+D18+D21+D23</f>
        <v>2785890</v>
      </c>
      <c r="E25" s="55">
        <f>+E7+E11+E15+E18+E21+E23</f>
        <v>75451821</v>
      </c>
    </row>
    <row r="26" spans="1:5" x14ac:dyDescent="0.25">
      <c r="B26" s="43"/>
      <c r="C26" s="44"/>
      <c r="D26" s="44"/>
      <c r="E26" s="44"/>
    </row>
    <row r="27" spans="1:5" x14ac:dyDescent="0.25">
      <c r="C27" s="44"/>
      <c r="D27" s="44"/>
      <c r="E27" s="44"/>
    </row>
    <row r="28" spans="1:5" ht="17.399999999999999" x14ac:dyDescent="0.3">
      <c r="B28" s="59" t="s">
        <v>240</v>
      </c>
    </row>
    <row r="29" spans="1:5" x14ac:dyDescent="0.25">
      <c r="A29" s="51">
        <v>1</v>
      </c>
      <c r="B29" s="51" t="s">
        <v>5</v>
      </c>
    </row>
    <row r="30" spans="1:5" x14ac:dyDescent="0.25">
      <c r="C30" s="43" t="s">
        <v>235</v>
      </c>
      <c r="D30" s="43" t="s">
        <v>236</v>
      </c>
      <c r="E30" s="43" t="s">
        <v>238</v>
      </c>
    </row>
    <row r="31" spans="1:5" ht="26.4" x14ac:dyDescent="0.25">
      <c r="B31" s="49" t="s">
        <v>241</v>
      </c>
      <c r="C31" s="44">
        <v>800000</v>
      </c>
      <c r="D31" s="44">
        <v>0</v>
      </c>
      <c r="E31" s="44">
        <f>+C31+D31</f>
        <v>800000</v>
      </c>
    </row>
    <row r="32" spans="1:5" x14ac:dyDescent="0.25">
      <c r="B32" s="53" t="s">
        <v>161</v>
      </c>
      <c r="C32" s="54">
        <f>+C31</f>
        <v>800000</v>
      </c>
      <c r="D32" s="54">
        <f>+D31</f>
        <v>0</v>
      </c>
      <c r="E32" s="44"/>
    </row>
    <row r="33" spans="1:5" x14ac:dyDescent="0.25">
      <c r="A33" s="51">
        <v>2</v>
      </c>
      <c r="B33" s="51" t="s">
        <v>6</v>
      </c>
      <c r="C33" s="45"/>
      <c r="D33" s="44"/>
      <c r="E33" s="44"/>
    </row>
    <row r="34" spans="1:5" x14ac:dyDescent="0.25">
      <c r="B34" s="43" t="s">
        <v>244</v>
      </c>
      <c r="C34" s="44">
        <v>100000</v>
      </c>
      <c r="D34" s="44">
        <v>0</v>
      </c>
      <c r="E34" s="44"/>
    </row>
    <row r="35" spans="1:5" x14ac:dyDescent="0.25">
      <c r="B35" s="43" t="s">
        <v>245</v>
      </c>
      <c r="C35" s="44">
        <v>325000</v>
      </c>
      <c r="D35" s="44"/>
      <c r="E35" s="44"/>
    </row>
    <row r="36" spans="1:5" x14ac:dyDescent="0.25">
      <c r="B36" s="43" t="s">
        <v>246</v>
      </c>
      <c r="C36" s="44">
        <v>440000</v>
      </c>
      <c r="D36" s="44"/>
      <c r="E36" s="44"/>
    </row>
    <row r="37" spans="1:5" x14ac:dyDescent="0.25">
      <c r="B37" s="43" t="s">
        <v>247</v>
      </c>
      <c r="C37" s="44">
        <v>120000</v>
      </c>
      <c r="D37" s="44"/>
      <c r="E37" s="44"/>
    </row>
    <row r="38" spans="1:5" x14ac:dyDescent="0.25">
      <c r="B38" s="43" t="s">
        <v>248</v>
      </c>
      <c r="C38" s="44">
        <v>75000</v>
      </c>
      <c r="D38" s="44"/>
      <c r="E38" s="44"/>
    </row>
    <row r="39" spans="1:5" x14ac:dyDescent="0.25">
      <c r="B39" s="53" t="s">
        <v>161</v>
      </c>
      <c r="C39" s="54">
        <f>+C34+C35+C36+C37+C38</f>
        <v>1060000</v>
      </c>
      <c r="D39" s="54">
        <f>+D34+D35+D36+D37+D38</f>
        <v>0</v>
      </c>
      <c r="E39" s="44"/>
    </row>
    <row r="40" spans="1:5" x14ac:dyDescent="0.25">
      <c r="A40" s="51">
        <v>3</v>
      </c>
      <c r="B40" s="51" t="s">
        <v>249</v>
      </c>
      <c r="C40" s="44"/>
      <c r="D40" s="44"/>
      <c r="E40" s="44"/>
    </row>
    <row r="41" spans="1:5" x14ac:dyDescent="0.25">
      <c r="B41" s="43" t="s">
        <v>8</v>
      </c>
      <c r="C41" s="44">
        <v>500000</v>
      </c>
      <c r="D41" s="44"/>
      <c r="E41" s="44"/>
    </row>
    <row r="42" spans="1:5" x14ac:dyDescent="0.25">
      <c r="B42" s="53" t="s">
        <v>161</v>
      </c>
      <c r="C42" s="54">
        <f>+C41</f>
        <v>500000</v>
      </c>
      <c r="D42" s="54">
        <f>+D41</f>
        <v>0</v>
      </c>
      <c r="E42" s="44"/>
    </row>
    <row r="43" spans="1:5" x14ac:dyDescent="0.25">
      <c r="A43" s="51">
        <v>4</v>
      </c>
      <c r="B43" s="51" t="s">
        <v>251</v>
      </c>
      <c r="C43" s="44"/>
      <c r="D43" s="44"/>
      <c r="E43" s="44"/>
    </row>
    <row r="44" spans="1:5" x14ac:dyDescent="0.25">
      <c r="B44" s="49" t="s">
        <v>257</v>
      </c>
      <c r="C44" s="44">
        <v>250000</v>
      </c>
      <c r="D44" s="44">
        <v>120000</v>
      </c>
      <c r="E44" s="44">
        <f>+C44+D44</f>
        <v>370000</v>
      </c>
    </row>
    <row r="45" spans="1:5" x14ac:dyDescent="0.25">
      <c r="B45" s="53" t="s">
        <v>161</v>
      </c>
      <c r="C45" s="54">
        <f>+C44</f>
        <v>250000</v>
      </c>
      <c r="D45" s="54">
        <f>+D44</f>
        <v>120000</v>
      </c>
      <c r="E45" s="44"/>
    </row>
    <row r="46" spans="1:5" x14ac:dyDescent="0.25">
      <c r="A46" s="51">
        <v>5</v>
      </c>
      <c r="B46" s="51" t="s">
        <v>252</v>
      </c>
      <c r="C46" s="44"/>
      <c r="D46" s="44"/>
    </row>
    <row r="47" spans="1:5" x14ac:dyDescent="0.25">
      <c r="B47" s="53" t="s">
        <v>161</v>
      </c>
      <c r="C47" s="54">
        <f>+C46</f>
        <v>0</v>
      </c>
      <c r="D47" s="44"/>
    </row>
    <row r="48" spans="1:5" x14ac:dyDescent="0.25">
      <c r="B48" s="43"/>
      <c r="C48" s="46"/>
      <c r="D48" s="44"/>
    </row>
    <row r="49" spans="1:5" x14ac:dyDescent="0.25">
      <c r="B49" s="50" t="s">
        <v>264</v>
      </c>
      <c r="C49" s="55">
        <f>+C32+C39+C42+C45+C47</f>
        <v>2610000</v>
      </c>
      <c r="D49" s="55">
        <f>+D32+D39+D42+D45+D47</f>
        <v>120000</v>
      </c>
    </row>
    <row r="50" spans="1:5" x14ac:dyDescent="0.25">
      <c r="C50" s="48"/>
    </row>
    <row r="51" spans="1:5" x14ac:dyDescent="0.25">
      <c r="B51" s="43" t="s">
        <v>258</v>
      </c>
    </row>
    <row r="52" spans="1:5" x14ac:dyDescent="0.25">
      <c r="A52" s="51">
        <v>1</v>
      </c>
      <c r="B52" s="51" t="s">
        <v>5</v>
      </c>
    </row>
    <row r="53" spans="1:5" x14ac:dyDescent="0.25">
      <c r="C53" s="43" t="s">
        <v>235</v>
      </c>
      <c r="D53" s="43" t="s">
        <v>236</v>
      </c>
      <c r="E53" s="43" t="s">
        <v>238</v>
      </c>
    </row>
    <row r="54" spans="1:5" x14ac:dyDescent="0.25">
      <c r="B54" s="43"/>
      <c r="C54" s="44"/>
      <c r="D54" s="44"/>
      <c r="E54" s="44"/>
    </row>
    <row r="55" spans="1:5" x14ac:dyDescent="0.25">
      <c r="A55" s="51">
        <v>2</v>
      </c>
      <c r="B55" s="51" t="s">
        <v>6</v>
      </c>
      <c r="C55" s="45"/>
      <c r="D55" s="44"/>
      <c r="E55" s="44"/>
    </row>
    <row r="56" spans="1:5" x14ac:dyDescent="0.25">
      <c r="B56" s="43"/>
      <c r="C56" s="44"/>
      <c r="D56" s="44"/>
      <c r="E56" s="44"/>
    </row>
    <row r="57" spans="1:5" x14ac:dyDescent="0.25">
      <c r="A57" s="51">
        <v>3</v>
      </c>
      <c r="B57" s="51" t="s">
        <v>249</v>
      </c>
      <c r="C57" s="44"/>
      <c r="D57" s="44"/>
      <c r="E57" s="44"/>
    </row>
    <row r="58" spans="1:5" x14ac:dyDescent="0.25">
      <c r="B58" s="43"/>
      <c r="C58" s="44"/>
      <c r="D58" s="44"/>
      <c r="E58" s="44"/>
    </row>
    <row r="59" spans="1:5" x14ac:dyDescent="0.25">
      <c r="B59" s="43"/>
      <c r="C59" s="44"/>
      <c r="D59" s="44"/>
      <c r="E59" s="44"/>
    </row>
    <row r="60" spans="1:5" x14ac:dyDescent="0.25">
      <c r="A60" s="51">
        <v>4</v>
      </c>
      <c r="B60" s="51" t="s">
        <v>251</v>
      </c>
      <c r="C60" s="44"/>
      <c r="D60" s="44"/>
      <c r="E60" s="44"/>
    </row>
    <row r="61" spans="1:5" ht="26.4" x14ac:dyDescent="0.25">
      <c r="B61" s="49" t="s">
        <v>259</v>
      </c>
      <c r="C61" s="44">
        <v>150000</v>
      </c>
      <c r="D61" s="44"/>
      <c r="E61" s="44"/>
    </row>
    <row r="62" spans="1:5" ht="26.4" x14ac:dyDescent="0.25">
      <c r="B62" s="49" t="s">
        <v>260</v>
      </c>
      <c r="C62" s="44">
        <v>685440</v>
      </c>
      <c r="D62" s="44"/>
      <c r="E62" s="44"/>
    </row>
    <row r="63" spans="1:5" x14ac:dyDescent="0.25">
      <c r="A63" s="51">
        <v>5</v>
      </c>
      <c r="B63" s="53" t="s">
        <v>161</v>
      </c>
      <c r="C63" s="54">
        <f>+C62+C61</f>
        <v>835440</v>
      </c>
      <c r="D63" s="54">
        <f>+D62+D61</f>
        <v>0</v>
      </c>
      <c r="E63" s="44"/>
    </row>
    <row r="64" spans="1:5" x14ac:dyDescent="0.25">
      <c r="B64" s="49"/>
      <c r="C64" s="44"/>
      <c r="D64" s="44"/>
      <c r="E64" s="44"/>
    </row>
    <row r="65" spans="1:5" x14ac:dyDescent="0.25">
      <c r="B65" s="51" t="s">
        <v>275</v>
      </c>
      <c r="C65" s="44">
        <v>293760</v>
      </c>
      <c r="D65" s="44"/>
      <c r="E65" s="44"/>
    </row>
    <row r="66" spans="1:5" ht="39.6" x14ac:dyDescent="0.25">
      <c r="B66" s="49" t="s">
        <v>276</v>
      </c>
      <c r="C66" s="44"/>
      <c r="D66" s="44"/>
      <c r="E66" s="44"/>
    </row>
    <row r="67" spans="1:5" x14ac:dyDescent="0.25">
      <c r="A67" s="56"/>
      <c r="B67" s="53" t="s">
        <v>161</v>
      </c>
      <c r="C67" s="54">
        <f>+C66+C65</f>
        <v>293760</v>
      </c>
      <c r="D67" s="54">
        <f>+D66+D65</f>
        <v>0</v>
      </c>
      <c r="E67" s="44"/>
    </row>
    <row r="68" spans="1:5" x14ac:dyDescent="0.25">
      <c r="A68" s="56"/>
      <c r="B68" s="43"/>
      <c r="C68" s="44"/>
      <c r="D68" s="44"/>
      <c r="E68" s="44"/>
    </row>
    <row r="69" spans="1:5" x14ac:dyDescent="0.25">
      <c r="A69" s="56"/>
      <c r="B69" s="51" t="s">
        <v>252</v>
      </c>
      <c r="C69" s="44"/>
      <c r="D69" s="44"/>
    </row>
    <row r="70" spans="1:5" x14ac:dyDescent="0.25">
      <c r="A70" s="56"/>
      <c r="B70" s="43" t="s">
        <v>254</v>
      </c>
      <c r="C70" s="47"/>
      <c r="D70" s="44">
        <v>0</v>
      </c>
    </row>
    <row r="71" spans="1:5" x14ac:dyDescent="0.25">
      <c r="B71" s="43" t="s">
        <v>255</v>
      </c>
      <c r="C71" s="44">
        <v>450000</v>
      </c>
      <c r="D71" s="44">
        <v>0</v>
      </c>
    </row>
    <row r="72" spans="1:5" x14ac:dyDescent="0.25">
      <c r="B72" s="53" t="s">
        <v>161</v>
      </c>
      <c r="C72" s="54">
        <f>+C71</f>
        <v>450000</v>
      </c>
      <c r="D72" s="54">
        <f>+D71</f>
        <v>0</v>
      </c>
    </row>
    <row r="73" spans="1:5" x14ac:dyDescent="0.25">
      <c r="B73" s="56"/>
      <c r="C73" s="46"/>
      <c r="D73" s="44"/>
    </row>
    <row r="74" spans="1:5" x14ac:dyDescent="0.25">
      <c r="B74" s="43"/>
      <c r="C74" s="44"/>
      <c r="D74" s="44"/>
    </row>
    <row r="75" spans="1:5" x14ac:dyDescent="0.25">
      <c r="B75" s="50" t="s">
        <v>265</v>
      </c>
      <c r="C75" s="55">
        <f>+C63+C67+C72</f>
        <v>1579200</v>
      </c>
      <c r="D75" s="44"/>
    </row>
    <row r="76" spans="1:5" x14ac:dyDescent="0.25">
      <c r="C76" s="46"/>
    </row>
    <row r="77" spans="1:5" x14ac:dyDescent="0.25">
      <c r="C77" s="46"/>
    </row>
    <row r="78" spans="1:5" ht="15" x14ac:dyDescent="0.25">
      <c r="B78" s="58" t="s">
        <v>267</v>
      </c>
      <c r="C78" s="48"/>
    </row>
    <row r="79" spans="1:5" x14ac:dyDescent="0.25">
      <c r="B79" s="43" t="s">
        <v>269</v>
      </c>
      <c r="C79" s="44">
        <v>5355000</v>
      </c>
    </row>
    <row r="80" spans="1:5" x14ac:dyDescent="0.25">
      <c r="B80" s="43" t="s">
        <v>270</v>
      </c>
      <c r="C80" s="44">
        <v>734581</v>
      </c>
    </row>
    <row r="81" spans="2:5" x14ac:dyDescent="0.25">
      <c r="B81" s="53"/>
      <c r="C81" s="54">
        <f>+C79+C80</f>
        <v>6089581</v>
      </c>
      <c r="D81" s="54">
        <f>+D79+D80</f>
        <v>0</v>
      </c>
    </row>
    <row r="83" spans="2:5" ht="15" x14ac:dyDescent="0.25">
      <c r="B83" s="58" t="s">
        <v>268</v>
      </c>
    </row>
    <row r="84" spans="2:5" x14ac:dyDescent="0.25">
      <c r="B84" s="43" t="s">
        <v>266</v>
      </c>
      <c r="C84" s="44">
        <v>2055288</v>
      </c>
    </row>
    <row r="85" spans="2:5" x14ac:dyDescent="0.25">
      <c r="B85" s="53" t="s">
        <v>161</v>
      </c>
      <c r="C85" s="54">
        <f>+C84</f>
        <v>2055288</v>
      </c>
      <c r="D85" s="54">
        <f>+D84</f>
        <v>0</v>
      </c>
    </row>
    <row r="86" spans="2:5" x14ac:dyDescent="0.25">
      <c r="E86" s="60"/>
    </row>
    <row r="88" spans="2:5" x14ac:dyDescent="0.25">
      <c r="B88" s="43" t="s">
        <v>271</v>
      </c>
      <c r="C88" s="60">
        <f>+C25+C49+C75+C81+C85</f>
        <v>85000000</v>
      </c>
      <c r="D88" s="60">
        <f>+D25+D49+D75+D81+D85</f>
        <v>2905890</v>
      </c>
      <c r="E88" s="60">
        <f>+C88+D88</f>
        <v>87905890</v>
      </c>
    </row>
    <row r="89" spans="2:5" x14ac:dyDescent="0.25">
      <c r="B89" s="43" t="s">
        <v>272</v>
      </c>
    </row>
  </sheetData>
  <pageMargins left="0.7" right="0.7" top="0.75" bottom="0.75" header="0.3" footer="0.3"/>
  <pageSetup paperSize="5" scale="94" orientation="portrait" r:id="rId1"/>
  <rowBreaks count="1" manualBreakCount="1">
    <brk id="76" min="1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6D786848BCB282478DA2963E4781A9EB" ma:contentTypeVersion="6" ma:contentTypeDescription="A content type to manage public (operations) IDB documents" ma:contentTypeScope="" ma:versionID="849ccc3349f8c60fd1045b8d2fd2b06e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f3c849ee62098829b5dfbd8e7102ca2b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  <xsd:element ref="ns2:Disclos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8be9b3f0-593f-4939-a32e-78bc44e80446}" ma:internalName="TaxCatchAll" ma:showField="CatchAllData" ma:web="eb750629-ec99-4236-a6b1-018c4332f0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8be9b3f0-593f-4939-a32e-78bc44e80446}" ma:internalName="TaxCatchAllLabel" ma:readOnly="true" ma:showField="CatchAllDataLabel" ma:web="eb750629-ec99-4236-a6b1-018c4332f0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38990903</IDBDocs_x0020_Number>
    <TaxCatchAll xmlns="9c571b2f-e523-4ab2-ba2e-09e151a03ef4">
      <Value>5</Value>
      <Value>4</Value>
    </TaxCatchAll>
    <Phase xmlns="9c571b2f-e523-4ab2-ba2e-09e151a03ef4" xsi:nil="true"/>
    <SISCOR_x0020_Number xmlns="9c571b2f-e523-4ab2-ba2e-09e151a03ef4" xsi:nil="true"/>
    <Division_x0020_or_x0020_Unit xmlns="9c571b2f-e523-4ab2-ba2e-09e151a03ef4">SCL/SPH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 xsi:nil="true"/>
    <Document_x0020_Author xmlns="9c571b2f-e523-4ab2-ba2e-09e151a03ef4">Sanchez-Monin, Emmanuelle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2014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NI-L1082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PLAN</Identifier>
    <Disclosure_x0020_Activity xmlns="9c571b2f-e523-4ab2-ba2e-09e151a03ef4">Procurement Plan</Disclosure_x0020_Activity>
    <Webtopic xmlns="9c571b2f-e523-4ab2-ba2e-09e151a03ef4">SA-SAL</Webtopic>
    <Issue_x0020_Date xmlns="9c571b2f-e523-4ab2-ba2e-09e151a03ef4" xsi:nil="true"/>
    <Disclosed xmlns="9c571b2f-e523-4ab2-ba2e-09e151a03ef4">false</Disclosed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Props1.xml><?xml version="1.0" encoding="utf-8"?>
<ds:datastoreItem xmlns:ds="http://schemas.openxmlformats.org/officeDocument/2006/customXml" ds:itemID="{12AD5F11-25D9-453C-A1FB-D9935B6C7CF7}"/>
</file>

<file path=customXml/itemProps2.xml><?xml version="1.0" encoding="utf-8"?>
<ds:datastoreItem xmlns:ds="http://schemas.openxmlformats.org/officeDocument/2006/customXml" ds:itemID="{9FEC2848-AA58-4A3A-80D7-B9531E6AB315}"/>
</file>

<file path=customXml/itemProps3.xml><?xml version="1.0" encoding="utf-8"?>
<ds:datastoreItem xmlns:ds="http://schemas.openxmlformats.org/officeDocument/2006/customXml" ds:itemID="{5358F556-BA72-43D5-9463-7DC0D32E5D0B}"/>
</file>

<file path=customXml/itemProps4.xml><?xml version="1.0" encoding="utf-8"?>
<ds:datastoreItem xmlns:ds="http://schemas.openxmlformats.org/officeDocument/2006/customXml" ds:itemID="{6C8E1296-1C55-4BC1-864B-AAD5F15A83D9}"/>
</file>

<file path=customXml/itemProps5.xml><?xml version="1.0" encoding="utf-8"?>
<ds:datastoreItem xmlns:ds="http://schemas.openxmlformats.org/officeDocument/2006/customXml" ds:itemID="{CC509512-F141-48B1-B021-1F839C0041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Estructura proyecto</vt:lpstr>
      <vt:lpstr>Plan de Adquisiciones</vt:lpstr>
      <vt:lpstr>Detalle Plan de Adquisiciones</vt:lpstr>
      <vt:lpstr>Listas_Opciones_de_Referencia</vt:lpstr>
      <vt:lpstr>Sheet1</vt:lpstr>
      <vt:lpstr>'Detalle Plan de Adquisiciones'!Print_Area</vt:lpstr>
      <vt:lpstr>Listas_Opciones_de_Referencia!Print_Area</vt:lpstr>
      <vt:lpstr>'Plan de Adquisiciones'!Print_Area</vt:lpstr>
      <vt:lpstr>Sheet1!Print_Area</vt:lpstr>
    </vt:vector>
  </TitlesOfParts>
  <Company>The 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POD enlace Plan de Adquisiciones completo</dc:title>
  <dc:creator>Banco Interamericano de Desarrollo</dc:creator>
  <cp:lastModifiedBy>Inter-American Development Bank</cp:lastModifiedBy>
  <cp:lastPrinted>2014-09-17T17:59:48Z</cp:lastPrinted>
  <dcterms:created xsi:type="dcterms:W3CDTF">2008-08-01T19:30:21Z</dcterms:created>
  <dcterms:modified xsi:type="dcterms:W3CDTF">2014-09-18T13:06:45Z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0x01010046CF21643EE8D14686A648AA6DAD0892006D786848BCB282478DA2963E4781A9EB</vt:lpwstr>
  </property>
  <property fmtid="{D5CDD505-2E9C-101B-9397-08002B2CF9AE}" pid="4" name="TaxKeyword">
    <vt:lpwstr/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4;#Unclassified|a6dff32e-d477-44cd-a56b-85efe9e0a56c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4;#Unclassified|a6dff32e-d477-44cd-a56b-85efe9e0a56c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Function Operations IDB">
    <vt:lpwstr>5;#IDBDocs|cca77002-e150-4b2d-ab1f-1d7a7cdcae16</vt:lpwstr>
  </property>
  <property fmtid="{D5CDD505-2E9C-101B-9397-08002B2CF9AE}" pid="16" name="Sub-Sector">
    <vt:lpwstr/>
  </property>
</Properties>
</file>