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xl/externalLinks/externalLink5.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4.xml" ContentType="application/vnd.openxmlformats-officedocument.spreadsheetml.externalLink+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Users\mvillegast\Documents\"/>
    </mc:Choice>
  </mc:AlternateContent>
  <bookViews>
    <workbookView xWindow="-15" yWindow="6810" windowWidth="12120" windowHeight="2295" tabRatio="906"/>
  </bookViews>
  <sheets>
    <sheet name="CONALEP Bienes" sheetId="25" r:id="rId1"/>
    <sheet name="COSDAC Bienes" sheetId="37" r:id="rId2"/>
    <sheet name="COSDAC Consultorías" sheetId="54" r:id="rId3"/>
    <sheet name="DGCFT Bienes" sheetId="38" r:id="rId4"/>
    <sheet name="DGECYTM Bienes" sheetId="41" r:id="rId5"/>
    <sheet name="DGETA Bienes" sheetId="43" r:id="rId6"/>
    <sheet name="DGETI Bienes" sheetId="45" r:id="rId7"/>
  </sheets>
  <externalReferences>
    <externalReference r:id="rId8"/>
    <externalReference r:id="rId9"/>
    <externalReference r:id="rId10"/>
    <externalReference r:id="rId11"/>
    <externalReference r:id="rId12"/>
  </externalReferences>
  <definedNames>
    <definedName name="_xlnm.Print_Area" localSheetId="0">'CONALEP Bienes'!$A$1:$BA$64</definedName>
    <definedName name="_xlnm.Print_Area" localSheetId="1">'COSDAC Bienes'!$A$1:$BA$94</definedName>
    <definedName name="_xlnm.Print_Area" localSheetId="2">'COSDAC Consultorías'!$A$1:$BM$43</definedName>
    <definedName name="_xlnm.Print_Area" localSheetId="3">'DGCFT Bienes'!$A$1:$BA$57</definedName>
    <definedName name="_xlnm.Print_Area" localSheetId="4">'DGECYTM Bienes'!$A$1:$BA$66</definedName>
    <definedName name="_xlnm.Print_Area" localSheetId="5">'DGETA Bienes'!$A$1:$BB$46</definedName>
    <definedName name="_xlnm.Print_Area" localSheetId="6">'DGETI Bienes'!$A$1:$BA$74</definedName>
    <definedName name="_xlnm.Print_Titles" localSheetId="0">'CONALEP Bienes'!$1:$8</definedName>
    <definedName name="_xlnm.Print_Titles" localSheetId="1">'COSDAC Bienes'!$1:$8</definedName>
    <definedName name="_xlnm.Print_Titles" localSheetId="3">'DGCFT Bienes'!$1:$8</definedName>
    <definedName name="_xlnm.Print_Titles" localSheetId="4">'DGECYTM Bienes'!$1:$8</definedName>
    <definedName name="_xlnm.Print_Titles" localSheetId="6">'DGETI Bienes'!$1:$8</definedName>
  </definedNames>
  <calcPr calcId="152511"/>
</workbook>
</file>

<file path=xl/calcChain.xml><?xml version="1.0" encoding="utf-8"?>
<calcChain xmlns="http://schemas.openxmlformats.org/spreadsheetml/2006/main">
  <c r="AT16" i="45" l="1"/>
  <c r="AT14" i="45"/>
  <c r="AW16" i="45"/>
  <c r="AY16" i="45" s="1"/>
  <c r="AX14" i="45"/>
  <c r="AY14" i="45" s="1"/>
  <c r="AX52" i="45"/>
  <c r="AW52" i="45"/>
  <c r="AV52" i="45"/>
  <c r="AU52" i="45"/>
  <c r="AS52" i="45"/>
  <c r="AY50" i="45"/>
  <c r="AT50" i="45"/>
  <c r="AY48" i="45"/>
  <c r="AY52" i="45" s="1"/>
  <c r="AT48" i="45"/>
  <c r="AT52" i="45" s="1"/>
  <c r="W52" i="45"/>
  <c r="V52" i="45"/>
  <c r="U52" i="45"/>
  <c r="T52" i="45"/>
  <c r="R52" i="45"/>
  <c r="X52" i="45"/>
  <c r="S52" i="45"/>
  <c r="AY26" i="43"/>
  <c r="AX26" i="43"/>
  <c r="AW26" i="43"/>
  <c r="AV26" i="43"/>
  <c r="AT26" i="43"/>
  <c r="AZ24" i="43"/>
  <c r="AU24" i="43"/>
  <c r="AZ22" i="43"/>
  <c r="AZ26" i="43" s="1"/>
  <c r="AU22" i="43"/>
  <c r="AU26" i="43" s="1"/>
  <c r="X26" i="43"/>
  <c r="W26" i="43"/>
  <c r="V26" i="43"/>
  <c r="U26" i="43"/>
  <c r="T26" i="43"/>
  <c r="R26" i="43"/>
  <c r="AA24" i="43"/>
  <c r="AA22" i="43"/>
  <c r="S26" i="43"/>
  <c r="AX42" i="41"/>
  <c r="AW42" i="41"/>
  <c r="AV42" i="41"/>
  <c r="AU42" i="41"/>
  <c r="AS42" i="41"/>
  <c r="AY40" i="41"/>
  <c r="AY38" i="41"/>
  <c r="AY42" i="41" s="1"/>
  <c r="AY62" i="25"/>
  <c r="AY60" i="25"/>
  <c r="AY58" i="25"/>
  <c r="AX64" i="25"/>
  <c r="AW64" i="25"/>
  <c r="AV64" i="25"/>
  <c r="AU64" i="25"/>
  <c r="AT62" i="25"/>
  <c r="AT60" i="25"/>
  <c r="AT58" i="25"/>
  <c r="AS64" i="25"/>
  <c r="AS66" i="25"/>
  <c r="AT66" i="25"/>
  <c r="AW66" i="25"/>
  <c r="AX66" i="25"/>
  <c r="AY66" i="25"/>
  <c r="AS67" i="25"/>
  <c r="AT67" i="25"/>
  <c r="AW67" i="25"/>
  <c r="AX67" i="25"/>
  <c r="AY67" i="25"/>
  <c r="S54" i="25"/>
  <c r="X54" i="25"/>
  <c r="S56" i="25"/>
  <c r="X56" i="25"/>
  <c r="AY56" i="25"/>
  <c r="AT56" i="25"/>
  <c r="AX55" i="45" l="1"/>
  <c r="AW55" i="45"/>
  <c r="AY55" i="45" s="1"/>
  <c r="AT55" i="45"/>
  <c r="AS55" i="45"/>
  <c r="AY54" i="45"/>
  <c r="AX54" i="45"/>
  <c r="AW54" i="45"/>
  <c r="AT54" i="45"/>
  <c r="AS54" i="45"/>
  <c r="AX46" i="45"/>
  <c r="AW46" i="45"/>
  <c r="AV46" i="45"/>
  <c r="AU46" i="45"/>
  <c r="AS46" i="45"/>
  <c r="AY44" i="45"/>
  <c r="AT44" i="45"/>
  <c r="AY42" i="45"/>
  <c r="AT42" i="45"/>
  <c r="AY40" i="45"/>
  <c r="AT40" i="45"/>
  <c r="AY38" i="45"/>
  <c r="AT38" i="45"/>
  <c r="AY36" i="45"/>
  <c r="AT36" i="45"/>
  <c r="AY34" i="45"/>
  <c r="AT34" i="45"/>
  <c r="AY32" i="45"/>
  <c r="AT32" i="45"/>
  <c r="AY30" i="45"/>
  <c r="AT30" i="45"/>
  <c r="AY28" i="45"/>
  <c r="AT28" i="45"/>
  <c r="AY26" i="45"/>
  <c r="AT26" i="45"/>
  <c r="AV24" i="45"/>
  <c r="AU24" i="45"/>
  <c r="AS24" i="45"/>
  <c r="AX22" i="45"/>
  <c r="AX24" i="45" s="1"/>
  <c r="AW22" i="45"/>
  <c r="AW24" i="45" s="1"/>
  <c r="AT22" i="45"/>
  <c r="AT24" i="45" s="1"/>
  <c r="AX20" i="45"/>
  <c r="AW20" i="45"/>
  <c r="AV20" i="45"/>
  <c r="AU20" i="45"/>
  <c r="AT20" i="45"/>
  <c r="AS20" i="45"/>
  <c r="AY18" i="45"/>
  <c r="AY20" i="45" s="1"/>
  <c r="AT18" i="45"/>
  <c r="AZ30" i="43"/>
  <c r="AY28" i="43"/>
  <c r="AX28" i="43"/>
  <c r="AU28" i="43"/>
  <c r="AT28" i="43"/>
  <c r="AW29" i="43"/>
  <c r="AX20" i="43"/>
  <c r="AW20" i="43"/>
  <c r="AW27" i="43" s="1"/>
  <c r="AV20" i="43"/>
  <c r="AT20" i="43"/>
  <c r="AY18" i="43"/>
  <c r="AZ18" i="43" s="1"/>
  <c r="AU18" i="43"/>
  <c r="AY16" i="43"/>
  <c r="AZ16" i="43" s="1"/>
  <c r="AU16" i="43"/>
  <c r="AY14" i="43"/>
  <c r="AU14" i="43"/>
  <c r="AZ12" i="43"/>
  <c r="AU12" i="43"/>
  <c r="AZ10" i="43"/>
  <c r="AU10" i="43"/>
  <c r="AY44" i="41"/>
  <c r="AX44" i="41"/>
  <c r="AW44" i="41"/>
  <c r="AT44" i="41"/>
  <c r="AS44" i="41"/>
  <c r="AY36" i="41"/>
  <c r="AX36" i="41"/>
  <c r="AW36" i="41"/>
  <c r="AV36" i="41"/>
  <c r="AU36" i="41"/>
  <c r="AS36" i="41"/>
  <c r="AT36" i="41"/>
  <c r="AX32" i="41"/>
  <c r="AW32" i="41"/>
  <c r="AV32" i="41"/>
  <c r="AU32" i="41"/>
  <c r="AS32" i="41"/>
  <c r="AY30" i="41"/>
  <c r="AT30" i="41"/>
  <c r="AY28" i="41"/>
  <c r="AT28" i="41"/>
  <c r="AY26" i="41"/>
  <c r="AT26" i="41"/>
  <c r="AY24" i="41"/>
  <c r="AT24" i="41"/>
  <c r="AY22" i="41"/>
  <c r="AT22" i="41"/>
  <c r="AY20" i="41"/>
  <c r="AT20" i="41"/>
  <c r="AY18" i="41"/>
  <c r="AT18" i="41"/>
  <c r="AY16" i="41"/>
  <c r="AT16" i="41"/>
  <c r="AY14" i="41"/>
  <c r="AT14" i="41"/>
  <c r="AY12" i="41"/>
  <c r="AT12" i="41"/>
  <c r="AY10" i="41"/>
  <c r="AT10" i="41"/>
  <c r="AX45" i="38"/>
  <c r="AW45" i="38"/>
  <c r="AY44" i="38"/>
  <c r="AY43" i="38"/>
  <c r="AX41" i="38"/>
  <c r="AW41" i="38"/>
  <c r="AY41" i="38" s="1"/>
  <c r="AT41" i="38"/>
  <c r="AS41" i="38"/>
  <c r="AY40" i="38"/>
  <c r="AX40" i="38"/>
  <c r="AW40" i="38"/>
  <c r="AT40" i="38"/>
  <c r="AS40" i="38"/>
  <c r="AX38" i="38"/>
  <c r="AX39" i="38" s="1"/>
  <c r="AX42" i="38" s="1"/>
  <c r="AW38" i="38"/>
  <c r="AW39" i="38" s="1"/>
  <c r="AW42" i="38" s="1"/>
  <c r="AV38" i="38"/>
  <c r="AU38" i="38"/>
  <c r="AS38" i="38"/>
  <c r="AY38" i="38"/>
  <c r="AV39" i="38"/>
  <c r="AV42" i="38" s="1"/>
  <c r="AU39" i="38"/>
  <c r="AU42" i="38" s="1"/>
  <c r="AS39" i="38"/>
  <c r="BJ19" i="54"/>
  <c r="BJ21" i="54" s="1"/>
  <c r="BI19" i="54"/>
  <c r="BI21" i="54" s="1"/>
  <c r="BH19" i="54"/>
  <c r="BH21" i="54" s="1"/>
  <c r="BG19" i="54"/>
  <c r="BG21" i="54" s="1"/>
  <c r="BF19" i="54"/>
  <c r="BF21" i="54" s="1"/>
  <c r="BE19" i="54"/>
  <c r="BE21" i="54" s="1"/>
  <c r="AY76" i="37" s="1"/>
  <c r="BD19" i="54"/>
  <c r="BD21" i="54" s="1"/>
  <c r="AX76" i="37" s="1"/>
  <c r="BB19" i="54"/>
  <c r="BB21" i="54" s="1"/>
  <c r="BK18" i="54"/>
  <c r="BC18" i="54"/>
  <c r="BK17" i="54"/>
  <c r="BC17" i="54"/>
  <c r="BK16" i="54"/>
  <c r="BC16" i="54"/>
  <c r="BK15" i="54"/>
  <c r="BC15" i="54"/>
  <c r="BK14" i="54"/>
  <c r="BC14" i="54"/>
  <c r="BK13" i="54"/>
  <c r="BC13" i="54"/>
  <c r="BK12" i="54"/>
  <c r="BC12" i="54"/>
  <c r="BK11" i="54"/>
  <c r="BC11" i="54"/>
  <c r="AT76" i="37"/>
  <c r="AS76" i="37"/>
  <c r="AX74" i="37"/>
  <c r="AW74" i="37"/>
  <c r="AV74" i="37"/>
  <c r="AU74" i="37"/>
  <c r="AS74" i="37"/>
  <c r="AY72" i="37"/>
  <c r="AT72" i="37"/>
  <c r="AY70" i="37"/>
  <c r="AT70" i="37"/>
  <c r="AY68" i="37"/>
  <c r="AT68" i="37"/>
  <c r="AY66" i="37"/>
  <c r="AY74" i="37" s="1"/>
  <c r="AT66" i="37"/>
  <c r="AY64" i="37"/>
  <c r="AT64" i="37"/>
  <c r="AV62" i="37"/>
  <c r="AV75" i="37" s="1"/>
  <c r="AV77" i="37" s="1"/>
  <c r="AU62" i="37"/>
  <c r="AY60" i="37"/>
  <c r="AT60" i="37"/>
  <c r="AY58" i="37"/>
  <c r="AT58" i="37"/>
  <c r="AY56" i="37"/>
  <c r="AT56" i="37"/>
  <c r="AY54" i="37"/>
  <c r="AT54" i="37"/>
  <c r="AT52" i="37"/>
  <c r="AT50" i="37"/>
  <c r="AY48" i="37"/>
  <c r="AW48" i="37"/>
  <c r="AT48" i="37"/>
  <c r="AW46" i="37"/>
  <c r="AY46" i="37" s="1"/>
  <c r="AT46" i="37"/>
  <c r="AY44" i="37"/>
  <c r="AW44" i="37"/>
  <c r="AT44" i="37"/>
  <c r="AX42" i="37"/>
  <c r="AX62" i="37" s="1"/>
  <c r="AT42" i="37"/>
  <c r="AY40" i="37"/>
  <c r="AS40" i="37"/>
  <c r="AT40" i="37" s="1"/>
  <c r="AY38" i="37"/>
  <c r="AT38" i="37"/>
  <c r="AY36" i="37"/>
  <c r="AT36" i="37"/>
  <c r="AY34" i="37"/>
  <c r="AT34" i="37"/>
  <c r="AY32" i="37"/>
  <c r="AT32" i="37"/>
  <c r="AW30" i="37"/>
  <c r="AY30" i="37" s="1"/>
  <c r="AS30" i="37"/>
  <c r="AT30" i="37" s="1"/>
  <c r="AW28" i="37"/>
  <c r="AY28" i="37" s="1"/>
  <c r="AS28" i="37"/>
  <c r="AT28" i="37" s="1"/>
  <c r="AW26" i="37"/>
  <c r="AY26" i="37" s="1"/>
  <c r="AS26" i="37"/>
  <c r="AT26" i="37" s="1"/>
  <c r="AW24" i="37"/>
  <c r="AY24" i="37" s="1"/>
  <c r="AS24" i="37"/>
  <c r="AT24" i="37" s="1"/>
  <c r="AW22" i="37"/>
  <c r="AY22" i="37" s="1"/>
  <c r="AS22" i="37"/>
  <c r="AT22" i="37" s="1"/>
  <c r="AW20" i="37"/>
  <c r="AY20" i="37" s="1"/>
  <c r="AS20" i="37"/>
  <c r="AS62" i="37" s="1"/>
  <c r="AY18" i="37"/>
  <c r="AT18" i="37"/>
  <c r="AY16" i="37"/>
  <c r="AT16" i="37"/>
  <c r="S20" i="25"/>
  <c r="AT20" i="25"/>
  <c r="AY30" i="25"/>
  <c r="AT30" i="25"/>
  <c r="AY28" i="25"/>
  <c r="AT28" i="25"/>
  <c r="AY26" i="25"/>
  <c r="AT26" i="25"/>
  <c r="AY24" i="25"/>
  <c r="AT24" i="25"/>
  <c r="AY22" i="25"/>
  <c r="AT22" i="25"/>
  <c r="AY18" i="25"/>
  <c r="AT18" i="25"/>
  <c r="AY16" i="25"/>
  <c r="AT16" i="25"/>
  <c r="AY14" i="25"/>
  <c r="AT14" i="25"/>
  <c r="AY12" i="25"/>
  <c r="AT12" i="25"/>
  <c r="AY10" i="25"/>
  <c r="AT10" i="25"/>
  <c r="AY20" i="25"/>
  <c r="X20" i="25"/>
  <c r="AX75" i="25"/>
  <c r="AY74" i="25"/>
  <c r="AW73" i="25"/>
  <c r="AW75" i="25" s="1"/>
  <c r="AY72" i="25"/>
  <c r="AY70" i="25"/>
  <c r="AY69" i="25"/>
  <c r="AY54" i="25"/>
  <c r="AT54" i="25"/>
  <c r="AY52" i="25"/>
  <c r="AT52" i="25"/>
  <c r="AY50" i="25"/>
  <c r="AT50" i="25"/>
  <c r="AY48" i="25"/>
  <c r="AT48" i="25"/>
  <c r="AY46" i="25"/>
  <c r="AT46" i="25"/>
  <c r="AY44" i="25"/>
  <c r="AT44" i="25"/>
  <c r="AY42" i="25"/>
  <c r="AT42" i="25"/>
  <c r="AY40" i="25"/>
  <c r="AT40" i="25"/>
  <c r="AY38" i="25"/>
  <c r="AY64" i="25" s="1"/>
  <c r="AT38" i="25"/>
  <c r="AX36" i="25"/>
  <c r="AW36" i="25"/>
  <c r="AV36" i="25"/>
  <c r="AU36" i="25"/>
  <c r="AS36" i="25"/>
  <c r="AY34" i="25"/>
  <c r="AY36" i="25" s="1"/>
  <c r="AT34" i="25"/>
  <c r="AT36" i="25" s="1"/>
  <c r="AX32" i="25"/>
  <c r="AX65" i="25" s="1"/>
  <c r="AW32" i="25"/>
  <c r="AV32" i="25"/>
  <c r="AV65" i="25" s="1"/>
  <c r="AU32" i="25"/>
  <c r="AU65" i="25" s="1"/>
  <c r="AS32" i="25"/>
  <c r="AS65" i="25" s="1"/>
  <c r="AY73" i="25" l="1"/>
  <c r="AY32" i="41"/>
  <c r="AT40" i="41"/>
  <c r="AT38" i="41"/>
  <c r="AW65" i="25"/>
  <c r="AT64" i="25"/>
  <c r="AT32" i="25"/>
  <c r="AT65" i="25" s="1"/>
  <c r="AU75" i="37"/>
  <c r="AU77" i="37" s="1"/>
  <c r="AU20" i="43"/>
  <c r="AU27" i="43" s="1"/>
  <c r="AX53" i="45"/>
  <c r="AY46" i="45"/>
  <c r="AY45" i="38"/>
  <c r="AT53" i="45"/>
  <c r="AT56" i="45" s="1"/>
  <c r="AT46" i="45"/>
  <c r="AS53" i="45"/>
  <c r="AW53" i="45"/>
  <c r="AU53" i="45"/>
  <c r="AU56" i="45" s="1"/>
  <c r="AV53" i="45"/>
  <c r="AV56" i="45" s="1"/>
  <c r="AS56" i="45"/>
  <c r="AW56" i="45"/>
  <c r="AV27" i="43"/>
  <c r="AV29" i="43" s="1"/>
  <c r="AY20" i="43"/>
  <c r="AT29" i="43"/>
  <c r="AT27" i="43"/>
  <c r="AX27" i="43"/>
  <c r="AX29" i="43" s="1"/>
  <c r="AX31" i="43" s="1"/>
  <c r="AU29" i="43"/>
  <c r="AZ28" i="43"/>
  <c r="AW43" i="41"/>
  <c r="AW45" i="41" s="1"/>
  <c r="AW47" i="41" s="1"/>
  <c r="AS43" i="41"/>
  <c r="AS45" i="41" s="1"/>
  <c r="AX43" i="41"/>
  <c r="AX45" i="41" s="1"/>
  <c r="AX47" i="41" s="1"/>
  <c r="AS75" i="37"/>
  <c r="AS77" i="37" s="1"/>
  <c r="AT74" i="37"/>
  <c r="AX75" i="37"/>
  <c r="AX77" i="37" s="1"/>
  <c r="AW68" i="25"/>
  <c r="AW71" i="25" s="1"/>
  <c r="AU68" i="25"/>
  <c r="AX56" i="45"/>
  <c r="AY22" i="45"/>
  <c r="AY24" i="45" s="1"/>
  <c r="AY53" i="45" s="1"/>
  <c r="AZ20" i="43"/>
  <c r="AZ14" i="43"/>
  <c r="AU43" i="41"/>
  <c r="AU45" i="41" s="1"/>
  <c r="AV43" i="41"/>
  <c r="AV45" i="41" s="1"/>
  <c r="AT32" i="41"/>
  <c r="AY43" i="41"/>
  <c r="AY45" i="41" s="1"/>
  <c r="AY47" i="41" s="1"/>
  <c r="AS42" i="38"/>
  <c r="AT38" i="38"/>
  <c r="AT39" i="38" s="1"/>
  <c r="AT42" i="38" s="1"/>
  <c r="AY39" i="38"/>
  <c r="AY42" i="38" s="1"/>
  <c r="BC19" i="54"/>
  <c r="BC21" i="54" s="1"/>
  <c r="AW76" i="37" s="1"/>
  <c r="BK19" i="54"/>
  <c r="BK21" i="54" s="1"/>
  <c r="AT62" i="37"/>
  <c r="AT75" i="37" s="1"/>
  <c r="AT77" i="37" s="1"/>
  <c r="AY62" i="37"/>
  <c r="AY75" i="37" s="1"/>
  <c r="AY77" i="37" s="1"/>
  <c r="AT20" i="37"/>
  <c r="AY42" i="37"/>
  <c r="AW62" i="37"/>
  <c r="AW75" i="37" s="1"/>
  <c r="AY75" i="25"/>
  <c r="AS68" i="25"/>
  <c r="AY32" i="25"/>
  <c r="AY65" i="25" s="1"/>
  <c r="AV68" i="25"/>
  <c r="AX68" i="25"/>
  <c r="AX71" i="25" s="1"/>
  <c r="AT68" i="25"/>
  <c r="AD17" i="54"/>
  <c r="V17" i="54"/>
  <c r="R40" i="37"/>
  <c r="AT42" i="41" l="1"/>
  <c r="AT43" i="41" s="1"/>
  <c r="AT45" i="41" s="1"/>
  <c r="AY56" i="45"/>
  <c r="AY27" i="43"/>
  <c r="AY29" i="43" s="1"/>
  <c r="AY31" i="43" s="1"/>
  <c r="AZ27" i="43"/>
  <c r="AZ29" i="43" s="1"/>
  <c r="AZ31" i="43" s="1"/>
  <c r="AY68" i="25"/>
  <c r="AY71" i="25" s="1"/>
  <c r="AW77" i="37"/>
  <c r="S18" i="25" l="1"/>
  <c r="X18" i="25" l="1"/>
  <c r="V48" i="37" l="1"/>
  <c r="X48" i="37" s="1"/>
  <c r="V46" i="37"/>
  <c r="X46" i="37" s="1"/>
  <c r="V44" i="37"/>
  <c r="X44" i="37" s="1"/>
  <c r="W42" i="37"/>
  <c r="X42" i="37" s="1"/>
  <c r="V30" i="37" l="1"/>
  <c r="V28" i="37"/>
  <c r="V26" i="37"/>
  <c r="V24" i="37"/>
  <c r="V22" i="37"/>
  <c r="V20" i="37"/>
  <c r="R30" i="37"/>
  <c r="R28" i="37"/>
  <c r="R26" i="37"/>
  <c r="R24" i="37"/>
  <c r="R22" i="37"/>
  <c r="R20" i="37"/>
  <c r="S28" i="41" l="1"/>
  <c r="S26" i="41"/>
  <c r="S16" i="41"/>
  <c r="S12" i="41"/>
  <c r="X28" i="41"/>
  <c r="X26" i="41"/>
  <c r="X16" i="41"/>
  <c r="X12" i="41"/>
  <c r="AD18" i="54" l="1"/>
  <c r="V18" i="54"/>
  <c r="AD16" i="54"/>
  <c r="V16" i="54"/>
  <c r="AD15" i="54"/>
  <c r="V15" i="54"/>
  <c r="AD14" i="54"/>
  <c r="V14" i="54"/>
  <c r="R34" i="41" l="1"/>
  <c r="W42" i="41"/>
  <c r="V42" i="41"/>
  <c r="U42" i="41"/>
  <c r="T42" i="41"/>
  <c r="R42" i="41"/>
  <c r="X38" i="41"/>
  <c r="X42" i="41" s="1"/>
  <c r="S38" i="41"/>
  <c r="S42" i="41" s="1"/>
  <c r="S14" i="25" l="1"/>
  <c r="X10" i="37" l="1"/>
  <c r="X12" i="37"/>
  <c r="X14" i="37"/>
  <c r="X16" i="37"/>
  <c r="X18" i="37"/>
  <c r="AD12" i="54"/>
  <c r="AD13" i="54"/>
  <c r="W62" i="37"/>
  <c r="AC19" i="54"/>
  <c r="AC21" i="54" s="1"/>
  <c r="W76" i="37" s="1"/>
  <c r="V62" i="37"/>
  <c r="AB19" i="54"/>
  <c r="AB21" i="54" s="1"/>
  <c r="V76" i="37" s="1"/>
  <c r="V40" i="38"/>
  <c r="X40" i="38"/>
  <c r="S40" i="38"/>
  <c r="S36" i="38"/>
  <c r="S34" i="38"/>
  <c r="S32" i="38"/>
  <c r="S30" i="38"/>
  <c r="S28" i="38"/>
  <c r="S26" i="38"/>
  <c r="S24" i="38"/>
  <c r="S22" i="38"/>
  <c r="S20" i="38"/>
  <c r="S18" i="38"/>
  <c r="S16" i="38"/>
  <c r="S14" i="38"/>
  <c r="S12" i="38"/>
  <c r="S10" i="38"/>
  <c r="W54" i="45"/>
  <c r="W55" i="45"/>
  <c r="V54" i="45"/>
  <c r="V55" i="45"/>
  <c r="W28" i="43"/>
  <c r="V28" i="43"/>
  <c r="W44" i="41"/>
  <c r="V44" i="41"/>
  <c r="S60" i="37"/>
  <c r="S58" i="37"/>
  <c r="S56" i="37"/>
  <c r="S54" i="37"/>
  <c r="S52" i="37"/>
  <c r="S50" i="37"/>
  <c r="S48" i="37"/>
  <c r="S46" i="37"/>
  <c r="S44" i="37"/>
  <c r="S42" i="37"/>
  <c r="V13" i="54"/>
  <c r="V12" i="54"/>
  <c r="AD11" i="54"/>
  <c r="V11" i="54"/>
  <c r="X60" i="37"/>
  <c r="X58" i="37"/>
  <c r="X56" i="37"/>
  <c r="X54" i="37"/>
  <c r="X40" i="37"/>
  <c r="S40" i="37"/>
  <c r="X38" i="37"/>
  <c r="S38" i="37"/>
  <c r="X36" i="37"/>
  <c r="S36" i="37"/>
  <c r="X34" i="37"/>
  <c r="S34" i="37"/>
  <c r="X32" i="37"/>
  <c r="S32" i="37"/>
  <c r="X30" i="37"/>
  <c r="S30" i="37"/>
  <c r="X28" i="37"/>
  <c r="S28" i="37"/>
  <c r="X26" i="37"/>
  <c r="S26" i="37"/>
  <c r="X24" i="37"/>
  <c r="S24" i="37"/>
  <c r="X22" i="37"/>
  <c r="S22" i="37"/>
  <c r="X20" i="37"/>
  <c r="S20" i="37"/>
  <c r="S18" i="37"/>
  <c r="S16" i="37"/>
  <c r="S14" i="37"/>
  <c r="S12" i="37"/>
  <c r="S10" i="37"/>
  <c r="U62" i="37"/>
  <c r="T62" i="37"/>
  <c r="AA19" i="54"/>
  <c r="AA21" i="54" s="1"/>
  <c r="Z19" i="54"/>
  <c r="Z21" i="54" s="1"/>
  <c r="Y19" i="54"/>
  <c r="Y21" i="54" s="1"/>
  <c r="X19" i="54"/>
  <c r="X21" i="54" s="1"/>
  <c r="W19" i="54"/>
  <c r="W21" i="54" s="1"/>
  <c r="U19" i="54"/>
  <c r="U21" i="54" s="1"/>
  <c r="R76" i="37" s="1"/>
  <c r="R62" i="37"/>
  <c r="X10" i="45"/>
  <c r="X12" i="45"/>
  <c r="X14" i="45"/>
  <c r="X16" i="45"/>
  <c r="X18" i="45"/>
  <c r="W22" i="45"/>
  <c r="V22" i="45"/>
  <c r="V24" i="45" s="1"/>
  <c r="X26" i="45"/>
  <c r="X28" i="45"/>
  <c r="X30" i="45"/>
  <c r="X32" i="45"/>
  <c r="X34" i="45"/>
  <c r="X36" i="45"/>
  <c r="X38" i="45"/>
  <c r="X40" i="45"/>
  <c r="X42" i="45"/>
  <c r="X44" i="45"/>
  <c r="X54" i="45"/>
  <c r="W20" i="45"/>
  <c r="W46" i="45"/>
  <c r="V20" i="45"/>
  <c r="V46" i="45"/>
  <c r="U20" i="45"/>
  <c r="U24" i="45"/>
  <c r="U46" i="45"/>
  <c r="T20" i="45"/>
  <c r="T24" i="45"/>
  <c r="T46" i="45"/>
  <c r="S10" i="45"/>
  <c r="S20" i="45" s="1"/>
  <c r="S12" i="45"/>
  <c r="S14" i="45"/>
  <c r="S16" i="45"/>
  <c r="S18" i="45"/>
  <c r="S22" i="45"/>
  <c r="S24" i="45" s="1"/>
  <c r="S26" i="45"/>
  <c r="S28" i="45"/>
  <c r="S30" i="45"/>
  <c r="S32" i="45"/>
  <c r="S34" i="45"/>
  <c r="S36" i="45"/>
  <c r="S38" i="45"/>
  <c r="S40" i="45"/>
  <c r="S42" i="45"/>
  <c r="S44" i="45"/>
  <c r="S54" i="45"/>
  <c r="S55" i="45"/>
  <c r="R20" i="45"/>
  <c r="R24" i="45"/>
  <c r="R53" i="45" s="1"/>
  <c r="R46" i="45"/>
  <c r="R54" i="45"/>
  <c r="R55" i="45"/>
  <c r="X30" i="43"/>
  <c r="X10" i="43"/>
  <c r="X12" i="43"/>
  <c r="W14" i="43"/>
  <c r="X14" i="43" s="1"/>
  <c r="W16" i="43"/>
  <c r="X16" i="43"/>
  <c r="W18" i="43"/>
  <c r="X18" i="43" s="1"/>
  <c r="V20" i="43"/>
  <c r="V27" i="43" s="1"/>
  <c r="U20" i="43"/>
  <c r="U27" i="43" s="1"/>
  <c r="U29" i="43" s="1"/>
  <c r="T20" i="43"/>
  <c r="T27" i="43" s="1"/>
  <c r="T29" i="43" s="1"/>
  <c r="S10" i="43"/>
  <c r="S12" i="43"/>
  <c r="S14" i="43"/>
  <c r="S16" i="43"/>
  <c r="S18" i="43"/>
  <c r="S28" i="43"/>
  <c r="R20" i="43"/>
  <c r="R27" i="43" s="1"/>
  <c r="R28" i="43"/>
  <c r="X10" i="41"/>
  <c r="X14" i="41"/>
  <c r="X18" i="41"/>
  <c r="X20" i="41"/>
  <c r="X22" i="41"/>
  <c r="X24" i="41"/>
  <c r="X30" i="41"/>
  <c r="X34" i="41"/>
  <c r="X36" i="41" s="1"/>
  <c r="X44" i="41"/>
  <c r="W32" i="41"/>
  <c r="W36" i="41"/>
  <c r="V32" i="41"/>
  <c r="V36" i="41"/>
  <c r="U32" i="41"/>
  <c r="U36" i="41"/>
  <c r="T32" i="41"/>
  <c r="T36" i="41"/>
  <c r="S10" i="41"/>
  <c r="S14" i="41"/>
  <c r="S18" i="41"/>
  <c r="S20" i="41"/>
  <c r="S22" i="41"/>
  <c r="S24" i="41"/>
  <c r="S30" i="41"/>
  <c r="S34" i="41"/>
  <c r="S36" i="41" s="1"/>
  <c r="S44" i="41"/>
  <c r="R32" i="41"/>
  <c r="R36" i="41"/>
  <c r="R44" i="41"/>
  <c r="W40" i="38"/>
  <c r="R40" i="38"/>
  <c r="R41" i="38"/>
  <c r="X43" i="38"/>
  <c r="X44" i="38"/>
  <c r="X10" i="38"/>
  <c r="X12" i="38"/>
  <c r="X14" i="38"/>
  <c r="X16" i="38"/>
  <c r="X18" i="38"/>
  <c r="X20" i="38"/>
  <c r="X22" i="38"/>
  <c r="X24" i="38"/>
  <c r="X26" i="38"/>
  <c r="X28" i="38"/>
  <c r="X30" i="38"/>
  <c r="X32" i="38"/>
  <c r="X34" i="38"/>
  <c r="X36" i="38"/>
  <c r="V41" i="38"/>
  <c r="W41" i="38"/>
  <c r="W45" i="38"/>
  <c r="W38" i="38"/>
  <c r="V45" i="38"/>
  <c r="V38" i="38"/>
  <c r="U38" i="38"/>
  <c r="T38" i="38"/>
  <c r="S41" i="38"/>
  <c r="R38" i="38"/>
  <c r="X64" i="37"/>
  <c r="X66" i="37"/>
  <c r="X68" i="37"/>
  <c r="X74" i="37" s="1"/>
  <c r="X70" i="37"/>
  <c r="X72" i="37"/>
  <c r="W74" i="37"/>
  <c r="V74" i="37"/>
  <c r="U74" i="37"/>
  <c r="U75" i="37" s="1"/>
  <c r="U77" i="37" s="1"/>
  <c r="T74" i="37"/>
  <c r="S64" i="37"/>
  <c r="S66" i="37"/>
  <c r="S68" i="37"/>
  <c r="S70" i="37"/>
  <c r="S72" i="37"/>
  <c r="R74" i="37"/>
  <c r="W75" i="25"/>
  <c r="X74" i="25"/>
  <c r="X72" i="25"/>
  <c r="V73" i="25"/>
  <c r="V75" i="25" s="1"/>
  <c r="W32" i="25"/>
  <c r="W36" i="25"/>
  <c r="W64" i="25"/>
  <c r="X10" i="25"/>
  <c r="X12" i="25"/>
  <c r="X14" i="25"/>
  <c r="X16" i="25"/>
  <c r="X34" i="25"/>
  <c r="X36" i="25" s="1"/>
  <c r="X38" i="25"/>
  <c r="X40" i="25"/>
  <c r="X42" i="25"/>
  <c r="X44" i="25"/>
  <c r="X46" i="25"/>
  <c r="X48" i="25"/>
  <c r="X50" i="25"/>
  <c r="X52" i="25"/>
  <c r="V32" i="25"/>
  <c r="V36" i="25"/>
  <c r="V64" i="25"/>
  <c r="S38" i="25"/>
  <c r="S40" i="25"/>
  <c r="S42" i="25"/>
  <c r="S44" i="25"/>
  <c r="S46" i="25"/>
  <c r="S48" i="25"/>
  <c r="S50" i="25"/>
  <c r="S52" i="25"/>
  <c r="U64" i="25"/>
  <c r="T64" i="25"/>
  <c r="R64" i="25"/>
  <c r="S34" i="25"/>
  <c r="S36" i="25" s="1"/>
  <c r="S16" i="25"/>
  <c r="S12" i="25"/>
  <c r="S10" i="25"/>
  <c r="U32" i="25"/>
  <c r="T32" i="25"/>
  <c r="R32" i="25"/>
  <c r="U36" i="25"/>
  <c r="T36" i="25"/>
  <c r="R36" i="25"/>
  <c r="V66" i="25"/>
  <c r="W67" i="25"/>
  <c r="X69" i="25"/>
  <c r="X70" i="25"/>
  <c r="R67" i="25"/>
  <c r="S67" i="25"/>
  <c r="S20" i="43" l="1"/>
  <c r="S27" i="43" s="1"/>
  <c r="X22" i="45"/>
  <c r="V43" i="41"/>
  <c r="R43" i="41"/>
  <c r="U53" i="45"/>
  <c r="U56" i="45" s="1"/>
  <c r="V53" i="45"/>
  <c r="X20" i="45"/>
  <c r="S46" i="45"/>
  <c r="S53" i="45" s="1"/>
  <c r="S56" i="45" s="1"/>
  <c r="X46" i="45"/>
  <c r="T53" i="45"/>
  <c r="T56" i="45" s="1"/>
  <c r="X20" i="43"/>
  <c r="X27" i="43" s="1"/>
  <c r="W20" i="43"/>
  <c r="W27" i="43" s="1"/>
  <c r="W29" i="43" s="1"/>
  <c r="W31" i="43" s="1"/>
  <c r="S74" i="37"/>
  <c r="T75" i="37"/>
  <c r="T77" i="37" s="1"/>
  <c r="T65" i="25"/>
  <c r="T68" i="25" s="1"/>
  <c r="X24" i="45"/>
  <c r="X53" i="45" s="1"/>
  <c r="U65" i="25"/>
  <c r="U68" i="25" s="1"/>
  <c r="V65" i="25"/>
  <c r="V29" i="43"/>
  <c r="W75" i="37"/>
  <c r="W77" i="37" s="1"/>
  <c r="R66" i="25"/>
  <c r="S66" i="25"/>
  <c r="W66" i="25"/>
  <c r="V67" i="25"/>
  <c r="X67" i="25" s="1"/>
  <c r="U43" i="41"/>
  <c r="U45" i="41" s="1"/>
  <c r="W43" i="41"/>
  <c r="S29" i="43"/>
  <c r="W24" i="45"/>
  <c r="W53" i="45" s="1"/>
  <c r="W56" i="45" s="1"/>
  <c r="R75" i="37"/>
  <c r="R65" i="25"/>
  <c r="W65" i="25"/>
  <c r="T39" i="38"/>
  <c r="T42" i="38" s="1"/>
  <c r="T43" i="41"/>
  <c r="T45" i="41" s="1"/>
  <c r="R29" i="43"/>
  <c r="V75" i="37"/>
  <c r="V77" i="37" s="1"/>
  <c r="U39" i="38"/>
  <c r="U42" i="38" s="1"/>
  <c r="S38" i="38"/>
  <c r="X38" i="38"/>
  <c r="X45" i="38"/>
  <c r="S62" i="37"/>
  <c r="S75" i="37" s="1"/>
  <c r="X66" i="25"/>
  <c r="X64" i="25"/>
  <c r="X73" i="25"/>
  <c r="X75" i="25" s="1"/>
  <c r="R77" i="37"/>
  <c r="X32" i="41"/>
  <c r="X43" i="41" s="1"/>
  <c r="X45" i="41" s="1"/>
  <c r="X47" i="41" s="1"/>
  <c r="S32" i="41"/>
  <c r="S43" i="41" s="1"/>
  <c r="S45" i="41" s="1"/>
  <c r="W45" i="41"/>
  <c r="X62" i="37"/>
  <c r="X75" i="37" s="1"/>
  <c r="W39" i="38"/>
  <c r="W42" i="38" s="1"/>
  <c r="V39" i="38"/>
  <c r="V42" i="38" s="1"/>
  <c r="X39" i="38"/>
  <c r="R39" i="38"/>
  <c r="R42" i="38" s="1"/>
  <c r="V19" i="54"/>
  <c r="V21" i="54" s="1"/>
  <c r="S76" i="37" s="1"/>
  <c r="V45" i="41"/>
  <c r="R45" i="41"/>
  <c r="AD19" i="54"/>
  <c r="AD21" i="54" s="1"/>
  <c r="X76" i="37" s="1"/>
  <c r="X32" i="25"/>
  <c r="S32" i="25"/>
  <c r="V31" i="43"/>
  <c r="X55" i="45"/>
  <c r="V56" i="45"/>
  <c r="X41" i="38"/>
  <c r="R56" i="45"/>
  <c r="S64" i="25"/>
  <c r="X28" i="43"/>
  <c r="X29" i="43" s="1"/>
  <c r="X31" i="43" s="1"/>
  <c r="W68" i="25" l="1"/>
  <c r="W71" i="25" s="1"/>
  <c r="X65" i="25"/>
  <c r="R68" i="25"/>
  <c r="S65" i="25"/>
  <c r="S68" i="25" s="1"/>
  <c r="V68" i="25"/>
  <c r="V71" i="25" s="1"/>
  <c r="S39" i="38"/>
  <c r="S42" i="38" s="1"/>
  <c r="X56" i="45"/>
  <c r="V47" i="41"/>
  <c r="S77" i="37"/>
  <c r="X68" i="25"/>
  <c r="X71" i="25" s="1"/>
  <c r="W47" i="41"/>
  <c r="X77" i="37"/>
  <c r="X42" i="38"/>
</calcChain>
</file>

<file path=xl/sharedStrings.xml><?xml version="1.0" encoding="utf-8"?>
<sst xmlns="http://schemas.openxmlformats.org/spreadsheetml/2006/main" count="2476" uniqueCount="341">
  <si>
    <t>Envío para N.O. BID</t>
  </si>
  <si>
    <t>Recibo no objeción BID</t>
  </si>
  <si>
    <t>Recepción / Apertura de Ofertas</t>
  </si>
  <si>
    <t>No objeción Adjudicación BID</t>
  </si>
  <si>
    <t>APERTURA</t>
  </si>
  <si>
    <t>Etapa de Evaluación</t>
  </si>
  <si>
    <t>Etapa contratación</t>
  </si>
  <si>
    <t>DATOS FINALES DEL CONTRATO</t>
  </si>
  <si>
    <t xml:space="preserve">Costo Estimado </t>
  </si>
  <si>
    <t xml:space="preserve">Costo Final </t>
  </si>
  <si>
    <t>BIENES</t>
  </si>
  <si>
    <t>REAL</t>
  </si>
  <si>
    <t>LPN</t>
  </si>
  <si>
    <t>I-3 per</t>
  </si>
  <si>
    <t>Obra Civil</t>
  </si>
  <si>
    <t>Bienes/ Servicios no relacionados con consultoría</t>
  </si>
  <si>
    <t>Examen Previo</t>
  </si>
  <si>
    <t>NCB</t>
  </si>
  <si>
    <t>Licitación Pública Nacional</t>
  </si>
  <si>
    <t>Menor de US$</t>
  </si>
  <si>
    <t>Agente Financiero</t>
  </si>
  <si>
    <t>Shopping</t>
  </si>
  <si>
    <t>Invitación a por lo menos tres personas (morales)</t>
  </si>
  <si>
    <t>Método de Contratación</t>
  </si>
  <si>
    <t>LPI</t>
  </si>
  <si>
    <t>Licitación Pública Internacional</t>
  </si>
  <si>
    <t>Mayor de US$</t>
  </si>
  <si>
    <t>No.</t>
  </si>
  <si>
    <t>Descripción Suministro/Obra/Servicio</t>
  </si>
  <si>
    <t xml:space="preserve">Método Compra          </t>
  </si>
  <si>
    <t xml:space="preserve">Clave Institucional  </t>
  </si>
  <si>
    <t xml:space="preserve">Finalización de Preparación de Bases             </t>
  </si>
  <si>
    <t>Publicación de Bases (COMPRANET)</t>
  </si>
  <si>
    <t>Informe de Evaluación Dictamen</t>
  </si>
  <si>
    <t>Informe de Evaluación Económica (Prop. Fallo)</t>
  </si>
  <si>
    <t>Firma de Contrato</t>
  </si>
  <si>
    <t xml:space="preserve">Registro BID de Contrato </t>
  </si>
  <si>
    <t>Nombre Proveedor Adjudicado</t>
  </si>
  <si>
    <t>Contrato #</t>
  </si>
  <si>
    <t>FINANCIABLE</t>
  </si>
  <si>
    <t>TOTAL</t>
  </si>
  <si>
    <t>COMENTARIOS</t>
  </si>
  <si>
    <t>MXC$</t>
  </si>
  <si>
    <t>US$</t>
  </si>
  <si>
    <t>NO APLICA CALENDARIO</t>
  </si>
  <si>
    <t>PROGRAMA MULTIFASE DE FORMACIÓN DE RECURSOS HUMANOS BASADA EN COMPETENCIAS, FASE II. PRÉSTAMO No. 2167/OC-ME</t>
  </si>
  <si>
    <t>APORTE LOCAL</t>
  </si>
  <si>
    <t>TOTAL DE BIENES</t>
  </si>
  <si>
    <t xml:space="preserve">TIPO DE FINANCIAMIENTO    </t>
  </si>
  <si>
    <t>Categoría de Inversión</t>
  </si>
  <si>
    <t>TOTAL PAC OTROS SERVICIOS</t>
  </si>
  <si>
    <t>SD</t>
  </si>
  <si>
    <t>TOTAL PAC CONSULTORÍAS</t>
  </si>
  <si>
    <t>DATOS DEL CONTRATO</t>
  </si>
  <si>
    <t>MÉTODO DE SELECCIÓN</t>
  </si>
  <si>
    <t>Aprobación BID</t>
  </si>
  <si>
    <t>Nombre del Consultor Contratado</t>
  </si>
  <si>
    <t>PREPARACIÓN</t>
  </si>
  <si>
    <t>INVITACIÓN</t>
  </si>
  <si>
    <t>PROPUESTA TÉCNICA</t>
  </si>
  <si>
    <t>PROPUESTA FINANCIERA</t>
  </si>
  <si>
    <t>FIRMAS CONSULTORAS</t>
  </si>
  <si>
    <t>CONSULTORES INDIVIDUALES</t>
  </si>
  <si>
    <t>IC-3CVs</t>
  </si>
  <si>
    <t>QCBS</t>
  </si>
  <si>
    <t>Selección Basada en Calidad y Costo</t>
  </si>
  <si>
    <t>SBCC</t>
  </si>
  <si>
    <t>CQ</t>
  </si>
  <si>
    <t>SCC</t>
  </si>
  <si>
    <t>LCS</t>
  </si>
  <si>
    <t>SBMC</t>
  </si>
  <si>
    <t>FBS</t>
  </si>
  <si>
    <t>SBPF</t>
  </si>
  <si>
    <t>Consultor Individual - Mínimo terna de candidatos</t>
  </si>
  <si>
    <t>REVISIÓN
Ex Ante /
Ex Post</t>
  </si>
  <si>
    <t>Financiable</t>
  </si>
  <si>
    <t>Aporte Local</t>
  </si>
  <si>
    <t>Total</t>
  </si>
  <si>
    <t>UNIDAD RESPONSABLE DE LA REALIZACIÓN DEL PLAN DE CONTRATACIONES</t>
  </si>
  <si>
    <t>CATEGORIA (No.)</t>
  </si>
  <si>
    <t>SERVICIOS DE CONSULTORÍAS</t>
  </si>
  <si>
    <t xml:space="preserve"> REVISIÓN BID
EX ANTE / 
EX POST</t>
  </si>
  <si>
    <t>INFORMACION DE AVANCE - FECHAS</t>
  </si>
  <si>
    <t>DESCRIPCIÓN DE LOS SERVICIOS  (CONSULTORÍAS)</t>
  </si>
  <si>
    <t xml:space="preserve"> ETAPA:  PEDIDO DE PROPUESTA (PP)</t>
  </si>
  <si>
    <t>Aprobación PP BID</t>
  </si>
  <si>
    <t xml:space="preserve"> ETAPA: PP ENVIADO A LISTA CORTA</t>
  </si>
  <si>
    <t>(11) ETAPA: EVALUACIÓN TÉCNICA</t>
  </si>
  <si>
    <t xml:space="preserve"> ETAPA: EVALUACIÓN FINANCIERA</t>
  </si>
  <si>
    <t xml:space="preserve"> Aprobación BID</t>
  </si>
  <si>
    <t xml:space="preserve"> ETAPA: FIRMA CONTRATO - Registro BID</t>
  </si>
  <si>
    <t xml:space="preserve"> Monto Estimado 
MXC$</t>
  </si>
  <si>
    <t xml:space="preserve"> Monto Estimado  
US$ Equiv.</t>
  </si>
  <si>
    <t xml:space="preserve"> Monto Contratado en Mex$</t>
  </si>
  <si>
    <t xml:space="preserve"> Monto Contratado US$ Equiv.</t>
  </si>
  <si>
    <t xml:space="preserve"> Modificaciones Contrato</t>
  </si>
  <si>
    <t>Tipo de financiamiento</t>
  </si>
  <si>
    <t>PROGRAMADO</t>
  </si>
  <si>
    <t>ESTIMADA</t>
  </si>
  <si>
    <t>METODOLOGIA DE SELECCIÓN</t>
  </si>
  <si>
    <t>Techos/Limites (US$ EQUIV.)</t>
  </si>
  <si>
    <t>BID</t>
  </si>
  <si>
    <t>Selección Basada en la Calificación de los Consultores</t>
  </si>
  <si>
    <t>BID/SFP</t>
  </si>
  <si>
    <t>Selección Basada en Menor Costo</t>
  </si>
  <si>
    <t>Selección Basada en Presupuesto Fijo</t>
  </si>
  <si>
    <t>SSS</t>
  </si>
  <si>
    <t>Selección Directa</t>
  </si>
  <si>
    <t>No aplica techo</t>
  </si>
  <si>
    <t>CI-3CVs</t>
  </si>
  <si>
    <t>BID (todos)</t>
  </si>
  <si>
    <t>Selección Basada en una Sola Fuente</t>
  </si>
  <si>
    <t>SBSF</t>
  </si>
  <si>
    <t>PROGRAMA MULTIFASE DE FORMACIÓN DE RECURSOS HUMANOS BASADA EN COMPETENCIAS, FASE II. PRÉSTAMO 2167/OC-ME</t>
  </si>
  <si>
    <t>COLEGIO NACIONAL DE EDUCACIÓN PROFESIONAL TÉCNICA (L5X)</t>
  </si>
  <si>
    <t>Categorías: BIENES Y MATERIAL INFORMATIVO (No Consultorías)</t>
  </si>
  <si>
    <t>Colegio Nacional de Educación Profesional Técnica</t>
  </si>
  <si>
    <t>L5X-E009</t>
  </si>
  <si>
    <t>TOTAL PAC DE BIENES</t>
  </si>
  <si>
    <t>PLAN DE CONTRATACIONES ESPECÍFICO (PAC) 2013</t>
  </si>
  <si>
    <t>TOTAL PAC 2013</t>
  </si>
  <si>
    <t>TOTAL PAC CONSULTORÍAS 2013</t>
  </si>
  <si>
    <r>
      <rPr>
        <b/>
        <sz val="10"/>
        <rFont val="Arial"/>
        <family val="2"/>
      </rPr>
      <t>Herramientas y máquinas herramienta</t>
    </r>
    <r>
      <rPr>
        <sz val="10"/>
        <rFont val="Arial"/>
        <family val="2"/>
      </rPr>
      <t xml:space="preserve"> para talleres y laboratorios de los planteles que imparten las carreras prioritarias </t>
    </r>
    <r>
      <rPr>
        <b/>
        <sz val="10"/>
        <rFont val="Arial"/>
        <family val="2"/>
      </rPr>
      <t>(56701)</t>
    </r>
  </si>
  <si>
    <t>Ex Post</t>
  </si>
  <si>
    <t>N/A</t>
  </si>
  <si>
    <t>LPN 2</t>
  </si>
  <si>
    <r>
      <rPr>
        <b/>
        <sz val="10"/>
        <rFont val="Arial"/>
        <family val="2"/>
      </rPr>
      <t>Instrumental médico y de laboratorio</t>
    </r>
    <r>
      <rPr>
        <sz val="10"/>
        <rFont val="Arial"/>
        <family val="2"/>
      </rPr>
      <t xml:space="preserve"> para talleres y laboratorios de los planteles que imparten las carreras prioritarias </t>
    </r>
    <r>
      <rPr>
        <b/>
        <sz val="10"/>
        <rFont val="Arial"/>
        <family val="2"/>
      </rPr>
      <t>(53201)</t>
    </r>
  </si>
  <si>
    <t>CONGRESOS Y CONVENCIONES</t>
  </si>
  <si>
    <t>MATERIAL DIDÁCTICO</t>
  </si>
  <si>
    <t>LPN 3</t>
  </si>
  <si>
    <t>TOTAL DE MATERIAL DIDÁCTICO</t>
  </si>
  <si>
    <t>TOTAL DE CONGRESOS Y CONVENCIONES</t>
  </si>
  <si>
    <t>Pasivos</t>
  </si>
  <si>
    <t>Apertura</t>
  </si>
  <si>
    <t>Etapa de contratación</t>
  </si>
  <si>
    <t>Datos Finales del Contrato</t>
  </si>
  <si>
    <t>Tipo de Financiamiento</t>
  </si>
  <si>
    <t xml:space="preserve">Clave Institucional </t>
  </si>
  <si>
    <t xml:space="preserve">Finalización de Preparación de Bases </t>
  </si>
  <si>
    <t>Recibo No Objeción BID</t>
  </si>
  <si>
    <t>Costo Estimado</t>
  </si>
  <si>
    <t>Costo Final</t>
  </si>
  <si>
    <t>Comentarios u Observaciones</t>
  </si>
  <si>
    <t>Ex Ante</t>
  </si>
  <si>
    <t>TOTAL PAC BIENES</t>
  </si>
  <si>
    <t>COORDINACIÓN SECTORIAL DE DESARROLLO ACADÉMICO (COSDAC)</t>
  </si>
  <si>
    <t xml:space="preserve">Categorías: BIENES Y GASTOS DE ADMINISTRACIÓN. (No Consultorías) </t>
  </si>
  <si>
    <t>Método Compra</t>
  </si>
  <si>
    <t>Envío para No Objeción BID</t>
  </si>
  <si>
    <t>Registro BID de Contrato</t>
  </si>
  <si>
    <t>SERVICIOS DE TRANSPORTACIÓN AÉREA, HOSPEDAJE Y ALIMENTACIÓN</t>
  </si>
  <si>
    <r>
      <t xml:space="preserve">Reunión de trabajo de los CIFP-2013 para identificar las competencias profesionales preliminares de los programas de estudio de la FP </t>
    </r>
    <r>
      <rPr>
        <b/>
        <sz val="10"/>
        <rFont val="Arial"/>
        <family val="2"/>
      </rPr>
      <t>(38301)</t>
    </r>
  </si>
  <si>
    <t>LPN 7
Cl. 4.01(b)(ii)</t>
  </si>
  <si>
    <t>600-E009</t>
  </si>
  <si>
    <t>La contratación de la Agencia de Viajes, se realiza con base en la Cláusula 4.01. Adquisición de bienes, inciso (b) Otros procedimientos de adquisiciones, subinciso (ii) del Contrato de Préstamo No. 2167/OC-ME, donde se establece que para la adquisición de servicios de transporte aéreo, hospedaje, alimentación, logísticas de congresos, convenciones, seminarios y simposium de carácter nacional, hasta por la suma del equivalente de doce millones de dólares, se procederá a realizar una Licitación Pública de conformidad con lo previsto en la Ley de Adquisiciones, Arrendamientos y Servicios del Sector Público, a través de la realización de compras consolidadas decretadas por el Gobierno Federal.</t>
  </si>
  <si>
    <r>
      <t xml:space="preserve">Reunión de trabajo de los CIFP-2013 para determinar contenidos de los programas de estudio de la FP </t>
    </r>
    <r>
      <rPr>
        <b/>
        <sz val="10"/>
        <rFont val="Arial"/>
        <family val="2"/>
      </rPr>
      <t>(38301)</t>
    </r>
  </si>
  <si>
    <r>
      <t xml:space="preserve">Reunión de trabajo de los CIFP-2013 para la conclusión de los programas de estudio de la FP </t>
    </r>
    <r>
      <rPr>
        <b/>
        <sz val="10"/>
        <rFont val="Arial"/>
        <family val="2"/>
      </rPr>
      <t>(38301)</t>
    </r>
  </si>
  <si>
    <r>
      <t xml:space="preserve">Reunión de trabajo de los CIFP-2013 para determinar la propuesta de equipamiento de los programas de estudio de la FP elaborados en el 2013 </t>
    </r>
    <r>
      <rPr>
        <b/>
        <sz val="10"/>
        <rFont val="Arial"/>
        <family val="2"/>
      </rPr>
      <t>(38301)</t>
    </r>
  </si>
  <si>
    <r>
      <t xml:space="preserve">Reunión de trabajo para elaborar las propuestas de materiales didácticos y capacitación técnica docente que apoyen el desarrollo de las competencias de las carreras-especialidades diseñadas en el 2013 </t>
    </r>
    <r>
      <rPr>
        <b/>
        <sz val="10"/>
        <rFont val="Arial"/>
        <family val="2"/>
      </rPr>
      <t>(38301)</t>
    </r>
  </si>
  <si>
    <r>
      <t xml:space="preserve">Pasajes para la operación de los comités interinstitucionales de la FPT </t>
    </r>
    <r>
      <rPr>
        <b/>
        <sz val="10"/>
        <rFont val="Arial"/>
        <family val="2"/>
      </rPr>
      <t>(37101)</t>
    </r>
  </si>
  <si>
    <r>
      <t>Pasajes para la operación de los comités interinstitucionales de la FPT</t>
    </r>
    <r>
      <rPr>
        <b/>
        <sz val="10"/>
        <rFont val="Arial"/>
        <family val="2"/>
      </rPr>
      <t xml:space="preserve"> (37104)</t>
    </r>
  </si>
  <si>
    <r>
      <t xml:space="preserve">Pasajes para la operación de los comités interinstitucionales de la FPT </t>
    </r>
    <r>
      <rPr>
        <b/>
        <sz val="10"/>
        <rFont val="Arial"/>
        <family val="2"/>
      </rPr>
      <t>(37204)</t>
    </r>
  </si>
  <si>
    <r>
      <t xml:space="preserve">Viáticos para la operación de los comités interinstitucionales de la FPT </t>
    </r>
    <r>
      <rPr>
        <b/>
        <sz val="10"/>
        <rFont val="Arial"/>
        <family val="2"/>
      </rPr>
      <t>(37504)</t>
    </r>
  </si>
  <si>
    <t>TOTAL SERVICIOS DE TRANSPORTACIÓN AÉREA, HOSPEDAJE Y ALIMENTACIÓN</t>
  </si>
  <si>
    <r>
      <t xml:space="preserve">Mobiliario </t>
    </r>
    <r>
      <rPr>
        <b/>
        <sz val="10"/>
        <rFont val="Arial"/>
        <family val="2"/>
      </rPr>
      <t>(51101)</t>
    </r>
  </si>
  <si>
    <t>I-3 per 3</t>
  </si>
  <si>
    <r>
      <t xml:space="preserve">Equipo de Administración </t>
    </r>
    <r>
      <rPr>
        <b/>
        <sz val="10"/>
        <rFont val="Arial"/>
        <family val="2"/>
      </rPr>
      <t>(51901)</t>
    </r>
  </si>
  <si>
    <r>
      <t xml:space="preserve">Equipo Médico y de Laboratorio </t>
    </r>
    <r>
      <rPr>
        <b/>
        <sz val="10"/>
        <rFont val="Arial"/>
        <family val="2"/>
      </rPr>
      <t>(53101)</t>
    </r>
  </si>
  <si>
    <r>
      <t xml:space="preserve">Equipo y Aparatos de Comunicaciones  y Telecomunicaciones </t>
    </r>
    <r>
      <rPr>
        <b/>
        <sz val="10"/>
        <rFont val="Arial"/>
        <family val="2"/>
      </rPr>
      <t>(56501)</t>
    </r>
  </si>
  <si>
    <r>
      <t xml:space="preserve">Bienes Informáticos </t>
    </r>
    <r>
      <rPr>
        <b/>
        <sz val="10"/>
        <rFont val="Arial"/>
        <family val="2"/>
      </rPr>
      <t>(51501)</t>
    </r>
  </si>
  <si>
    <t>LPN 8</t>
  </si>
  <si>
    <t>Coordinación Sectorial de Desarrollo Académico de la SEMS</t>
  </si>
  <si>
    <t>Coordinador Sectorial de Desarrollo Académico</t>
  </si>
  <si>
    <t>PROGRAMA MULTIFASE DE FORMACIÓN DE RECURSOS HUMANOS BASADA EN COMPETENCIAS FASE II. PRÉSTAMO No. 2167/OC-ME</t>
  </si>
  <si>
    <t>DIRECCIÓN GENERAL DE CENTROS DE FORMACIÓN PARA EL TRABAJO</t>
  </si>
  <si>
    <t>Categoría: BIENES Y GASTOS DE ADMON. (No Consultorías)</t>
  </si>
  <si>
    <t>TIPO DE FINANCIAMIENTO       $</t>
  </si>
  <si>
    <t xml:space="preserve">REVISIÓN
Ex Ante /
Ex Post          </t>
  </si>
  <si>
    <t xml:space="preserve"> APORTE LOCAL</t>
  </si>
  <si>
    <t>CATEGORÍA DE INVERSIÓN</t>
  </si>
  <si>
    <t>613-E009</t>
  </si>
  <si>
    <t>Menor de $</t>
  </si>
  <si>
    <t>Dirección General de Centros de Formación para el Trabajo</t>
  </si>
  <si>
    <t>Dr. Efrén Parada Arias</t>
  </si>
  <si>
    <t>Director General</t>
  </si>
  <si>
    <t>TOTAL CONSULTORES INDIVIDUALES</t>
  </si>
  <si>
    <t>DIRECCIÓN GENERAL DE EDUCACIÓN EN CIENCIA Y TECNOLOGÍA DEL MAR</t>
  </si>
  <si>
    <t>Categorías:  BIENES Y GASTOS DE ADMON. (No Consultorías)</t>
  </si>
  <si>
    <t xml:space="preserve">REVISIÓN
Ex Ante / Ex Post          </t>
  </si>
  <si>
    <t>Recepción/ Apertura de Ofertas</t>
  </si>
  <si>
    <t>Categoría de inversión</t>
  </si>
  <si>
    <r>
      <t xml:space="preserve">Otro mobiliario y equipo educacional y recreativo </t>
    </r>
    <r>
      <rPr>
        <sz val="10"/>
        <rFont val="Arial"/>
        <family val="2"/>
      </rPr>
      <t xml:space="preserve">para talleres y laboratorios de los planteles que imparten las carreras prioritarias. </t>
    </r>
    <r>
      <rPr>
        <b/>
        <sz val="10"/>
        <rFont val="Arial"/>
        <family val="2"/>
      </rPr>
      <t>(52901)</t>
    </r>
  </si>
  <si>
    <t>LPN 10</t>
  </si>
  <si>
    <t xml:space="preserve">Ex Post </t>
  </si>
  <si>
    <t>615-E009</t>
  </si>
  <si>
    <r>
      <t>Equipo médico y de laboratorio</t>
    </r>
    <r>
      <rPr>
        <sz val="10"/>
        <rFont val="Arial"/>
        <family val="2"/>
      </rPr>
      <t xml:space="preserve"> para talleres y laboratorios de los planteles que imparten las carreras prioritarias. </t>
    </r>
    <r>
      <rPr>
        <b/>
        <sz val="10"/>
        <rFont val="Arial"/>
        <family val="2"/>
      </rPr>
      <t>(53101)</t>
    </r>
  </si>
  <si>
    <r>
      <t>Carrocerías y remolques</t>
    </r>
    <r>
      <rPr>
        <sz val="10"/>
        <rFont val="Arial"/>
        <family val="2"/>
      </rPr>
      <t xml:space="preserve"> para talleres y laboratorios de los planteles que imparten las carreras prioritarias. </t>
    </r>
    <r>
      <rPr>
        <b/>
        <sz val="10"/>
        <rFont val="Arial"/>
        <family val="2"/>
      </rPr>
      <t>(54201)</t>
    </r>
  </si>
  <si>
    <r>
      <t>Vehículos y equipo marítimo, destinados a servicios públicos y la operación de programas públicos</t>
    </r>
    <r>
      <rPr>
        <sz val="10"/>
        <rFont val="Arial"/>
        <family val="2"/>
      </rPr>
      <t xml:space="preserve"> para talleres y laboratorios de los planteles que imparten las carreras prioritarias. </t>
    </r>
    <r>
      <rPr>
        <b/>
        <sz val="10"/>
        <rFont val="Arial"/>
        <family val="2"/>
      </rPr>
      <t>(54502)</t>
    </r>
  </si>
  <si>
    <r>
      <t>Maquinaria y equipo industrial</t>
    </r>
    <r>
      <rPr>
        <sz val="10"/>
        <rFont val="Arial"/>
        <family val="2"/>
      </rPr>
      <t xml:space="preserve"> para talleres y laboratorios de los planteles que imparten las carreras prioritarias. </t>
    </r>
    <r>
      <rPr>
        <b/>
        <sz val="10"/>
        <rFont val="Arial"/>
        <family val="2"/>
      </rPr>
      <t>(56201)</t>
    </r>
  </si>
  <si>
    <r>
      <t>Equipos y aparatos de comunicaciones y telecomunicaciones</t>
    </r>
    <r>
      <rPr>
        <sz val="10"/>
        <rFont val="Arial"/>
        <family val="2"/>
      </rPr>
      <t xml:space="preserve"> para talleres y laboratorios de los planteles que imparten las carreras prioritarias. </t>
    </r>
    <r>
      <rPr>
        <b/>
        <sz val="10"/>
        <rFont val="Arial"/>
        <family val="2"/>
      </rPr>
      <t>(56501)</t>
    </r>
  </si>
  <si>
    <r>
      <t xml:space="preserve">Otros bienes muebles </t>
    </r>
    <r>
      <rPr>
        <sz val="10"/>
        <rFont val="Arial"/>
        <family val="2"/>
      </rPr>
      <t xml:space="preserve">para talleres y laboratorios de los planteles que imparten las carreras prioritarias. </t>
    </r>
    <r>
      <rPr>
        <b/>
        <sz val="10"/>
        <rFont val="Arial"/>
        <family val="2"/>
      </rPr>
      <t>(56902)</t>
    </r>
  </si>
  <si>
    <r>
      <rPr>
        <b/>
        <sz val="10"/>
        <rFont val="Arial"/>
        <family val="2"/>
      </rPr>
      <t xml:space="preserve">Impresión y Elaboración de Material Informativo derivado de la Operación y Administración de las Dependencias y Entidades </t>
    </r>
    <r>
      <rPr>
        <sz val="10"/>
        <rFont val="Arial"/>
        <family val="2"/>
      </rPr>
      <t>(Elaboración e Impresión de Material Didáctico para las carreras que oferta la DGECyTM)</t>
    </r>
    <r>
      <rPr>
        <b/>
        <sz val="10"/>
        <rFont val="Arial"/>
        <family val="2"/>
      </rPr>
      <t xml:space="preserve"> (33604)</t>
    </r>
  </si>
  <si>
    <t>LPN 11</t>
  </si>
  <si>
    <t>TOTAL MATERIAL DIDÁCTICO</t>
  </si>
  <si>
    <t>TOTAL OTROS SERVICIOS</t>
  </si>
  <si>
    <t>UNIDAD RESPONSABLE DE REALIZACIÓN DE PLAN DE CONTRATACIONES</t>
  </si>
  <si>
    <t>OCEAN. VÍCTOR MANUEL ROJAS REYNOSA</t>
  </si>
  <si>
    <t>DIRECTOR TÉCNICO</t>
  </si>
  <si>
    <t xml:space="preserve"> PROGRAMA MULTIFASE DE FORMACIÓN DE RECURSOS HUMANOS BASADA EN COMPETENCIAS, FASE II. PRÉSTAMO No. 2167/OC-ME</t>
  </si>
  <si>
    <t>DIRECCIÓN GENERAL DE EDUCACIÓN TECNOLÓGICA AGROPECUARIA</t>
  </si>
  <si>
    <t>Categorías:  BIENES Y GASTOS DE ADMON. (No Consultorías.)</t>
  </si>
  <si>
    <t>TIPO DE FINANCIAMIENTO      $</t>
  </si>
  <si>
    <t>COMENTARIOS BID</t>
  </si>
  <si>
    <r>
      <t xml:space="preserve">Maquinaria y Equipo Agropecuario </t>
    </r>
    <r>
      <rPr>
        <sz val="10"/>
        <rFont val="Arial"/>
        <family val="2"/>
      </rPr>
      <t xml:space="preserve">para talleres y laboratorios de los planteles que imparten las carreras prioritarias </t>
    </r>
    <r>
      <rPr>
        <b/>
        <sz val="10"/>
        <rFont val="Arial"/>
        <family val="2"/>
      </rPr>
      <t>(56101).</t>
    </r>
  </si>
  <si>
    <t>LPN 12</t>
  </si>
  <si>
    <t>610-E009</t>
  </si>
  <si>
    <t>Debe ser Ex Post para montos  &lt;US$500,000</t>
  </si>
  <si>
    <r>
      <t xml:space="preserve">Maquinaria y Equipo Industrial </t>
    </r>
    <r>
      <rPr>
        <sz val="10"/>
        <rFont val="Arial"/>
        <family val="2"/>
      </rPr>
      <t>para talleres y laboratorios de los planteles que imparten las carreras prioritarias</t>
    </r>
    <r>
      <rPr>
        <b/>
        <sz val="10"/>
        <rFont val="Arial"/>
        <family val="2"/>
      </rPr>
      <t xml:space="preserve"> (56201)</t>
    </r>
  </si>
  <si>
    <r>
      <t xml:space="preserve">Herramientas menores </t>
    </r>
    <r>
      <rPr>
        <sz val="10"/>
        <rFont val="Arial"/>
        <family val="2"/>
      </rPr>
      <t xml:space="preserve">para talleres y laboratorios de los planteles que imparten las carreras prioritarias </t>
    </r>
    <r>
      <rPr>
        <b/>
        <sz val="10"/>
        <rFont val="Arial"/>
        <family val="2"/>
      </rPr>
      <t xml:space="preserve"> (29101)</t>
    </r>
  </si>
  <si>
    <t>LPN 13</t>
  </si>
  <si>
    <r>
      <t xml:space="preserve">Refacciones y accesorios para equipo de cómputo </t>
    </r>
    <r>
      <rPr>
        <sz val="10"/>
        <rFont val="Arial"/>
        <family val="2"/>
      </rPr>
      <t xml:space="preserve">para talleres y laboratorios de los planteles que imparten las carreras prioritarias </t>
    </r>
    <r>
      <rPr>
        <b/>
        <sz val="10"/>
        <rFont val="Arial"/>
        <family val="2"/>
      </rPr>
      <t xml:space="preserve"> (29401)</t>
    </r>
  </si>
  <si>
    <r>
      <t xml:space="preserve">Patentes, regalías y otros (Software) </t>
    </r>
    <r>
      <rPr>
        <sz val="10"/>
        <rFont val="Arial"/>
        <family val="2"/>
      </rPr>
      <t xml:space="preserve">para talleres y laboratorios de los planteles que imparten las carreras prioritarias </t>
    </r>
    <r>
      <rPr>
        <b/>
        <sz val="10"/>
        <rFont val="Arial"/>
        <family val="2"/>
      </rPr>
      <t xml:space="preserve"> (32701).</t>
    </r>
  </si>
  <si>
    <t>LPN 14</t>
  </si>
  <si>
    <t>Dirección General de Educación Tecnológica Agropecuaria</t>
  </si>
  <si>
    <t>Director Técnico</t>
  </si>
  <si>
    <t>DIRECCIÓN GENERAL DE EDUCACIÓN TECNOLÓGICA INDUSTRIAL</t>
  </si>
  <si>
    <t>Categorías: BIENES Y GASTOS DE ADMÓN. (No Consultorías.)</t>
  </si>
  <si>
    <t xml:space="preserve">TIPO DE FINANCIAMIENTO      $ </t>
  </si>
  <si>
    <r>
      <rPr>
        <b/>
        <sz val="10"/>
        <rFont val="Arial"/>
        <family val="2"/>
      </rPr>
      <t xml:space="preserve">Equipo Médico y de Laboratorio </t>
    </r>
    <r>
      <rPr>
        <sz val="10"/>
        <rFont val="Arial"/>
        <family val="2"/>
      </rPr>
      <t xml:space="preserve">para talleres y laboratorios de los planteles que imparten las carreras prioritarias </t>
    </r>
    <r>
      <rPr>
        <b/>
        <sz val="10"/>
        <rFont val="Arial"/>
        <family val="2"/>
      </rPr>
      <t>(53101)</t>
    </r>
    <r>
      <rPr>
        <sz val="10"/>
        <rFont val="Arial"/>
        <family val="2"/>
      </rPr>
      <t>.</t>
    </r>
  </si>
  <si>
    <t>LPI 1</t>
  </si>
  <si>
    <t>611-E009</t>
  </si>
  <si>
    <r>
      <rPr>
        <b/>
        <sz val="10"/>
        <rFont val="Arial"/>
        <family val="2"/>
      </rPr>
      <t xml:space="preserve">Maquinaria y Equipo Industrial </t>
    </r>
    <r>
      <rPr>
        <sz val="10"/>
        <rFont val="Arial"/>
        <family val="2"/>
      </rPr>
      <t xml:space="preserve">para talleres y laboratorios de los planteles que imparten las carreras prioritarias </t>
    </r>
    <r>
      <rPr>
        <b/>
        <sz val="10"/>
        <rFont val="Arial"/>
        <family val="2"/>
      </rPr>
      <t>(56201)</t>
    </r>
    <r>
      <rPr>
        <sz val="10"/>
        <rFont val="Arial"/>
        <family val="2"/>
      </rPr>
      <t>.</t>
    </r>
  </si>
  <si>
    <r>
      <rPr>
        <b/>
        <sz val="10"/>
        <rFont val="Arial"/>
        <family val="2"/>
      </rPr>
      <t>Maquinaria y Equipo de Construcción</t>
    </r>
    <r>
      <rPr>
        <sz val="10"/>
        <rFont val="Arial"/>
        <family val="2"/>
      </rPr>
      <t xml:space="preserve"> para talleres y laboratorios de los planteles que imparten las carreras prioritarias </t>
    </r>
    <r>
      <rPr>
        <b/>
        <sz val="10"/>
        <rFont val="Arial"/>
        <family val="2"/>
      </rPr>
      <t>(56301).</t>
    </r>
  </si>
  <si>
    <r>
      <rPr>
        <b/>
        <sz val="10"/>
        <rFont val="Arial"/>
        <family val="2"/>
      </rPr>
      <t xml:space="preserve">Maquinaria y Equipo Eléctrico y Electrónico </t>
    </r>
    <r>
      <rPr>
        <sz val="10"/>
        <rFont val="Arial"/>
        <family val="2"/>
      </rPr>
      <t>para talleres y laboratorios de los planteles que imparten las carreras prioritarias</t>
    </r>
    <r>
      <rPr>
        <b/>
        <sz val="10"/>
        <rFont val="Arial"/>
        <family val="2"/>
      </rPr>
      <t xml:space="preserve"> (56601).</t>
    </r>
  </si>
  <si>
    <r>
      <rPr>
        <b/>
        <sz val="10"/>
        <rFont val="Arial"/>
        <family val="2"/>
      </rPr>
      <t xml:space="preserve">Herramientas y Máquinas Herramientas </t>
    </r>
    <r>
      <rPr>
        <sz val="10"/>
        <rFont val="Arial"/>
        <family val="2"/>
      </rPr>
      <t>para talleres y laboratorios de los planteles que imparten las carreras prioritarias</t>
    </r>
    <r>
      <rPr>
        <b/>
        <sz val="10"/>
        <rFont val="Arial"/>
        <family val="2"/>
      </rPr>
      <t xml:space="preserve"> (56701).</t>
    </r>
  </si>
  <si>
    <r>
      <rPr>
        <b/>
        <sz val="10"/>
        <rFont val="Arial"/>
        <family val="2"/>
      </rPr>
      <t xml:space="preserve">Material de apoyo informativo </t>
    </r>
    <r>
      <rPr>
        <sz val="10"/>
        <rFont val="Arial"/>
        <family val="2"/>
      </rPr>
      <t xml:space="preserve">derivado de los trabajos de actualización de las carreras que la DGETI oferta </t>
    </r>
    <r>
      <rPr>
        <b/>
        <sz val="10"/>
        <rFont val="Arial"/>
        <family val="2"/>
      </rPr>
      <t>(21501)</t>
    </r>
  </si>
  <si>
    <t>LPN 15</t>
  </si>
  <si>
    <t>Dirección General de Educación Tecnológica Industrial</t>
  </si>
  <si>
    <t>Act. José Ángel Camacho Prudente</t>
  </si>
  <si>
    <r>
      <rPr>
        <b/>
        <sz val="10"/>
        <rFont val="Arial"/>
        <family val="2"/>
      </rPr>
      <t xml:space="preserve">Adquisición de Material de apoyo informativo </t>
    </r>
    <r>
      <rPr>
        <sz val="10"/>
        <rFont val="Arial"/>
        <family val="2"/>
      </rPr>
      <t xml:space="preserve">para las Carreras de Contabilidad, Enfermería General, Mecatrónica,  Alimentos y Bebidas, Telecomunicaciones, Administración, Máquinas Herramienta e Industria del Vestido </t>
    </r>
    <r>
      <rPr>
        <b/>
        <sz val="10"/>
        <rFont val="Arial"/>
        <family val="2"/>
      </rPr>
      <t>(21501)</t>
    </r>
  </si>
  <si>
    <r>
      <rPr>
        <b/>
        <sz val="10"/>
        <rFont val="Arial"/>
        <family val="2"/>
      </rPr>
      <t xml:space="preserve">NOTA: </t>
    </r>
    <r>
      <rPr>
        <sz val="10"/>
        <rFont val="Arial"/>
        <family val="2"/>
      </rPr>
      <t xml:space="preserve">El total del PAC no coincide con el techo presupuestal, dado que se están considerando pasivos 2012 por un total del $8,292,329.36; de los cuales, $8,143,006.92 corresponden a aporte BID y $149,322.44 a aporte local.
Total PAC                $83,618,670.00
Total Pasivos           $  8,292,330.00
</t>
    </r>
    <r>
      <rPr>
        <b/>
        <sz val="10"/>
        <rFont val="Arial"/>
        <family val="2"/>
      </rPr>
      <t>Total Presupuesto $91,911,000.00</t>
    </r>
  </si>
  <si>
    <r>
      <t xml:space="preserve">Reunión de trabajo para la elaboración de estrategias didácticas para la Formación Profesional </t>
    </r>
    <r>
      <rPr>
        <b/>
        <sz val="10"/>
        <rFont val="Arial"/>
        <family val="2"/>
      </rPr>
      <t>(Grupo 1) (38301)</t>
    </r>
  </si>
  <si>
    <r>
      <t xml:space="preserve">Reunión de trabajo para la elaboración de estrategias didácticas para la Formación Profesional </t>
    </r>
    <r>
      <rPr>
        <b/>
        <sz val="10"/>
        <rFont val="Arial"/>
        <family val="2"/>
      </rPr>
      <t>(Grupo 2) (38301)</t>
    </r>
  </si>
  <si>
    <r>
      <t xml:space="preserve">Reunión de trabajo para la elaboración de estrategias didácticas para la Formación Profesional </t>
    </r>
    <r>
      <rPr>
        <b/>
        <sz val="10"/>
        <rFont val="Arial"/>
        <family val="2"/>
      </rPr>
      <t>(Grupo 3) (38301)</t>
    </r>
  </si>
  <si>
    <r>
      <t xml:space="preserve">Reunión de trabajo para la elaboración de estrategias didácticas para la Formación Profesional </t>
    </r>
    <r>
      <rPr>
        <b/>
        <sz val="10"/>
        <rFont val="Arial"/>
        <family val="2"/>
      </rPr>
      <t>(Grupo 4) (38301)</t>
    </r>
  </si>
  <si>
    <r>
      <t xml:space="preserve">Reunión de trabajo para la elaboración de estrategias didácticas para la Formación Profesional </t>
    </r>
    <r>
      <rPr>
        <b/>
        <sz val="10"/>
        <rFont val="Arial"/>
        <family val="2"/>
      </rPr>
      <t>(Grupo 5) (38301)</t>
    </r>
  </si>
  <si>
    <r>
      <t xml:space="preserve">Reunión de trabajo para la elaboración de estrategias didácticas para la Formación Profesional </t>
    </r>
    <r>
      <rPr>
        <b/>
        <sz val="10"/>
        <rFont val="Arial"/>
        <family val="2"/>
      </rPr>
      <t>(Grupo 6) (38301)</t>
    </r>
  </si>
  <si>
    <r>
      <t xml:space="preserve">Reunión de trabajo para la elaboración de estrategias didácticas para la Formación Profesional </t>
    </r>
    <r>
      <rPr>
        <b/>
        <sz val="10"/>
        <rFont val="Arial"/>
        <family val="2"/>
      </rPr>
      <t>(Grupo 7) (38301)</t>
    </r>
  </si>
  <si>
    <r>
      <t xml:space="preserve">Reunión de trabajo para la elaboración de estrategias didácticas para la Formación Profesional </t>
    </r>
    <r>
      <rPr>
        <b/>
        <sz val="10"/>
        <rFont val="Arial"/>
        <family val="2"/>
      </rPr>
      <t>(Grupo 8) (38301)</t>
    </r>
  </si>
  <si>
    <r>
      <t xml:space="preserve">Reunión de trabajo para la elaboración de estrategias didácticas para la Formación Profesional </t>
    </r>
    <r>
      <rPr>
        <b/>
        <sz val="10"/>
        <rFont val="Arial"/>
        <family val="2"/>
      </rPr>
      <t>(Grupo 9) (38301)</t>
    </r>
  </si>
  <si>
    <r>
      <t xml:space="preserve">Reunión de trabajo para la elaboración de estrategias didácticas para la Formación Profesional </t>
    </r>
    <r>
      <rPr>
        <b/>
        <sz val="10"/>
        <rFont val="Arial"/>
        <family val="2"/>
      </rPr>
      <t>(Grupo 10) (38301)</t>
    </r>
  </si>
  <si>
    <r>
      <t xml:space="preserve">Reunión para orientar la operación de los programas de estudio del Bachillerato Tecnológico </t>
    </r>
    <r>
      <rPr>
        <b/>
        <sz val="10"/>
        <rFont val="Arial"/>
        <family val="2"/>
      </rPr>
      <t>(Grupo 1) (38301)</t>
    </r>
  </si>
  <si>
    <r>
      <t xml:space="preserve">Reunión para orientar la operación de los programas de estudio del Bachillerato Tecnológico </t>
    </r>
    <r>
      <rPr>
        <b/>
        <sz val="10"/>
        <rFont val="Arial"/>
        <family val="2"/>
      </rPr>
      <t>(Grupo 2) (38301)</t>
    </r>
  </si>
  <si>
    <r>
      <t xml:space="preserve">Reunión para orientar la operación de los programas de estudio del Bachillerato Tecnológico </t>
    </r>
    <r>
      <rPr>
        <b/>
        <sz val="10"/>
        <rFont val="Arial"/>
        <family val="2"/>
      </rPr>
      <t>(Grupo 3) (38301)</t>
    </r>
  </si>
  <si>
    <r>
      <t xml:space="preserve">Reunión para orientar la operación de los programas de estudio del Bachillerato Tecnológico </t>
    </r>
    <r>
      <rPr>
        <b/>
        <sz val="10"/>
        <rFont val="Arial"/>
        <family val="2"/>
      </rPr>
      <t>(Grupo 4) (38301)</t>
    </r>
  </si>
  <si>
    <r>
      <t xml:space="preserve">Reunión para la difusión de las innovaciones de la Estructura Curricular del Bachillerato Tecnológico </t>
    </r>
    <r>
      <rPr>
        <b/>
        <sz val="10"/>
        <rFont val="Arial"/>
        <family val="2"/>
      </rPr>
      <t>(Grupo 1) (38301)</t>
    </r>
  </si>
  <si>
    <r>
      <t xml:space="preserve">Reunión para la difusión de las innovaciones de la Estructura Curricular del Bachillerato Tecnológico </t>
    </r>
    <r>
      <rPr>
        <b/>
        <sz val="10"/>
        <rFont val="Arial"/>
        <family val="2"/>
      </rPr>
      <t>(Grupo 2) (38301)</t>
    </r>
  </si>
  <si>
    <r>
      <t xml:space="preserve">Curso Taller de capacitación docente para la especialidad de </t>
    </r>
    <r>
      <rPr>
        <b/>
        <sz val="10"/>
        <rFont val="Arial"/>
        <family val="2"/>
      </rPr>
      <t>Construcción (38301)</t>
    </r>
  </si>
  <si>
    <r>
      <t xml:space="preserve">Curso Taller de capacitación docente para la especialidad de </t>
    </r>
    <r>
      <rPr>
        <b/>
        <sz val="10"/>
        <rFont val="Arial"/>
        <family val="2"/>
      </rPr>
      <t>Electricidad (38301)</t>
    </r>
  </si>
  <si>
    <r>
      <t xml:space="preserve">Curso Taller de capacitación docente para la especialidad de </t>
    </r>
    <r>
      <rPr>
        <b/>
        <sz val="10"/>
        <rFont val="Arial"/>
        <family val="2"/>
      </rPr>
      <t>Electrónica</t>
    </r>
    <r>
      <rPr>
        <sz val="10"/>
        <rFont val="Arial"/>
        <family val="2"/>
      </rPr>
      <t xml:space="preserve"> </t>
    </r>
    <r>
      <rPr>
        <b/>
        <sz val="10"/>
        <rFont val="Arial"/>
        <family val="2"/>
      </rPr>
      <t>(38301)</t>
    </r>
  </si>
  <si>
    <r>
      <t>Curso Taller de capacitación docente para la especialidad de</t>
    </r>
    <r>
      <rPr>
        <b/>
        <sz val="10"/>
        <rFont val="Arial"/>
        <family val="2"/>
      </rPr>
      <t xml:space="preserve"> Enfermería General</t>
    </r>
    <r>
      <rPr>
        <sz val="10"/>
        <rFont val="Arial"/>
        <family val="2"/>
      </rPr>
      <t xml:space="preserve"> </t>
    </r>
    <r>
      <rPr>
        <b/>
        <sz val="10"/>
        <rFont val="Arial"/>
        <family val="2"/>
      </rPr>
      <t>(38301)</t>
    </r>
  </si>
  <si>
    <r>
      <t xml:space="preserve">Curso Taller de capacitación docente para la especialidad de </t>
    </r>
    <r>
      <rPr>
        <b/>
        <sz val="10"/>
        <rFont val="Arial"/>
        <family val="2"/>
      </rPr>
      <t>Laboratorista Clínico</t>
    </r>
    <r>
      <rPr>
        <sz val="10"/>
        <rFont val="Arial"/>
        <family val="2"/>
      </rPr>
      <t xml:space="preserve"> </t>
    </r>
    <r>
      <rPr>
        <b/>
        <sz val="10"/>
        <rFont val="Arial"/>
        <family val="2"/>
      </rPr>
      <t>(38301)</t>
    </r>
  </si>
  <si>
    <r>
      <t xml:space="preserve">Curso Taller de capacitación docente para la especialidad de </t>
    </r>
    <r>
      <rPr>
        <b/>
        <sz val="10"/>
        <rFont val="Arial"/>
        <family val="2"/>
      </rPr>
      <t>Laboratorista Químico (38301)</t>
    </r>
  </si>
  <si>
    <r>
      <t xml:space="preserve">Curso Taller de capacitacitación docente para la especialidad de </t>
    </r>
    <r>
      <rPr>
        <b/>
        <sz val="10"/>
        <rFont val="Arial"/>
        <family val="2"/>
      </rPr>
      <t>Mantenimiento Automotriz (38301)</t>
    </r>
  </si>
  <si>
    <r>
      <t>Curso Taller de capacitación docente para la especialidad de</t>
    </r>
    <r>
      <rPr>
        <b/>
        <sz val="10"/>
        <rFont val="Arial"/>
        <family val="2"/>
      </rPr>
      <t xml:space="preserve"> Mecánica Industrial (38301)</t>
    </r>
  </si>
  <si>
    <r>
      <t xml:space="preserve">Curso Taller de capacitación docente para la especialidad de </t>
    </r>
    <r>
      <rPr>
        <b/>
        <sz val="10"/>
        <rFont val="Arial"/>
        <family val="2"/>
      </rPr>
      <t>Mecatrónica (38301)</t>
    </r>
  </si>
  <si>
    <r>
      <t xml:space="preserve">Curso Taller de capacitación docente para las especialidades de </t>
    </r>
    <r>
      <rPr>
        <b/>
        <sz val="10"/>
        <rFont val="Arial"/>
        <family val="2"/>
      </rPr>
      <t>Servicios de Hospedaje y Preparación de Alimentos y Bebidas (38301)</t>
    </r>
  </si>
  <si>
    <r>
      <rPr>
        <b/>
        <sz val="10"/>
        <rFont val="Arial"/>
        <family val="2"/>
      </rPr>
      <t>Congresos y Convenciones</t>
    </r>
    <r>
      <rPr>
        <sz val="10"/>
        <rFont val="Arial"/>
        <family val="2"/>
      </rPr>
      <t xml:space="preserve"> Actualización de docentes respecto a los contenidos de capacitación en el marco de los Comités Interinstitucionales de la Carrera de </t>
    </r>
    <r>
      <rPr>
        <b/>
        <sz val="10"/>
        <rFont val="Arial"/>
        <family val="2"/>
      </rPr>
      <t>Electromecánica industrial</t>
    </r>
    <r>
      <rPr>
        <sz val="10"/>
        <rFont val="Arial"/>
        <family val="2"/>
      </rPr>
      <t xml:space="preserve"> </t>
    </r>
    <r>
      <rPr>
        <b/>
        <sz val="10"/>
        <rFont val="Arial"/>
        <family val="2"/>
      </rPr>
      <t>(38301)</t>
    </r>
  </si>
  <si>
    <r>
      <rPr>
        <b/>
        <sz val="10"/>
        <rFont val="Arial"/>
        <family val="2"/>
      </rPr>
      <t>Congresos y Convenciones</t>
    </r>
    <r>
      <rPr>
        <sz val="10"/>
        <rFont val="Arial"/>
        <family val="2"/>
      </rPr>
      <t xml:space="preserve"> Actualización de docentes respecto a los contenidos de capacitación en el marco de los Comités Interinstitucionales de la Carrera de </t>
    </r>
    <r>
      <rPr>
        <b/>
        <sz val="10"/>
        <rFont val="Arial"/>
        <family val="2"/>
      </rPr>
      <t xml:space="preserve">Química Industrial </t>
    </r>
    <r>
      <rPr>
        <sz val="10"/>
        <rFont val="Arial"/>
        <family val="2"/>
      </rPr>
      <t xml:space="preserve"> </t>
    </r>
    <r>
      <rPr>
        <b/>
        <sz val="10"/>
        <rFont val="Arial"/>
        <family val="2"/>
      </rPr>
      <t>(38301)</t>
    </r>
  </si>
  <si>
    <r>
      <rPr>
        <b/>
        <sz val="10"/>
        <rFont val="Arial"/>
        <family val="2"/>
      </rPr>
      <t>Congresos y Convenciones</t>
    </r>
    <r>
      <rPr>
        <sz val="10"/>
        <rFont val="Arial"/>
        <family val="2"/>
      </rPr>
      <t xml:space="preserve"> Actualización de docentes respecto a los contenidos de capacitación en el marco de los Comités Interinstitucionales de la Carrera de </t>
    </r>
    <r>
      <rPr>
        <b/>
        <sz val="10"/>
        <rFont val="Arial"/>
        <family val="2"/>
      </rPr>
      <t>Administración (38301)</t>
    </r>
  </si>
  <si>
    <r>
      <rPr>
        <b/>
        <sz val="10"/>
        <rFont val="Arial"/>
        <family val="2"/>
      </rPr>
      <t>Congresos y Convenciones</t>
    </r>
    <r>
      <rPr>
        <sz val="10"/>
        <rFont val="Arial"/>
        <family val="2"/>
      </rPr>
      <t xml:space="preserve"> Actualización de docentes respecto a los contenidos de capacitación en el marco de los Comités Interinstitucionales de la Carrera de </t>
    </r>
    <r>
      <rPr>
        <b/>
        <sz val="10"/>
        <rFont val="Arial"/>
        <family val="2"/>
      </rPr>
      <t>Informática</t>
    </r>
    <r>
      <rPr>
        <sz val="10"/>
        <rFont val="Arial"/>
        <family val="2"/>
      </rPr>
      <t xml:space="preserve"> </t>
    </r>
    <r>
      <rPr>
        <b/>
        <sz val="10"/>
        <rFont val="Arial"/>
        <family val="2"/>
      </rPr>
      <t>(38301)</t>
    </r>
  </si>
  <si>
    <r>
      <rPr>
        <b/>
        <sz val="10"/>
        <rFont val="Arial"/>
        <family val="2"/>
      </rPr>
      <t>Congresos y Convenciones</t>
    </r>
    <r>
      <rPr>
        <sz val="10"/>
        <rFont val="Arial"/>
        <family val="2"/>
      </rPr>
      <t xml:space="preserve"> Actualización de docentes respecto a los contenidos de capacitación en el marco de los Comités Interinstitucionales de la Carrera de </t>
    </r>
    <r>
      <rPr>
        <b/>
        <sz val="10"/>
        <rFont val="Arial"/>
        <family val="2"/>
      </rPr>
      <t>Seguridad e Higiene y Protección Civil</t>
    </r>
    <r>
      <rPr>
        <sz val="10"/>
        <rFont val="Arial"/>
        <family val="2"/>
      </rPr>
      <t xml:space="preserve"> </t>
    </r>
    <r>
      <rPr>
        <b/>
        <sz val="10"/>
        <rFont val="Arial"/>
        <family val="2"/>
      </rPr>
      <t>(38301)</t>
    </r>
  </si>
  <si>
    <r>
      <rPr>
        <b/>
        <sz val="10"/>
        <rFont val="Arial"/>
        <family val="2"/>
      </rPr>
      <t>Congresos y Convenciones</t>
    </r>
    <r>
      <rPr>
        <sz val="10"/>
        <rFont val="Arial"/>
        <family val="2"/>
      </rPr>
      <t xml:space="preserve"> Actualización de docentes respecto a los contenidos de capacitación en el marco de los Comités Interinstitucionales de la Carrera de </t>
    </r>
    <r>
      <rPr>
        <b/>
        <sz val="10"/>
        <rFont val="Arial"/>
        <family val="2"/>
      </rPr>
      <t>Soporte y mantenimiento de equipo de cómputo (38301)</t>
    </r>
  </si>
  <si>
    <r>
      <rPr>
        <b/>
        <sz val="10"/>
        <rFont val="Arial"/>
        <family val="2"/>
      </rPr>
      <t xml:space="preserve">Congresos y Convenciones </t>
    </r>
    <r>
      <rPr>
        <sz val="10"/>
        <rFont val="Arial"/>
        <family val="2"/>
      </rPr>
      <t xml:space="preserve">Evento para la elaboración de material didáctico para el desarrollo de competencias  de las Carreras de </t>
    </r>
    <r>
      <rPr>
        <b/>
        <sz val="10"/>
        <rFont val="Arial"/>
        <family val="2"/>
      </rPr>
      <t>Máquinas-Herramienta, Operador del Autotransporte y Telecomunicaciones  (38301)</t>
    </r>
  </si>
  <si>
    <r>
      <rPr>
        <b/>
        <sz val="10"/>
        <rFont val="Arial"/>
        <family val="2"/>
      </rPr>
      <t xml:space="preserve">Congresos y Convenciones </t>
    </r>
    <r>
      <rPr>
        <sz val="10"/>
        <rFont val="Arial"/>
        <family val="2"/>
      </rPr>
      <t xml:space="preserve">Evento para la elaboración de material didáctico para el desarrollo de competencias  de las Carreras de </t>
    </r>
    <r>
      <rPr>
        <b/>
        <sz val="10"/>
        <rFont val="Arial"/>
        <family val="2"/>
      </rPr>
      <t>Fuentes alternas de energía, Refrigeración y climatización y Seguridad e higiene y protección civil (38301)</t>
    </r>
  </si>
  <si>
    <r>
      <rPr>
        <b/>
        <sz val="10"/>
        <rFont val="Arial"/>
        <family val="2"/>
      </rPr>
      <t xml:space="preserve">Congresos y Convenciones </t>
    </r>
    <r>
      <rPr>
        <sz val="10"/>
        <rFont val="Arial"/>
        <family val="2"/>
      </rPr>
      <t xml:space="preserve">Evento para la elaboración de material didáctico para el desarrollo de competencias  de las Carreras de </t>
    </r>
    <r>
      <rPr>
        <b/>
        <sz val="10"/>
        <rFont val="Arial"/>
        <family val="2"/>
      </rPr>
      <t>Autotrónica, Mantenimiento de motores y planeadores y Mantenimiento de sistemas automáticos</t>
    </r>
    <r>
      <rPr>
        <sz val="10"/>
        <rFont val="Arial"/>
        <family val="2"/>
      </rPr>
      <t xml:space="preserve">
</t>
    </r>
    <r>
      <rPr>
        <b/>
        <sz val="10"/>
        <rFont val="Arial"/>
        <family val="2"/>
      </rPr>
      <t>(38301)</t>
    </r>
  </si>
  <si>
    <r>
      <rPr>
        <b/>
        <sz val="10"/>
        <rFont val="Arial"/>
        <family val="2"/>
      </rPr>
      <t xml:space="preserve">Congresos y Convenciones </t>
    </r>
    <r>
      <rPr>
        <sz val="10"/>
        <rFont val="Arial"/>
        <family val="2"/>
      </rPr>
      <t xml:space="preserve">Evento para la elaboración de material didáctico para el desarrollo de competencias  de las Carreras de </t>
    </r>
    <r>
      <rPr>
        <b/>
        <sz val="10"/>
        <rFont val="Arial"/>
        <family val="2"/>
      </rPr>
      <t>Optometría, Procesamiento Industrial de Alimentos y Química Industrial</t>
    </r>
    <r>
      <rPr>
        <sz val="10"/>
        <rFont val="Arial"/>
        <family val="2"/>
      </rPr>
      <t xml:space="preserve">
</t>
    </r>
    <r>
      <rPr>
        <b/>
        <sz val="10"/>
        <rFont val="Arial"/>
        <family val="2"/>
      </rPr>
      <t>(38301)</t>
    </r>
  </si>
  <si>
    <r>
      <t xml:space="preserve">Taller de actualización docente de la carrera de </t>
    </r>
    <r>
      <rPr>
        <b/>
        <sz val="10"/>
        <rFont val="Arial"/>
        <family val="2"/>
      </rPr>
      <t>Refrigeración y Climatización (38301)</t>
    </r>
  </si>
  <si>
    <r>
      <t xml:space="preserve">Taller de actualización docente de la carrera de </t>
    </r>
    <r>
      <rPr>
        <b/>
        <sz val="10"/>
        <rFont val="Arial"/>
        <family val="2"/>
      </rPr>
      <t>Administración de Recursos Humanos</t>
    </r>
    <r>
      <rPr>
        <sz val="10"/>
        <rFont val="Arial"/>
        <family val="2"/>
      </rPr>
      <t xml:space="preserve"> </t>
    </r>
    <r>
      <rPr>
        <b/>
        <sz val="10"/>
        <rFont val="Arial"/>
        <family val="2"/>
      </rPr>
      <t>(38301)</t>
    </r>
  </si>
  <si>
    <r>
      <t xml:space="preserve">Taller de actualización docente de la carrera de </t>
    </r>
    <r>
      <rPr>
        <b/>
        <sz val="10"/>
        <rFont val="Arial"/>
        <family val="2"/>
      </rPr>
      <t>Soldadura Industrial (38301)</t>
    </r>
  </si>
  <si>
    <r>
      <t xml:space="preserve">Taller de actualización docente de la carrera de </t>
    </r>
    <r>
      <rPr>
        <b/>
        <sz val="10"/>
        <rFont val="Arial"/>
        <family val="2"/>
      </rPr>
      <t>Contabilidad (Grupo 1) (38301)</t>
    </r>
  </si>
  <si>
    <r>
      <t xml:space="preserve">Taller de actualización docente de la carrera de </t>
    </r>
    <r>
      <rPr>
        <b/>
        <sz val="10"/>
        <rFont val="Arial"/>
        <family val="2"/>
      </rPr>
      <t>Contabilidad (Grupo 2) (38301)</t>
    </r>
  </si>
  <si>
    <r>
      <t xml:space="preserve">Taller de actualización docente de la carrera de </t>
    </r>
    <r>
      <rPr>
        <b/>
        <sz val="10"/>
        <rFont val="Arial"/>
        <family val="2"/>
      </rPr>
      <t>Secretariado Ejecutivo Bilingüe (Grupo 1) (38301)</t>
    </r>
  </si>
  <si>
    <r>
      <t xml:space="preserve">Taller de actualización docente de la carrera de </t>
    </r>
    <r>
      <rPr>
        <b/>
        <sz val="10"/>
        <rFont val="Arial"/>
        <family val="2"/>
      </rPr>
      <t>Secretariado Ejecutivo Bilingüe (Grupo 2) (38301)</t>
    </r>
  </si>
  <si>
    <r>
      <t xml:space="preserve">Taller de actualización docente de la carrera de </t>
    </r>
    <r>
      <rPr>
        <b/>
        <sz val="10"/>
        <rFont val="Arial"/>
        <family val="2"/>
      </rPr>
      <t>Secretariado Ejecutivo Bilingüe (Grupo 3) (38301)</t>
    </r>
  </si>
  <si>
    <r>
      <t xml:space="preserve">Taller de actualización docente de la carrera de </t>
    </r>
    <r>
      <rPr>
        <b/>
        <sz val="10"/>
        <rFont val="Arial"/>
        <family val="2"/>
      </rPr>
      <t>Secretariado Ejecutivo Bilingüe (Grupo 4) (38301)</t>
    </r>
  </si>
  <si>
    <r>
      <t xml:space="preserve">Taller de actualización docente de la carrera de </t>
    </r>
    <r>
      <rPr>
        <b/>
        <sz val="10"/>
        <rFont val="Arial"/>
        <family val="2"/>
      </rPr>
      <t>Estilismo (Grupo 1) (38301)</t>
    </r>
  </si>
  <si>
    <r>
      <t>Taller de actualización docente de la carrera de</t>
    </r>
    <r>
      <rPr>
        <b/>
        <sz val="10"/>
        <rFont val="Arial"/>
        <family val="2"/>
      </rPr>
      <t xml:space="preserve"> Estilismo (Grupo 2) (38301)</t>
    </r>
  </si>
  <si>
    <r>
      <t xml:space="preserve">Taller de actualización docente de la carrera de </t>
    </r>
    <r>
      <rPr>
        <b/>
        <sz val="10"/>
        <rFont val="Arial"/>
        <family val="2"/>
      </rPr>
      <t>Estética y Bienestar Personal (Grupo 1) (38301)</t>
    </r>
  </si>
  <si>
    <r>
      <t xml:space="preserve">Taller de actualización docente de la carrera de </t>
    </r>
    <r>
      <rPr>
        <b/>
        <sz val="10"/>
        <rFont val="Arial"/>
        <family val="2"/>
      </rPr>
      <t>Estética y Bienestar Personal (Grupo 2) (38301)</t>
    </r>
  </si>
  <si>
    <r>
      <t xml:space="preserve">Taller de actualización docente de la carrera de </t>
    </r>
    <r>
      <rPr>
        <b/>
        <sz val="10"/>
        <rFont val="Arial"/>
        <family val="2"/>
      </rPr>
      <t>Asistencia a Personas con Discapacidad y Adultos Mayores (38301)</t>
    </r>
  </si>
  <si>
    <t>Director de Infraestructura y Adquisiciones</t>
  </si>
  <si>
    <t>Mayor a 200.000 USD</t>
  </si>
  <si>
    <t>Menor a 200.000 USD</t>
  </si>
  <si>
    <t>Mayor a 100.000 USD</t>
  </si>
  <si>
    <t>Lic. Juan Pablo Arroyo Ortiz</t>
  </si>
  <si>
    <r>
      <rPr>
        <b/>
        <sz val="10"/>
        <rFont val="Arial"/>
        <family val="2"/>
      </rPr>
      <t xml:space="preserve">Pasajes aéreos nacionales para labores en campo y de supervisión </t>
    </r>
    <r>
      <rPr>
        <sz val="10"/>
        <rFont val="Arial"/>
        <family val="2"/>
      </rPr>
      <t>(Traslado de docentes para asistir a eventos convocados por la COSDAC, en el marco del PROFORHCOM, para el diseño de carreras y la elaboración de estrategias didácticas para la formación profesional que imparte la DGECyTM)</t>
    </r>
    <r>
      <rPr>
        <b/>
        <sz val="10"/>
        <rFont val="Arial"/>
        <family val="2"/>
      </rPr>
      <t xml:space="preserve"> (37101)</t>
    </r>
  </si>
  <si>
    <r>
      <rPr>
        <b/>
        <sz val="6"/>
        <rFont val="Arial"/>
        <family val="2"/>
      </rPr>
      <t>El ejercicio de estos recursos estará condicionado a la normatividad interna que aplique.</t>
    </r>
    <r>
      <rPr>
        <sz val="6"/>
        <rFont val="Arial"/>
        <family val="2"/>
      </rPr>
      <t xml:space="preserve">
La contratación de la Agencia de Viajes, se realiza con base en la Cláusula 4.01. Adquisición de bienes, inciso (b) Otros procedimientos de adquisiciones, subinciso (ii) del Contrato de Préstamo No. 2167/OC-ME, donde se establece que para la adquisición de servicios de transporte aéreo, hospedaje, alimentación, logísticas de congresos, convenciones, seminarios y simposium de carácter nacional, hasta por la suma del equivalente de doce millones de dólares, se procederá a realizar una Licitación Pública de conformidad con lo previsto en la Ley de Adquisiciones, Arrendamientos y Servicios del Sector Público, a través de la realización de compras consolidadas decretadas por el Gobierno Federal.</t>
    </r>
  </si>
  <si>
    <r>
      <rPr>
        <b/>
        <sz val="10"/>
        <rFont val="Arial"/>
        <family val="2"/>
      </rPr>
      <t xml:space="preserve">NOTA: </t>
    </r>
    <r>
      <rPr>
        <sz val="10"/>
        <rFont val="Arial"/>
        <family val="2"/>
      </rPr>
      <t xml:space="preserve">El total del PAC no coincide con el techo presupuestal, dado que se están considerando pasivos 2012 por un total del $41,695.00 los cuales corresponden a aporte BID
PAC                       $17,079,103.00
Total Pasivos           $      41,695.00
</t>
    </r>
    <r>
      <rPr>
        <b/>
        <sz val="10"/>
        <rFont val="Arial"/>
        <family val="2"/>
      </rPr>
      <t>Total Presupuesto $17,120,798.00</t>
    </r>
  </si>
  <si>
    <t>Profr. Saúl Arellano Valadez</t>
  </si>
  <si>
    <t>Coordinador del PROFORHCOM en la DGETA</t>
  </si>
  <si>
    <r>
      <t xml:space="preserve">Equipo de Administración </t>
    </r>
    <r>
      <rPr>
        <sz val="10"/>
        <rFont val="Arial"/>
        <family val="2"/>
      </rPr>
      <t xml:space="preserve">para talleres y laboratorios de los planteles que imparten las carreras prioritarias. </t>
    </r>
    <r>
      <rPr>
        <b/>
        <sz val="10"/>
        <rFont val="Arial"/>
        <family val="2"/>
      </rPr>
      <t>(51901)</t>
    </r>
  </si>
  <si>
    <r>
      <rPr>
        <b/>
        <sz val="10"/>
        <rFont val="Arial"/>
        <family val="2"/>
      </rPr>
      <t xml:space="preserve">NOTA: </t>
    </r>
    <r>
      <rPr>
        <sz val="10"/>
        <rFont val="Arial"/>
        <family val="2"/>
      </rPr>
      <t xml:space="preserve">El total del PAC no coincide con el techo presupuestal, dado que se están considerando pasivos 2012 por un total de $181,673.00 de los cuales $155,380.00 corresponden a aporte BID y $26,293.00 al aporte local.
PAC                       $39,927,324.00
Total Pasivos           $     181,673.00
</t>
    </r>
    <r>
      <rPr>
        <b/>
        <sz val="10"/>
        <rFont val="Arial"/>
        <family val="2"/>
      </rPr>
      <t>Total Presupuesto $40,108,997.00</t>
    </r>
  </si>
  <si>
    <r>
      <rPr>
        <b/>
        <sz val="10"/>
        <rFont val="Arial"/>
        <family val="2"/>
      </rPr>
      <t>Bienes Informáticos</t>
    </r>
    <r>
      <rPr>
        <sz val="10"/>
        <rFont val="Arial"/>
        <family val="2"/>
      </rPr>
      <t xml:space="preserve"> para talleres y laboratorios de los planteles que imparten las carreras Informática, Contabilidad y Administración </t>
    </r>
    <r>
      <rPr>
        <b/>
        <sz val="10"/>
        <rFont val="Arial"/>
        <family val="2"/>
      </rPr>
      <t>(51501)</t>
    </r>
  </si>
  <si>
    <t>LPN 16</t>
  </si>
  <si>
    <r>
      <rPr>
        <b/>
        <sz val="10"/>
        <rFont val="Arial"/>
        <family val="2"/>
      </rPr>
      <t>Mobiliario</t>
    </r>
    <r>
      <rPr>
        <sz val="10"/>
        <rFont val="Arial"/>
        <family val="2"/>
      </rPr>
      <t xml:space="preserve"> para talleres y laboratorios de los planteles que imparten las carreras Alimentos y Bebidas, Hospitalidad Turística Soporte y Mantenimiento de Equipo de Cómputo, Enfermería y Optometría  </t>
    </r>
    <r>
      <rPr>
        <b/>
        <sz val="10"/>
        <rFont val="Arial"/>
        <family val="2"/>
      </rPr>
      <t>(51101)</t>
    </r>
  </si>
  <si>
    <r>
      <rPr>
        <b/>
        <sz val="10"/>
        <rFont val="Arial"/>
        <family val="2"/>
      </rPr>
      <t>Equipo de administración</t>
    </r>
    <r>
      <rPr>
        <sz val="10"/>
        <rFont val="Arial"/>
        <family val="2"/>
      </rPr>
      <t xml:space="preserve"> para talleres y laboratorios de los planteles que imparten las carreras  Alimentos y Bebidas y Hospitalidad Turística  </t>
    </r>
    <r>
      <rPr>
        <b/>
        <sz val="10"/>
        <rFont val="Arial"/>
        <family val="2"/>
      </rPr>
      <t>(51901)</t>
    </r>
  </si>
  <si>
    <r>
      <rPr>
        <b/>
        <sz val="10"/>
        <rFont val="Arial"/>
        <family val="2"/>
      </rPr>
      <t>Otro Mobiliario y Equipo Educacional y Recreativo</t>
    </r>
    <r>
      <rPr>
        <sz val="10"/>
        <rFont val="Arial"/>
        <family val="2"/>
      </rPr>
      <t xml:space="preserve"> para talleres y laboratorios de los planteles que imparten las carreras Enfermería,  Industria del Vestiddo, Mantenimiento de Sistemas Automáticos y Soporte y Mantenimiento de Equipo de Cómputo  </t>
    </r>
    <r>
      <rPr>
        <b/>
        <sz val="10"/>
        <rFont val="Arial"/>
        <family val="2"/>
      </rPr>
      <t>(52901)</t>
    </r>
  </si>
  <si>
    <r>
      <rPr>
        <b/>
        <sz val="10"/>
        <rFont val="Arial"/>
        <family val="2"/>
      </rPr>
      <t>Instrumental médico y de laboratorio</t>
    </r>
    <r>
      <rPr>
        <sz val="10"/>
        <rFont val="Arial"/>
        <family val="2"/>
      </rPr>
      <t xml:space="preserve"> para talleres y laboratorios de los planteles que imparten las carreras Enfermería y Optomería </t>
    </r>
    <r>
      <rPr>
        <b/>
        <sz val="10"/>
        <rFont val="Arial"/>
        <family val="2"/>
      </rPr>
      <t>(53201)</t>
    </r>
  </si>
  <si>
    <r>
      <rPr>
        <b/>
        <sz val="10"/>
        <rFont val="Arial"/>
        <family val="2"/>
      </rPr>
      <t>Maquinaria y equipo eléctrico y electrónico</t>
    </r>
    <r>
      <rPr>
        <sz val="10"/>
        <rFont val="Arial"/>
        <family val="2"/>
      </rPr>
      <t xml:space="preserve"> para talleres y laboratorios de los planteles que imparten las carreras Mantenimiento de Sistemas Automáticos y Soporte y Mantenimiento de Equipo de Cómputo  </t>
    </r>
    <r>
      <rPr>
        <b/>
        <sz val="10"/>
        <rFont val="Arial"/>
        <family val="2"/>
      </rPr>
      <t>(56601)</t>
    </r>
  </si>
  <si>
    <t>M.A.E.E. José Luis Izquierdo González</t>
  </si>
  <si>
    <r>
      <t xml:space="preserve">Coordinador en Formación de Formadores en el modelo de competencias profesionales. </t>
    </r>
    <r>
      <rPr>
        <b/>
        <sz val="10"/>
        <rFont val="Arial"/>
        <family val="2"/>
      </rPr>
      <t>(33104)</t>
    </r>
  </si>
  <si>
    <r>
      <t xml:space="preserve">Coordinador en Orientación Pedagógica en el modelo de competencias profesionales. </t>
    </r>
    <r>
      <rPr>
        <b/>
        <sz val="10"/>
        <rFont val="Arial"/>
        <family val="2"/>
      </rPr>
      <t>(33104)</t>
    </r>
  </si>
  <si>
    <r>
      <t xml:space="preserve">Coordinador de los Grupos 1, 2, 3, 4 y 5 </t>
    </r>
    <r>
      <rPr>
        <b/>
        <sz val="10"/>
        <rFont val="Arial"/>
        <family val="2"/>
      </rPr>
      <t>(33104)</t>
    </r>
  </si>
  <si>
    <r>
      <t xml:space="preserve">Reunión de actualización de formadores del programa de directores de educación media superior  </t>
    </r>
    <r>
      <rPr>
        <b/>
        <sz val="10"/>
        <rFont val="Arial"/>
        <family val="2"/>
      </rPr>
      <t>(38301)</t>
    </r>
  </si>
  <si>
    <r>
      <t xml:space="preserve">Diseño de documentos didácticos metodológicos que favorezcan la implementación de estrategias profesionales en las Instituciones de Educación Media Superior y Planes de estudio de las carreras técnicas. </t>
    </r>
    <r>
      <rPr>
        <b/>
        <sz val="10"/>
        <rFont val="Arial"/>
        <family val="2"/>
      </rPr>
      <t xml:space="preserve">Grupo 1 </t>
    </r>
    <r>
      <rPr>
        <sz val="10"/>
        <rFont val="Arial"/>
        <family val="2"/>
      </rPr>
      <t xml:space="preserve">(Carreras: Electricidad Industrial; mantenimiento a sistemas electrónicos y cosmetología). </t>
    </r>
    <r>
      <rPr>
        <b/>
        <sz val="10"/>
        <rFont val="Arial"/>
        <family val="2"/>
      </rPr>
      <t xml:space="preserve"> (33104)</t>
    </r>
  </si>
  <si>
    <r>
      <t xml:space="preserve">Diseño de documentos didácticos metodológicos que favorezcan la implementación de estrategias profesionales en las Instituciones de Educación Media Superior. Del  </t>
    </r>
    <r>
      <rPr>
        <b/>
        <sz val="10"/>
        <rFont val="Arial"/>
        <family val="2"/>
      </rPr>
      <t xml:space="preserve">Grupo 2 </t>
    </r>
    <r>
      <rPr>
        <sz val="10"/>
        <rFont val="Arial"/>
        <family val="2"/>
      </rPr>
      <t xml:space="preserve">(Carreras: Manejo integrado de plagas; Atención de conflictos agrarios y Gestión de recursos públicos). </t>
    </r>
    <r>
      <rPr>
        <b/>
        <sz val="10"/>
        <rFont val="Arial"/>
        <family val="2"/>
      </rPr>
      <t xml:space="preserve"> (33104)</t>
    </r>
  </si>
  <si>
    <r>
      <t xml:space="preserve">Diseño de documentos didácticos metodológicos que favorezcan la implementación de estrategias profesionales en las Instituciones de Educación Media Superior. </t>
    </r>
    <r>
      <rPr>
        <b/>
        <sz val="10"/>
        <rFont val="Arial"/>
        <family val="2"/>
      </rPr>
      <t xml:space="preserve">Grupo 3 </t>
    </r>
    <r>
      <rPr>
        <sz val="10"/>
        <rFont val="Arial"/>
        <family val="2"/>
      </rPr>
      <t xml:space="preserve">(Carreras: Vida saludable; Manejo de recurso hídricos; Minería marina). </t>
    </r>
    <r>
      <rPr>
        <b/>
        <sz val="10"/>
        <rFont val="Arial"/>
        <family val="2"/>
      </rPr>
      <t xml:space="preserve"> (33104)</t>
    </r>
  </si>
  <si>
    <r>
      <t xml:space="preserve">Diseño de documentos didácticos metodológicos que favorezcan la implementación de estrategias profesionales en las Instituciones de Educación Media. </t>
    </r>
    <r>
      <rPr>
        <b/>
        <sz val="10"/>
        <rFont val="Arial"/>
        <family val="2"/>
      </rPr>
      <t xml:space="preserve">Grupo 4 </t>
    </r>
    <r>
      <rPr>
        <sz val="10"/>
        <rFont val="Arial"/>
        <family val="2"/>
      </rPr>
      <t xml:space="preserve">(Carreras: Control de calidad; Metalurgia; Motores a diésel). </t>
    </r>
    <r>
      <rPr>
        <b/>
        <sz val="10"/>
        <rFont val="Arial"/>
        <family val="2"/>
      </rPr>
      <t>(33104)</t>
    </r>
  </si>
  <si>
    <r>
      <t>Diseño de documentos didácticos metodológicos que favorezcan la implementación de estrategias profesionales en las Instituciones de Educación Media Superior.</t>
    </r>
    <r>
      <rPr>
        <b/>
        <sz val="10"/>
        <rFont val="Arial"/>
        <family val="2"/>
      </rPr>
      <t xml:space="preserve"> Grupo 5 </t>
    </r>
    <r>
      <rPr>
        <sz val="10"/>
        <rFont val="Arial"/>
        <family val="2"/>
      </rPr>
      <t xml:space="preserve">(Carreras: Diseño industrial; Diseño decorativo; Sistemas de impresión). </t>
    </r>
    <r>
      <rPr>
        <b/>
        <sz val="10"/>
        <rFont val="Arial"/>
        <family val="2"/>
      </rPr>
      <t>(33104)</t>
    </r>
  </si>
  <si>
    <t xml:space="preserve">No. DE LA NO OBJECIÓN:      </t>
  </si>
  <si>
    <t>DICE</t>
  </si>
  <si>
    <t>DEBE DECIR</t>
  </si>
  <si>
    <t>LPN 17</t>
  </si>
  <si>
    <r>
      <rPr>
        <b/>
        <sz val="10"/>
        <rFont val="Arial"/>
        <family val="2"/>
      </rPr>
      <t>Otro Mobiliario y Equipo Educacional y Recreativo</t>
    </r>
    <r>
      <rPr>
        <sz val="10"/>
        <rFont val="Arial"/>
        <family val="2"/>
      </rPr>
      <t xml:space="preserve"> para talleres y laboratorios de los planteles que imparten las carreras Enfermería  y Soporte y Mantenimiento de Equipo de Cómputo  </t>
    </r>
    <r>
      <rPr>
        <b/>
        <sz val="10"/>
        <rFont val="Arial"/>
        <family val="2"/>
      </rPr>
      <t>(52901)</t>
    </r>
  </si>
  <si>
    <r>
      <rPr>
        <b/>
        <sz val="10"/>
        <rFont val="Arial"/>
        <family val="2"/>
      </rPr>
      <t>Instrumental médico y de laboratorio</t>
    </r>
    <r>
      <rPr>
        <sz val="10"/>
        <rFont val="Arial"/>
        <family val="2"/>
      </rPr>
      <t xml:space="preserve"> para talleres y laboratorios de los planteles que imparten la carrera Enfermería </t>
    </r>
    <r>
      <rPr>
        <b/>
        <sz val="10"/>
        <rFont val="Arial"/>
        <family val="2"/>
      </rPr>
      <t>(53201)</t>
    </r>
  </si>
  <si>
    <r>
      <rPr>
        <b/>
        <sz val="10"/>
        <rFont val="Arial"/>
        <family val="2"/>
      </rPr>
      <t>Maquinaria y equipo eléctrico y electrónico</t>
    </r>
    <r>
      <rPr>
        <sz val="10"/>
        <rFont val="Arial"/>
        <family val="2"/>
      </rPr>
      <t xml:space="preserve"> para talleres y laboratorios de los planteles que imparten la carrera y Soporte y Mantenimiento de Equipo de Cómputo  </t>
    </r>
    <r>
      <rPr>
        <b/>
        <sz val="10"/>
        <rFont val="Arial"/>
        <family val="2"/>
      </rPr>
      <t>(56601)</t>
    </r>
  </si>
  <si>
    <r>
      <t xml:space="preserve">Herramientas y máquinas herramienta </t>
    </r>
    <r>
      <rPr>
        <sz val="10"/>
        <rFont val="Arial"/>
        <family val="2"/>
      </rPr>
      <t xml:space="preserve">para talleres y laboratorios de los planteles que imparten la carrera Máquinas Herramienta </t>
    </r>
    <r>
      <rPr>
        <b/>
        <sz val="10"/>
        <rFont val="Arial"/>
        <family val="2"/>
      </rPr>
      <t>(56701)</t>
    </r>
  </si>
  <si>
    <r>
      <t>Diseño de documentos didácticos metodológicos que favorezcan la implementación de estrategias profesionales en las Instituciones de Educación Media Superior y Planes de estudio de las carreras técnicas, Carreras: Electricidad Industrial; mantenimiento a sistemas electrónicos y cosmetología</t>
    </r>
    <r>
      <rPr>
        <b/>
        <sz val="10"/>
        <rFont val="Arial"/>
        <family val="2"/>
      </rPr>
      <t xml:space="preserve"> (33104)</t>
    </r>
  </si>
  <si>
    <r>
      <t xml:space="preserve">Diseño de documentos didácticos metodológicos que favorezcan la implementación de estrategias profesionales en las Instituciones de Educación Media Superior y Planes de estudio de las carreras técnicas: Manejo integrado de plagas; Atención de conflictos agrarios y Gestión de recursos públicos </t>
    </r>
    <r>
      <rPr>
        <b/>
        <sz val="10"/>
        <rFont val="Arial"/>
        <family val="2"/>
      </rPr>
      <t>(33104)</t>
    </r>
  </si>
  <si>
    <r>
      <t>Diseño de documentos didácticos metodológicos que favorezcan la implementación de estrategias profesionales en las Instituciones de Educación Media Superior y Planes de estudio de las carreras técnicas, Carreras: Vida saludable; Manejo de recurso hídricos; Minería marina</t>
    </r>
    <r>
      <rPr>
        <b/>
        <sz val="10"/>
        <rFont val="Arial"/>
        <family val="2"/>
      </rPr>
      <t xml:space="preserve"> (33104)</t>
    </r>
  </si>
  <si>
    <r>
      <t xml:space="preserve">Diseño de documentos didácticos metodológicos que favorezcan la implementación de estrategias profesionales en las Instituciones de Educación Media Superior  y Planes de estudio de las carreras técnicas, Carreras: Control de calidad; Metalurgia; Motores a diésel  </t>
    </r>
    <r>
      <rPr>
        <b/>
        <sz val="10"/>
        <rFont val="Arial"/>
        <family val="2"/>
      </rPr>
      <t>(33104)</t>
    </r>
  </si>
  <si>
    <r>
      <t xml:space="preserve">Diseño de documentos didácticos metodológicos que favorezcan la implementación de estrategias profesionales en las Instituciones de Educación Media Superior y Planes de estudio de las carreras técnicas: Carreras: Diseño industrial; Diseño decorativo; Sistemas de impresión. </t>
    </r>
    <r>
      <rPr>
        <b/>
        <sz val="10"/>
        <rFont val="Arial"/>
        <family val="2"/>
      </rPr>
      <t>(33104)</t>
    </r>
  </si>
  <si>
    <t>SE CANCELA</t>
  </si>
  <si>
    <t xml:space="preserve">Reunión de trabajo de los CIFP, para identificar las competencias profesionales preliminares y los contenidos de los Programas de Estudio de la Formación Profesional  </t>
  </si>
  <si>
    <t xml:space="preserve">Reunión de trabajo de los CIFP, para la conclusión de los Programas de Estudio de la Formación Profesional  </t>
  </si>
  <si>
    <t>Reunión de trabajo de los CIFP, para determinar las propuestas de equipamiento, materiales didácticos y capacitación técnica docente, que apoyen el desarrollo de las competencias de los Programas de Estudio de la Formación Profesional elaborados en el 2013</t>
  </si>
  <si>
    <r>
      <t xml:space="preserve">Pasajes aéreos nacionales para labores en campo y de supervisión  </t>
    </r>
    <r>
      <rPr>
        <b/>
        <sz val="10"/>
        <rFont val="Arial"/>
        <family val="2"/>
      </rPr>
      <t>(37101)</t>
    </r>
  </si>
  <si>
    <r>
      <t xml:space="preserve">Pasajes terrestres nacionales para labores en campo y de supervisión </t>
    </r>
    <r>
      <rPr>
        <b/>
        <sz val="10"/>
        <rFont val="Arial"/>
        <family val="2"/>
      </rPr>
      <t>(37201)</t>
    </r>
  </si>
  <si>
    <t>Este proceso de LPI ya no se realizará, debido  a que no pudieron atenderse los comentarios del BID, realizados mediante comunicado CME-1356/2013. No obstante, no se elimina en su totalidad del PAC, dado que no pudieron reasignarse todos los recursos a otro ET, por lo que sólo se refleja el recurso que quedará en la DGETI</t>
  </si>
  <si>
    <t>SE CANCELA EL RECURSO</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</si>
</sst>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quot;$&quot;* #,##0.00_-;_-&quot;$&quot;* &quot;-&quot;??_-;_-@_-"/>
    <numFmt numFmtId="43" formatCode="_-* #,##0.00_-;\-* #,##0.00_-;_-* &quot;-&quot;??_-;_-@_-"/>
    <numFmt numFmtId="164" formatCode="_(&quot;$&quot;* #,##0.00_);_(&quot;$&quot;* \(#,##0.00\);_(&quot;$&quot;* &quot;-&quot;??_);_(@_)"/>
    <numFmt numFmtId="165" formatCode="&quot;$&quot;#,##0.00"/>
    <numFmt numFmtId="166" formatCode="[$-C0A]d\-mmm;@"/>
    <numFmt numFmtId="167" formatCode="#,##0.0"/>
    <numFmt numFmtId="168" formatCode="0.0"/>
    <numFmt numFmtId="169" formatCode="mm/yy"/>
    <numFmt numFmtId="170" formatCode="dd/mm/yy;@"/>
    <numFmt numFmtId="171" formatCode="d/mm/yy;@"/>
    <numFmt numFmtId="172" formatCode="[$-C0A]dd\-mmm\-yy;@"/>
    <numFmt numFmtId="173" formatCode="_-* #,##0.00\ &quot;€&quot;_-;\-* #,##0.00\ &quot;€&quot;_-;_-* &quot;-&quot;??\ &quot;€&quot;_-;_-@_-"/>
    <numFmt numFmtId="174" formatCode="_-&quot;$&quot;* #,##0.000000_-;\-&quot;$&quot;* #,##0.000000_-;_-&quot;$&quot;* &quot;-&quot;??_-;_-@_-"/>
  </numFmts>
  <fonts count="4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8"/>
      <name val="Arial"/>
      <family val="2"/>
    </font>
    <font>
      <b/>
      <i/>
      <sz val="10"/>
      <name val="Arial"/>
      <family val="2"/>
    </font>
    <font>
      <sz val="10"/>
      <name val="Arial"/>
      <family val="2"/>
    </font>
    <font>
      <b/>
      <sz val="12"/>
      <name val="Arial"/>
      <family val="2"/>
    </font>
    <font>
      <b/>
      <sz val="8"/>
      <name val="Arial"/>
      <family val="2"/>
    </font>
    <font>
      <i/>
      <sz val="10"/>
      <name val="Arial"/>
      <family val="2"/>
    </font>
    <font>
      <b/>
      <sz val="14"/>
      <name val="Arial"/>
      <family val="2"/>
    </font>
    <font>
      <b/>
      <sz val="8.5"/>
      <name val="Arial"/>
      <family val="2"/>
    </font>
    <font>
      <sz val="8.5"/>
      <name val="Arial"/>
      <family val="2"/>
    </font>
    <font>
      <sz val="9"/>
      <name val="Arial"/>
      <family val="2"/>
    </font>
    <font>
      <b/>
      <sz val="9"/>
      <name val="Arial"/>
      <family val="2"/>
    </font>
    <font>
      <i/>
      <sz val="18"/>
      <name val="Arial"/>
      <family val="2"/>
    </font>
    <font>
      <sz val="6"/>
      <name val="Arial"/>
      <family val="2"/>
    </font>
    <font>
      <sz val="10"/>
      <color theme="0"/>
      <name val="Arial"/>
      <family val="2"/>
    </font>
    <font>
      <b/>
      <sz val="10"/>
      <color theme="0"/>
      <name val="Arial"/>
      <family val="2"/>
    </font>
    <font>
      <sz val="10"/>
      <name val="Arial"/>
      <family val="2"/>
    </font>
    <font>
      <b/>
      <i/>
      <sz val="18"/>
      <name val="Arial"/>
      <family val="2"/>
    </font>
    <font>
      <sz val="12"/>
      <name val="Arial"/>
      <family val="2"/>
    </font>
    <font>
      <sz val="7"/>
      <name val="Arial"/>
      <family val="2"/>
    </font>
    <font>
      <sz val="10"/>
      <color rgb="FFFF0000"/>
      <name val="Arial"/>
      <family val="2"/>
    </font>
    <font>
      <b/>
      <sz val="6"/>
      <name val="Arial"/>
      <family val="2"/>
    </font>
    <font>
      <sz val="10"/>
      <color rgb="FF002060"/>
      <name val="Arial"/>
      <family val="2"/>
    </font>
  </fonts>
  <fills count="40">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26"/>
        <bgColor indexed="9"/>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gray0625"/>
    </fill>
    <fill>
      <patternFill patternType="solid">
        <fgColor indexed="42"/>
        <bgColor indexed="64"/>
      </patternFill>
    </fill>
    <fill>
      <patternFill patternType="solid">
        <fgColor indexed="13"/>
        <bgColor indexed="64"/>
      </patternFill>
    </fill>
    <fill>
      <patternFill patternType="solid">
        <fgColor rgb="FFFFFF00"/>
        <bgColor indexed="64"/>
      </patternFill>
    </fill>
    <fill>
      <patternFill patternType="solid">
        <fgColor indexed="43"/>
        <bgColor indexed="26"/>
      </patternFill>
    </fill>
    <fill>
      <patternFill patternType="solid">
        <fgColor indexed="9"/>
        <bgColor indexed="41"/>
      </patternFill>
    </fill>
    <fill>
      <patternFill patternType="solid">
        <fgColor theme="0"/>
        <bgColor indexed="64"/>
      </patternFill>
    </fill>
    <fill>
      <patternFill patternType="gray0625">
        <bgColor indexed="9"/>
      </patternFill>
    </fill>
    <fill>
      <patternFill patternType="solid">
        <fgColor indexed="10"/>
        <bgColor indexed="64"/>
      </patternFill>
    </fill>
    <fill>
      <patternFill patternType="solid">
        <fgColor rgb="FF00B0F0"/>
        <bgColor indexed="64"/>
      </patternFill>
    </fill>
    <fill>
      <patternFill patternType="solid">
        <fgColor rgb="FF002060"/>
        <bgColor indexed="64"/>
      </patternFill>
    </fill>
    <fill>
      <patternFill patternType="solid">
        <fgColor rgb="FF92D050"/>
        <bgColor indexed="64"/>
      </patternFill>
    </fill>
    <fill>
      <patternFill patternType="gray0625">
        <bgColor rgb="FFFFFF00"/>
      </patternFill>
    </fill>
    <fill>
      <patternFill patternType="gray125">
        <bgColor rgb="FFFFFF00"/>
      </patternFill>
    </fill>
  </fills>
  <borders count="10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style="thin">
        <color indexed="8"/>
      </left>
      <right style="thin">
        <color indexed="8"/>
      </right>
      <top/>
      <bottom style="thin">
        <color indexed="8"/>
      </bottom>
      <diagonal/>
    </border>
    <border>
      <left style="thin">
        <color auto="1"/>
      </left>
      <right style="thin">
        <color auto="1"/>
      </right>
      <top/>
      <bottom style="thin">
        <color auto="1"/>
      </bottom>
      <diagonal/>
    </border>
    <border>
      <left style="thin">
        <color indexed="8"/>
      </left>
      <right style="thin">
        <color indexed="8"/>
      </right>
      <top/>
      <bottom style="thin">
        <color indexed="8"/>
      </bottom>
      <diagonal/>
    </border>
    <border>
      <left style="thin">
        <color auto="1"/>
      </left>
      <right style="thin">
        <color auto="1"/>
      </right>
      <top/>
      <bottom style="thin">
        <color auto="1"/>
      </bottom>
      <diagonal/>
    </border>
    <border>
      <left style="thin">
        <color indexed="8"/>
      </left>
      <right style="thin">
        <color indexed="8"/>
      </right>
      <top/>
      <bottom style="thin">
        <color indexed="8"/>
      </bottom>
      <diagonal/>
    </border>
    <border>
      <left style="thin">
        <color auto="1"/>
      </left>
      <right style="thin">
        <color auto="1"/>
      </right>
      <top/>
      <bottom style="thin">
        <color auto="1"/>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bottom style="thin">
        <color indexed="8"/>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style="thin">
        <color indexed="8"/>
      </right>
      <top/>
      <bottom style="thin">
        <color indexed="8"/>
      </bottom>
      <diagonal/>
    </border>
    <border>
      <left style="thin">
        <color auto="1"/>
      </left>
      <right style="thin">
        <color auto="1"/>
      </right>
      <top/>
      <bottom style="thin">
        <color auto="1"/>
      </bottom>
      <diagonal/>
    </border>
    <border>
      <left/>
      <right/>
      <top/>
      <bottom style="thin">
        <color indexed="64"/>
      </bottom>
      <diagonal/>
    </border>
    <border>
      <left style="thin">
        <color indexed="8"/>
      </left>
      <right style="thin">
        <color indexed="8"/>
      </right>
      <top/>
      <bottom style="thin">
        <color indexed="8"/>
      </bottom>
      <diagonal/>
    </border>
    <border>
      <left style="thin">
        <color auto="1"/>
      </left>
      <right style="thin">
        <color auto="1"/>
      </right>
      <top/>
      <bottom style="thin">
        <color auto="1"/>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top/>
      <bottom style="thin">
        <color auto="1"/>
      </bottom>
      <diagonal/>
    </border>
    <border>
      <left style="thin">
        <color auto="1"/>
      </left>
      <right/>
      <top/>
      <bottom style="thin">
        <color auto="1"/>
      </bottom>
      <diagonal/>
    </border>
    <border>
      <left/>
      <right/>
      <top style="thin">
        <color auto="1"/>
      </top>
      <bottom/>
      <diagonal/>
    </border>
    <border>
      <left/>
      <right/>
      <top style="thin">
        <color auto="1"/>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
      <left/>
      <right style="thin">
        <color indexed="8"/>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top/>
      <bottom style="thin">
        <color indexed="8"/>
      </bottom>
      <diagonal/>
    </border>
    <border>
      <left/>
      <right/>
      <top style="thin">
        <color indexed="64"/>
      </top>
      <bottom/>
      <diagonal/>
    </border>
    <border>
      <left/>
      <right style="thin">
        <color indexed="64"/>
      </right>
      <top style="thin">
        <color indexed="64"/>
      </top>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right/>
      <top style="thin">
        <color indexed="8"/>
      </top>
      <bottom/>
      <diagonal/>
    </border>
    <border>
      <left style="thin">
        <color auto="1"/>
      </left>
      <right style="thin">
        <color auto="1"/>
      </right>
      <top style="thin">
        <color auto="1"/>
      </top>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indexed="8"/>
      </left>
      <right style="thin">
        <color indexed="64"/>
      </right>
      <top style="thin">
        <color indexed="8"/>
      </top>
      <bottom/>
      <diagonal/>
    </border>
    <border>
      <left style="thin">
        <color auto="1"/>
      </left>
      <right/>
      <top style="thin">
        <color auto="1"/>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style="thin">
        <color auto="1"/>
      </left>
      <right style="thin">
        <color indexed="64"/>
      </right>
      <top style="thin">
        <color auto="1"/>
      </top>
      <bottom/>
      <diagonal/>
    </border>
  </borders>
  <cellStyleXfs count="275">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164" fontId="4" fillId="0" borderId="0" applyFon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3" applyNumberFormat="0" applyFill="0" applyAlignment="0" applyProtection="0"/>
    <xf numFmtId="44" fontId="4" fillId="0" borderId="0" applyFont="0" applyFill="0" applyBorder="0" applyAlignment="0" applyProtection="0"/>
    <xf numFmtId="0" fontId="5" fillId="0" borderId="0"/>
    <xf numFmtId="0" fontId="5" fillId="22" borderId="7" applyNumberFormat="0" applyAlignment="0" applyProtection="0"/>
    <xf numFmtId="0" fontId="19" fillId="20" borderId="8"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4" fillId="0" borderId="0"/>
    <xf numFmtId="43" fontId="4" fillId="0" borderId="0" applyFont="0" applyFill="0" applyBorder="0" applyAlignment="0" applyProtection="0"/>
    <xf numFmtId="0" fontId="4" fillId="0" borderId="0"/>
    <xf numFmtId="0" fontId="3" fillId="0" borderId="0"/>
    <xf numFmtId="44" fontId="4" fillId="0" borderId="0" applyFont="0" applyFill="0" applyBorder="0" applyAlignment="0" applyProtection="0"/>
    <xf numFmtId="0" fontId="3" fillId="0" borderId="0"/>
    <xf numFmtId="166" fontId="3" fillId="0" borderId="0"/>
    <xf numFmtId="0" fontId="3" fillId="0" borderId="0"/>
    <xf numFmtId="166" fontId="3" fillId="0" borderId="0"/>
    <xf numFmtId="0" fontId="3" fillId="0" borderId="0"/>
    <xf numFmtId="166" fontId="3" fillId="0" borderId="0"/>
    <xf numFmtId="0" fontId="3" fillId="0" borderId="0"/>
    <xf numFmtId="166" fontId="3" fillId="0" borderId="0"/>
    <xf numFmtId="0" fontId="3" fillId="0" borderId="0"/>
    <xf numFmtId="166" fontId="3" fillId="0" borderId="0"/>
    <xf numFmtId="0" fontId="3" fillId="0" borderId="0"/>
    <xf numFmtId="166" fontId="3" fillId="0" borderId="0"/>
    <xf numFmtId="0" fontId="3" fillId="0" borderId="0"/>
    <xf numFmtId="166" fontId="3" fillId="0" borderId="0"/>
    <xf numFmtId="0" fontId="3" fillId="0" borderId="0"/>
    <xf numFmtId="166" fontId="3" fillId="0" borderId="0"/>
    <xf numFmtId="166" fontId="4" fillId="0" borderId="0"/>
    <xf numFmtId="0" fontId="3" fillId="0" borderId="0"/>
    <xf numFmtId="166" fontId="3" fillId="0" borderId="0"/>
    <xf numFmtId="0" fontId="3" fillId="0" borderId="0"/>
    <xf numFmtId="166"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0" fontId="3" fillId="0" borderId="0"/>
    <xf numFmtId="166" fontId="3" fillId="0" borderId="0"/>
    <xf numFmtId="0" fontId="3" fillId="0" borderId="0"/>
    <xf numFmtId="166" fontId="3" fillId="0" borderId="0"/>
    <xf numFmtId="0" fontId="3" fillId="0" borderId="0"/>
    <xf numFmtId="0" fontId="4" fillId="22" borderId="7" applyNumberFormat="0" applyAlignment="0" applyProtection="0"/>
    <xf numFmtId="0"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0" fontId="2" fillId="0" borderId="0"/>
    <xf numFmtId="0" fontId="2" fillId="0" borderId="0"/>
    <xf numFmtId="166" fontId="2" fillId="0" borderId="0"/>
    <xf numFmtId="0"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0" fontId="4" fillId="22" borderId="7" applyNumberFormat="0" applyAlignment="0" applyProtection="0"/>
    <xf numFmtId="0"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0" fontId="2" fillId="0" borderId="0"/>
    <xf numFmtId="0" fontId="2" fillId="0" borderId="0"/>
    <xf numFmtId="166" fontId="2" fillId="0" borderId="0"/>
    <xf numFmtId="0"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10" fillId="20" borderId="1" applyNumberFormat="0" applyAlignment="0" applyProtection="0"/>
    <xf numFmtId="0" fontId="17" fillId="7" borderId="1" applyNumberFormat="0" applyAlignment="0" applyProtection="0"/>
    <xf numFmtId="0" fontId="4" fillId="22" borderId="7" applyNumberFormat="0" applyAlignment="0" applyProtection="0"/>
    <xf numFmtId="0" fontId="19" fillId="20" borderId="8" applyNumberFormat="0" applyAlignment="0" applyProtection="0"/>
    <xf numFmtId="0" fontId="2" fillId="0" borderId="0"/>
    <xf numFmtId="44" fontId="4" fillId="0" borderId="0" applyFont="0" applyFill="0" applyBorder="0" applyAlignment="0" applyProtection="0"/>
    <xf numFmtId="0" fontId="4" fillId="0" borderId="0"/>
    <xf numFmtId="44" fontId="37" fillId="0" borderId="0" applyFont="0" applyFill="0" applyBorder="0" applyAlignment="0" applyProtection="0"/>
    <xf numFmtId="173"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0"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0" fontId="1" fillId="0" borderId="0"/>
    <xf numFmtId="44" fontId="4" fillId="0" borderId="0" applyFont="0" applyFill="0" applyBorder="0" applyAlignment="0" applyProtection="0"/>
  </cellStyleXfs>
  <cellXfs count="1266">
    <xf numFmtId="0" fontId="0" fillId="0" borderId="0" xfId="0"/>
    <xf numFmtId="4" fontId="6" fillId="23" borderId="9" xfId="0" applyNumberFormat="1" applyFont="1" applyFill="1" applyBorder="1" applyAlignment="1">
      <alignment vertical="center"/>
    </xf>
    <xf numFmtId="0" fontId="6" fillId="0" borderId="0" xfId="0" applyFont="1" applyBorder="1" applyAlignment="1">
      <alignment horizontal="right" vertical="center" wrapText="1"/>
    </xf>
    <xf numFmtId="0" fontId="23" fillId="0" borderId="0" xfId="0" applyFont="1" applyAlignment="1">
      <alignment horizontal="right" vertical="center"/>
    </xf>
    <xf numFmtId="0" fontId="23" fillId="0" borderId="22" xfId="0" applyFont="1" applyBorder="1" applyAlignment="1">
      <alignment horizontal="center" vertical="center"/>
    </xf>
    <xf numFmtId="0" fontId="23" fillId="0" borderId="11" xfId="0" applyFont="1" applyBorder="1" applyAlignment="1">
      <alignment horizontal="center" vertical="center" wrapText="1"/>
    </xf>
    <xf numFmtId="0" fontId="23" fillId="0" borderId="11"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Fill="1" applyBorder="1" applyAlignment="1">
      <alignment horizontal="left" vertical="center"/>
    </xf>
    <xf numFmtId="0" fontId="4" fillId="0" borderId="0" xfId="0" applyFont="1"/>
    <xf numFmtId="0" fontId="4" fillId="0" borderId="10" xfId="0" applyFont="1" applyFill="1" applyBorder="1" applyAlignment="1">
      <alignment vertical="center"/>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6" fillId="0" borderId="0" xfId="0" applyFont="1" applyFill="1" applyBorder="1" applyAlignment="1">
      <alignment vertical="center" wrapText="1"/>
    </xf>
    <xf numFmtId="0" fontId="4" fillId="0" borderId="0" xfId="0" applyFont="1" applyAlignment="1">
      <alignment horizontal="right" vertical="center"/>
    </xf>
    <xf numFmtId="4" fontId="4" fillId="23" borderId="10" xfId="0" applyNumberFormat="1" applyFont="1" applyFill="1" applyBorder="1" applyAlignment="1"/>
    <xf numFmtId="0" fontId="4" fillId="23" borderId="9" xfId="0" applyFont="1" applyFill="1" applyBorder="1"/>
    <xf numFmtId="0" fontId="4" fillId="23" borderId="12" xfId="0" applyFont="1" applyFill="1" applyBorder="1"/>
    <xf numFmtId="0" fontId="4" fillId="0" borderId="0" xfId="0" applyFont="1" applyBorder="1"/>
    <xf numFmtId="0" fontId="6" fillId="24" borderId="9" xfId="0" applyFont="1" applyFill="1" applyBorder="1" applyAlignment="1">
      <alignment horizontal="center" vertical="center" wrapText="1"/>
    </xf>
    <xf numFmtId="0" fontId="6" fillId="24" borderId="10" xfId="0" applyFont="1" applyFill="1" applyBorder="1" applyAlignment="1">
      <alignment horizontal="center" vertical="center" wrapText="1"/>
    </xf>
    <xf numFmtId="4" fontId="6" fillId="24" borderId="10" xfId="0" applyNumberFormat="1" applyFont="1" applyFill="1" applyBorder="1" applyAlignment="1">
      <alignment horizontal="right" vertical="center" wrapText="1"/>
    </xf>
    <xf numFmtId="4" fontId="6" fillId="24" borderId="10" xfId="0" applyNumberFormat="1" applyFont="1" applyFill="1" applyBorder="1" applyAlignment="1">
      <alignment horizontal="center" vertical="center" wrapText="1"/>
    </xf>
    <xf numFmtId="4" fontId="4" fillId="24" borderId="10" xfId="0" applyNumberFormat="1" applyFont="1" applyFill="1" applyBorder="1" applyAlignment="1">
      <alignment horizontal="right" vertical="center"/>
    </xf>
    <xf numFmtId="4" fontId="6" fillId="23" borderId="12" xfId="0" applyNumberFormat="1" applyFont="1" applyFill="1" applyBorder="1" applyAlignment="1">
      <alignment horizontal="right" vertical="center" wrapText="1"/>
    </xf>
    <xf numFmtId="4" fontId="4" fillId="0" borderId="0" xfId="0" applyNumberFormat="1" applyFont="1" applyAlignment="1">
      <alignment vertical="center"/>
    </xf>
    <xf numFmtId="4" fontId="6" fillId="23" borderId="11" xfId="0" applyNumberFormat="1" applyFont="1" applyFill="1" applyBorder="1" applyAlignment="1">
      <alignment horizontal="right" vertical="center"/>
    </xf>
    <xf numFmtId="0" fontId="4" fillId="0" borderId="0" xfId="0" applyFont="1" applyBorder="1" applyAlignment="1">
      <alignment horizontal="left" vertical="center" wrapText="1"/>
    </xf>
    <xf numFmtId="4" fontId="4" fillId="0" borderId="0" xfId="0" applyNumberFormat="1" applyFont="1" applyBorder="1" applyAlignment="1">
      <alignment horizontal="right"/>
    </xf>
    <xf numFmtId="4" fontId="4" fillId="0" borderId="0" xfId="0" applyNumberFormat="1" applyFont="1" applyAlignment="1">
      <alignment horizontal="right"/>
    </xf>
    <xf numFmtId="4" fontId="4" fillId="0" borderId="0" xfId="0" applyNumberFormat="1" applyFont="1"/>
    <xf numFmtId="0" fontId="4" fillId="24" borderId="0" xfId="0" applyFont="1" applyFill="1" applyBorder="1" applyAlignment="1">
      <alignment vertical="center"/>
    </xf>
    <xf numFmtId="4" fontId="6" fillId="0" borderId="11" xfId="0" applyNumberFormat="1" applyFont="1" applyFill="1" applyBorder="1" applyAlignment="1">
      <alignment horizontal="right" vertical="center"/>
    </xf>
    <xf numFmtId="4" fontId="4" fillId="0" borderId="0" xfId="0" applyNumberFormat="1" applyFont="1" applyBorder="1" applyAlignment="1">
      <alignment horizontal="left" vertical="center" wrapText="1"/>
    </xf>
    <xf numFmtId="0" fontId="29" fillId="0" borderId="21" xfId="0" applyFont="1" applyFill="1" applyBorder="1" applyAlignment="1">
      <alignment vertical="center"/>
    </xf>
    <xf numFmtId="0" fontId="30" fillId="0" borderId="11" xfId="0" applyFont="1" applyBorder="1" applyAlignment="1">
      <alignment vertical="center"/>
    </xf>
    <xf numFmtId="0" fontId="29" fillId="0" borderId="11" xfId="0" applyFont="1" applyFill="1" applyBorder="1" applyAlignment="1">
      <alignment horizontal="left" vertical="center"/>
    </xf>
    <xf numFmtId="3" fontId="31" fillId="0" borderId="11" xfId="0" applyNumberFormat="1" applyFont="1" applyBorder="1" applyAlignment="1">
      <alignment vertical="center"/>
    </xf>
    <xf numFmtId="0" fontId="32" fillId="0" borderId="11" xfId="0" applyFont="1" applyFill="1" applyBorder="1" applyAlignment="1">
      <alignment horizontal="center" vertical="center" wrapText="1"/>
    </xf>
    <xf numFmtId="0" fontId="27" fillId="0" borderId="0" xfId="0" applyFont="1" applyAlignment="1">
      <alignment horizontal="center" vertical="center" wrapText="1"/>
    </xf>
    <xf numFmtId="0" fontId="30" fillId="0" borderId="9" xfId="0" applyFont="1" applyBorder="1" applyAlignment="1">
      <alignment vertical="center"/>
    </xf>
    <xf numFmtId="0" fontId="29" fillId="0" borderId="11" xfId="0" applyFont="1" applyBorder="1" applyAlignment="1">
      <alignment vertical="center"/>
    </xf>
    <xf numFmtId="0" fontId="32" fillId="0" borderId="11" xfId="0" applyFont="1" applyBorder="1" applyAlignment="1">
      <alignment horizontal="center" vertical="center" wrapText="1"/>
    </xf>
    <xf numFmtId="0" fontId="29" fillId="0" borderId="11" xfId="0" applyFont="1" applyFill="1" applyBorder="1" applyAlignment="1">
      <alignment vertical="center"/>
    </xf>
    <xf numFmtId="0" fontId="30" fillId="0" borderId="0" xfId="0" applyFont="1" applyAlignment="1">
      <alignment vertical="center"/>
    </xf>
    <xf numFmtId="164" fontId="6" fillId="0" borderId="0" xfId="28" applyFont="1" applyFill="1" applyBorder="1" applyAlignment="1">
      <alignment horizontal="center" vertical="center"/>
    </xf>
    <xf numFmtId="3" fontId="24" fillId="0" borderId="11" xfId="0" applyNumberFormat="1" applyFont="1" applyFill="1" applyBorder="1" applyAlignment="1">
      <alignment vertical="center"/>
    </xf>
    <xf numFmtId="0" fontId="34" fillId="0" borderId="0" xfId="0" applyFont="1" applyAlignment="1">
      <alignment vertical="center"/>
    </xf>
    <xf numFmtId="4" fontId="4" fillId="24" borderId="0" xfId="0" applyNumberFormat="1" applyFont="1" applyFill="1" applyBorder="1" applyAlignment="1">
      <alignment horizontal="left" vertical="center" wrapText="1"/>
    </xf>
    <xf numFmtId="4" fontId="4" fillId="0" borderId="0" xfId="0" applyNumberFormat="1" applyFont="1" applyBorder="1" applyAlignment="1">
      <alignment horizontal="right" vertical="center"/>
    </xf>
    <xf numFmtId="4" fontId="4" fillId="0" borderId="0" xfId="0" applyNumberFormat="1" applyFont="1" applyAlignment="1">
      <alignment horizontal="right" vertical="center"/>
    </xf>
    <xf numFmtId="0" fontId="4" fillId="0" borderId="0" xfId="0" applyFont="1" applyAlignment="1">
      <alignment vertical="center" wrapText="1"/>
    </xf>
    <xf numFmtId="4" fontId="6" fillId="23" borderId="21" xfId="0" applyNumberFormat="1" applyFont="1" applyFill="1" applyBorder="1" applyAlignment="1">
      <alignment horizontal="center" vertical="center" wrapText="1"/>
    </xf>
    <xf numFmtId="0" fontId="6" fillId="23" borderId="9" xfId="0" applyFont="1" applyFill="1" applyBorder="1" applyAlignment="1">
      <alignment horizontal="center" vertical="center" wrapText="1"/>
    </xf>
    <xf numFmtId="0" fontId="6" fillId="23" borderId="12" xfId="0" applyFont="1" applyFill="1" applyBorder="1" applyAlignment="1">
      <alignment horizontal="center" vertical="center" wrapText="1"/>
    </xf>
    <xf numFmtId="0" fontId="6" fillId="0" borderId="18" xfId="0" applyFont="1" applyBorder="1" applyAlignment="1">
      <alignment horizontal="center" vertical="center"/>
    </xf>
    <xf numFmtId="0" fontId="6" fillId="0" borderId="0" xfId="0" applyFont="1" applyBorder="1" applyAlignment="1">
      <alignment horizontal="center" vertical="center"/>
    </xf>
    <xf numFmtId="0" fontId="6" fillId="0" borderId="19" xfId="0" applyFont="1" applyBorder="1" applyAlignment="1">
      <alignment horizontal="center" vertical="center"/>
    </xf>
    <xf numFmtId="0" fontId="6" fillId="23" borderId="10" xfId="0" applyFont="1" applyFill="1" applyBorder="1" applyAlignment="1">
      <alignment horizontal="center" vertical="center" wrapText="1"/>
    </xf>
    <xf numFmtId="0" fontId="6" fillId="25"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23" borderId="10" xfId="0" applyFont="1" applyFill="1" applyBorder="1" applyAlignment="1">
      <alignment vertical="center"/>
    </xf>
    <xf numFmtId="0" fontId="4" fillId="23" borderId="12" xfId="0" applyFont="1" applyFill="1" applyBorder="1" applyAlignment="1">
      <alignment vertical="center"/>
    </xf>
    <xf numFmtId="0" fontId="6" fillId="23" borderId="11" xfId="0" applyFont="1" applyFill="1" applyBorder="1" applyAlignment="1">
      <alignment horizontal="center" vertical="center"/>
    </xf>
    <xf numFmtId="4" fontId="6" fillId="23" borderId="12" xfId="0" applyNumberFormat="1" applyFont="1" applyFill="1" applyBorder="1" applyAlignment="1"/>
    <xf numFmtId="4" fontId="4" fillId="24" borderId="12" xfId="0" applyNumberFormat="1" applyFont="1" applyFill="1" applyBorder="1" applyAlignment="1">
      <alignment horizontal="center" vertical="center"/>
    </xf>
    <xf numFmtId="0" fontId="4" fillId="24" borderId="21" xfId="0" applyFont="1" applyFill="1" applyBorder="1" applyAlignment="1">
      <alignment vertical="center" wrapText="1"/>
    </xf>
    <xf numFmtId="168" fontId="4" fillId="0" borderId="15" xfId="0" applyNumberFormat="1" applyFont="1" applyFill="1" applyBorder="1" applyAlignment="1">
      <alignment horizontal="center" vertical="center" wrapText="1"/>
    </xf>
    <xf numFmtId="0" fontId="4" fillId="24" borderId="15" xfId="0" applyFont="1" applyFill="1" applyBorder="1" applyAlignment="1">
      <alignment horizontal="left" vertical="center" wrapText="1"/>
    </xf>
    <xf numFmtId="4" fontId="4" fillId="0" borderId="0" xfId="0" applyNumberFormat="1" applyFont="1" applyBorder="1" applyAlignment="1">
      <alignment vertical="center"/>
    </xf>
    <xf numFmtId="0" fontId="6" fillId="23" borderId="10" xfId="0" applyFont="1" applyFill="1" applyBorder="1" applyAlignment="1">
      <alignment horizontal="center" vertical="center" wrapText="1"/>
    </xf>
    <xf numFmtId="0" fontId="6" fillId="23" borderId="12" xfId="0" applyFont="1" applyFill="1" applyBorder="1" applyAlignment="1">
      <alignment horizontal="center" vertical="center" wrapText="1"/>
    </xf>
    <xf numFmtId="168" fontId="4" fillId="0" borderId="0" xfId="0" applyNumberFormat="1" applyFont="1" applyFill="1" applyBorder="1" applyAlignment="1">
      <alignment horizontal="center" vertical="center" wrapText="1"/>
    </xf>
    <xf numFmtId="0" fontId="4" fillId="24" borderId="0" xfId="0" applyFont="1" applyFill="1" applyBorder="1" applyAlignment="1">
      <alignment horizontal="left" vertical="center" wrapText="1"/>
    </xf>
    <xf numFmtId="171" fontId="4" fillId="0" borderId="11" xfId="0" applyNumberFormat="1" applyFont="1" applyFill="1" applyBorder="1" applyAlignment="1">
      <alignment horizontal="center" vertical="center"/>
    </xf>
    <xf numFmtId="0" fontId="4" fillId="0" borderId="11" xfId="43" applyFont="1" applyFill="1" applyBorder="1" applyAlignment="1">
      <alignment horizontal="center" vertical="center"/>
    </xf>
    <xf numFmtId="17" fontId="4" fillId="0" borderId="11" xfId="43" applyNumberFormat="1" applyFont="1" applyFill="1" applyBorder="1" applyAlignment="1">
      <alignment horizontal="center" vertical="center" wrapText="1"/>
    </xf>
    <xf numFmtId="4" fontId="4" fillId="0" borderId="11" xfId="28" applyNumberFormat="1" applyFont="1" applyFill="1" applyBorder="1" applyAlignment="1">
      <alignment horizontal="right" vertical="center"/>
    </xf>
    <xf numFmtId="0" fontId="6" fillId="23" borderId="12" xfId="0" applyFont="1" applyFill="1" applyBorder="1" applyAlignment="1">
      <alignment horizontal="center" vertical="center" wrapText="1"/>
    </xf>
    <xf numFmtId="0" fontId="6" fillId="23" borderId="10" xfId="0" applyFont="1" applyFill="1" applyBorder="1" applyAlignment="1">
      <alignment horizontal="center" vertical="center" wrapText="1"/>
    </xf>
    <xf numFmtId="169" fontId="6" fillId="0" borderId="31" xfId="0" applyNumberFormat="1" applyFont="1" applyFill="1" applyBorder="1" applyAlignment="1">
      <alignment horizontal="center" vertical="center"/>
    </xf>
    <xf numFmtId="169" fontId="6" fillId="0" borderId="33" xfId="0" applyNumberFormat="1" applyFont="1" applyFill="1" applyBorder="1" applyAlignment="1">
      <alignment horizontal="center" vertical="center"/>
    </xf>
    <xf numFmtId="169" fontId="6" fillId="0" borderId="35" xfId="0" applyNumberFormat="1" applyFont="1" applyFill="1" applyBorder="1" applyAlignment="1">
      <alignment horizontal="center" vertical="center"/>
    </xf>
    <xf numFmtId="169" fontId="6" fillId="0" borderId="39" xfId="0" applyNumberFormat="1" applyFont="1" applyFill="1" applyBorder="1" applyAlignment="1">
      <alignment horizontal="center" vertical="center"/>
    </xf>
    <xf numFmtId="169" fontId="6" fillId="0" borderId="43" xfId="0" applyNumberFormat="1" applyFont="1" applyFill="1" applyBorder="1" applyAlignment="1">
      <alignment horizontal="center" vertical="center"/>
    </xf>
    <xf numFmtId="169" fontId="6" fillId="0" borderId="46" xfId="0" applyNumberFormat="1" applyFont="1" applyFill="1" applyBorder="1" applyAlignment="1">
      <alignment horizontal="center" vertical="center"/>
    </xf>
    <xf numFmtId="0" fontId="6" fillId="23" borderId="15" xfId="0" applyFont="1" applyFill="1" applyBorder="1" applyAlignment="1">
      <alignment vertical="center" wrapText="1"/>
    </xf>
    <xf numFmtId="4" fontId="35" fillId="0" borderId="0" xfId="0" applyNumberFormat="1" applyFont="1" applyBorder="1" applyAlignment="1">
      <alignment vertical="center"/>
    </xf>
    <xf numFmtId="4" fontId="35" fillId="0" borderId="0" xfId="0" applyNumberFormat="1" applyFont="1" applyBorder="1" applyAlignment="1">
      <alignment horizontal="right" vertical="center"/>
    </xf>
    <xf numFmtId="0" fontId="35" fillId="0" borderId="0" xfId="0" applyFont="1" applyFill="1" applyBorder="1" applyAlignment="1">
      <alignment vertical="center"/>
    </xf>
    <xf numFmtId="4" fontId="35" fillId="0" borderId="0" xfId="0" applyNumberFormat="1" applyFont="1" applyFill="1" applyBorder="1" applyAlignment="1">
      <alignment horizontal="right" vertical="center"/>
    </xf>
    <xf numFmtId="0" fontId="35" fillId="0" borderId="0" xfId="0" applyFont="1" applyAlignment="1">
      <alignment vertical="center"/>
    </xf>
    <xf numFmtId="0" fontId="36" fillId="0" borderId="0" xfId="0" applyFont="1" applyAlignment="1">
      <alignment vertical="center"/>
    </xf>
    <xf numFmtId="4" fontId="36" fillId="0" borderId="0" xfId="0" applyNumberFormat="1" applyFont="1" applyFill="1" applyBorder="1" applyAlignment="1">
      <alignment horizontal="right" vertical="center"/>
    </xf>
    <xf numFmtId="0" fontId="6" fillId="23" borderId="10" xfId="0" applyFont="1" applyFill="1" applyBorder="1" applyAlignment="1">
      <alignment horizontal="center" vertical="center" wrapText="1"/>
    </xf>
    <xf numFmtId="0" fontId="6" fillId="0" borderId="11" xfId="43" applyFont="1" applyFill="1" applyBorder="1" applyAlignment="1">
      <alignment horizontal="center" vertical="center" wrapText="1"/>
    </xf>
    <xf numFmtId="0" fontId="6" fillId="23" borderId="12" xfId="0" applyFont="1" applyFill="1" applyBorder="1" applyAlignment="1">
      <alignment horizontal="center" vertical="center" wrapText="1"/>
    </xf>
    <xf numFmtId="0" fontId="6" fillId="0" borderId="0" xfId="0" applyFont="1" applyBorder="1" applyAlignment="1">
      <alignment horizontal="center" vertical="center"/>
    </xf>
    <xf numFmtId="0" fontId="6" fillId="0" borderId="19" xfId="0" applyFont="1" applyBorder="1" applyAlignment="1">
      <alignment horizontal="center" vertical="center"/>
    </xf>
    <xf numFmtId="0" fontId="6" fillId="0" borderId="0" xfId="0" applyFont="1" applyFill="1" applyBorder="1" applyAlignment="1">
      <alignment horizontal="center" vertical="center"/>
    </xf>
    <xf numFmtId="0" fontId="6" fillId="0" borderId="11" xfId="0" applyFont="1" applyFill="1" applyBorder="1" applyAlignment="1">
      <alignment horizontal="center" vertical="center" wrapText="1"/>
    </xf>
    <xf numFmtId="0" fontId="6" fillId="25" borderId="1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23" borderId="13" xfId="0" applyFont="1" applyFill="1" applyBorder="1" applyAlignment="1">
      <alignment horizontal="center" vertical="center" wrapText="1"/>
    </xf>
    <xf numFmtId="0" fontId="6" fillId="31" borderId="56" xfId="0" applyFont="1" applyFill="1" applyBorder="1" applyAlignment="1">
      <alignment horizontal="center" vertical="center" wrapText="1"/>
    </xf>
    <xf numFmtId="0" fontId="6" fillId="31" borderId="57" xfId="0" applyFont="1" applyFill="1" applyBorder="1" applyAlignment="1">
      <alignment horizontal="center" vertical="center" wrapText="1"/>
    </xf>
    <xf numFmtId="4" fontId="6" fillId="31" borderId="57" xfId="0" applyNumberFormat="1" applyFont="1" applyFill="1" applyBorder="1" applyAlignment="1">
      <alignment horizontal="right" vertical="center" wrapText="1"/>
    </xf>
    <xf numFmtId="4" fontId="6" fillId="31" borderId="57" xfId="0" applyNumberFormat="1" applyFont="1" applyFill="1" applyBorder="1" applyAlignment="1">
      <alignment horizontal="center" vertical="center" wrapText="1"/>
    </xf>
    <xf numFmtId="0" fontId="6" fillId="30" borderId="57" xfId="0" applyFont="1" applyFill="1" applyBorder="1" applyAlignment="1">
      <alignment horizontal="center" vertical="center" wrapText="1"/>
    </xf>
    <xf numFmtId="0" fontId="4" fillId="30" borderId="57" xfId="0" applyFont="1" applyFill="1" applyBorder="1" applyAlignment="1">
      <alignment horizontal="center" vertical="center" wrapText="1"/>
    </xf>
    <xf numFmtId="0" fontId="4" fillId="30" borderId="57" xfId="0" applyFont="1" applyFill="1" applyBorder="1" applyAlignment="1">
      <alignment vertical="center"/>
    </xf>
    <xf numFmtId="168" fontId="6" fillId="31" borderId="59" xfId="0" applyNumberFormat="1" applyFont="1" applyFill="1" applyBorder="1" applyAlignment="1">
      <alignment horizontal="center" vertical="center" wrapText="1"/>
    </xf>
    <xf numFmtId="17" fontId="6" fillId="24" borderId="13" xfId="0" applyNumberFormat="1" applyFont="1" applyFill="1" applyBorder="1" applyAlignment="1">
      <alignment horizontal="center" vertical="center"/>
    </xf>
    <xf numFmtId="0" fontId="4" fillId="0" borderId="0" xfId="0" applyFont="1" applyFill="1" applyAlignment="1">
      <alignment vertical="center"/>
    </xf>
    <xf numFmtId="4" fontId="4" fillId="0" borderId="0" xfId="0" applyNumberFormat="1" applyFont="1" applyFill="1" applyBorder="1" applyAlignment="1">
      <alignment horizontal="righ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4" fontId="4" fillId="0" borderId="0" xfId="0" applyNumberFormat="1" applyFont="1" applyFill="1" applyBorder="1" applyAlignment="1">
      <alignment vertic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Fill="1"/>
    <xf numFmtId="4" fontId="6" fillId="23" borderId="52" xfId="0" applyNumberFormat="1" applyFont="1" applyFill="1" applyBorder="1" applyAlignment="1">
      <alignment horizontal="center" vertical="center" wrapText="1"/>
    </xf>
    <xf numFmtId="0" fontId="4" fillId="24" borderId="9" xfId="0" applyFont="1" applyFill="1" applyBorder="1" applyAlignment="1">
      <alignment vertical="center"/>
    </xf>
    <xf numFmtId="0" fontId="4" fillId="24" borderId="65" xfId="0" applyFont="1" applyFill="1" applyBorder="1" applyAlignment="1">
      <alignment vertical="center"/>
    </xf>
    <xf numFmtId="0" fontId="4" fillId="24" borderId="65" xfId="0" applyFont="1" applyFill="1" applyBorder="1" applyAlignment="1">
      <alignment horizontal="center" vertical="center"/>
    </xf>
    <xf numFmtId="17" fontId="6" fillId="24" borderId="63" xfId="0" applyNumberFormat="1" applyFont="1" applyFill="1" applyBorder="1" applyAlignment="1">
      <alignment horizontal="center" vertical="center"/>
    </xf>
    <xf numFmtId="4" fontId="6" fillId="24" borderId="66" xfId="0" applyNumberFormat="1" applyFont="1" applyFill="1" applyBorder="1" applyAlignment="1">
      <alignment horizontal="right" vertical="center" wrapText="1"/>
    </xf>
    <xf numFmtId="4" fontId="6" fillId="24" borderId="63" xfId="0" applyNumberFormat="1" applyFont="1" applyFill="1" applyBorder="1" applyAlignment="1">
      <alignment horizontal="center" vertical="center"/>
    </xf>
    <xf numFmtId="0" fontId="4" fillId="24" borderId="67" xfId="0" applyFont="1" applyFill="1" applyBorder="1" applyAlignment="1">
      <alignment horizontal="left" vertical="center" wrapText="1"/>
    </xf>
    <xf numFmtId="17" fontId="6" fillId="0" borderId="68" xfId="0" applyNumberFormat="1" applyFont="1" applyFill="1" applyBorder="1" applyAlignment="1">
      <alignment horizontal="center" vertical="center"/>
    </xf>
    <xf numFmtId="0" fontId="6" fillId="23" borderId="66" xfId="0" applyFont="1" applyFill="1" applyBorder="1" applyAlignment="1">
      <alignment vertical="center"/>
    </xf>
    <xf numFmtId="0" fontId="4" fillId="23" borderId="66" xfId="0" applyFont="1" applyFill="1" applyBorder="1" applyAlignment="1">
      <alignment vertical="center"/>
    </xf>
    <xf numFmtId="0" fontId="4" fillId="23" borderId="66" xfId="0" applyFont="1" applyFill="1" applyBorder="1" applyAlignment="1">
      <alignment horizontal="center" vertical="center"/>
    </xf>
    <xf numFmtId="17" fontId="6" fillId="23" borderId="66" xfId="0" applyNumberFormat="1" applyFont="1" applyFill="1" applyBorder="1" applyAlignment="1">
      <alignment horizontal="center" vertical="center"/>
    </xf>
    <xf numFmtId="4" fontId="6" fillId="23" borderId="68" xfId="0" applyNumberFormat="1" applyFont="1" applyFill="1" applyBorder="1" applyAlignment="1">
      <alignment horizontal="right" vertical="center" wrapText="1"/>
    </xf>
    <xf numFmtId="4" fontId="6" fillId="24" borderId="71" xfId="0" applyNumberFormat="1" applyFont="1" applyFill="1" applyBorder="1" applyAlignment="1">
      <alignment horizontal="center" vertical="center"/>
    </xf>
    <xf numFmtId="4" fontId="4" fillId="24" borderId="65" xfId="0" applyNumberFormat="1" applyFont="1" applyFill="1" applyBorder="1" applyAlignment="1">
      <alignment horizontal="left" vertical="center" wrapText="1"/>
    </xf>
    <xf numFmtId="0" fontId="6" fillId="0" borderId="64" xfId="0" applyFont="1" applyFill="1" applyBorder="1" applyAlignment="1">
      <alignment vertical="center" wrapText="1"/>
    </xf>
    <xf numFmtId="0" fontId="4" fillId="0" borderId="63" xfId="0" applyFont="1" applyFill="1" applyBorder="1" applyAlignment="1">
      <alignment vertical="center" wrapText="1"/>
    </xf>
    <xf numFmtId="0" fontId="4" fillId="0" borderId="63" xfId="0" applyFont="1" applyFill="1" applyBorder="1" applyAlignment="1">
      <alignment horizontal="center" vertical="center"/>
    </xf>
    <xf numFmtId="0" fontId="4" fillId="0" borderId="63" xfId="0" applyFont="1" applyFill="1" applyBorder="1" applyAlignment="1">
      <alignment vertical="center"/>
    </xf>
    <xf numFmtId="166" fontId="4" fillId="0" borderId="69" xfId="0" applyNumberFormat="1" applyFont="1" applyFill="1" applyBorder="1" applyAlignment="1">
      <alignment horizontal="center" vertical="center" wrapText="1"/>
    </xf>
    <xf numFmtId="17" fontId="6" fillId="0" borderId="69" xfId="0" applyNumberFormat="1" applyFont="1" applyFill="1" applyBorder="1" applyAlignment="1">
      <alignment horizontal="center" vertical="center"/>
    </xf>
    <xf numFmtId="4" fontId="6" fillId="23" borderId="68" xfId="0" applyNumberFormat="1" applyFont="1" applyFill="1" applyBorder="1" applyAlignment="1">
      <alignment horizontal="right" vertical="center"/>
    </xf>
    <xf numFmtId="0" fontId="6" fillId="25" borderId="68" xfId="0" applyFont="1" applyFill="1" applyBorder="1" applyAlignment="1">
      <alignment horizontal="center" vertical="center" wrapText="1"/>
    </xf>
    <xf numFmtId="0" fontId="23" fillId="0" borderId="68" xfId="0" applyFont="1" applyBorder="1" applyAlignment="1">
      <alignment horizontal="center" vertical="center" wrapText="1"/>
    </xf>
    <xf numFmtId="0" fontId="29" fillId="0" borderId="69" xfId="0" applyFont="1" applyFill="1" applyBorder="1" applyAlignment="1">
      <alignment vertical="center"/>
    </xf>
    <xf numFmtId="0" fontId="30" fillId="0" borderId="68" xfId="0" applyFont="1" applyBorder="1" applyAlignment="1">
      <alignment vertical="center"/>
    </xf>
    <xf numFmtId="0" fontId="29" fillId="0" borderId="68" xfId="0" applyFont="1" applyFill="1" applyBorder="1" applyAlignment="1">
      <alignment horizontal="left" vertical="center"/>
    </xf>
    <xf numFmtId="3" fontId="31" fillId="0" borderId="68" xfId="0" applyNumberFormat="1" applyFont="1" applyBorder="1" applyAlignment="1">
      <alignment vertical="center"/>
    </xf>
    <xf numFmtId="0" fontId="32" fillId="0" borderId="68" xfId="0" applyFont="1" applyFill="1" applyBorder="1" applyAlignment="1">
      <alignment horizontal="center" vertical="center" wrapText="1"/>
    </xf>
    <xf numFmtId="0" fontId="23" fillId="0" borderId="68" xfId="0" applyFont="1" applyBorder="1" applyAlignment="1">
      <alignment horizontal="center" vertical="center"/>
    </xf>
    <xf numFmtId="0" fontId="6" fillId="0" borderId="68" xfId="0" applyFont="1" applyBorder="1" applyAlignment="1">
      <alignment horizontal="center" vertical="center"/>
    </xf>
    <xf numFmtId="0" fontId="30" fillId="0" borderId="70" xfId="0" applyFont="1" applyBorder="1" applyAlignment="1">
      <alignment vertical="center"/>
    </xf>
    <xf numFmtId="0" fontId="29" fillId="0" borderId="68" xfId="0" applyFont="1" applyBorder="1" applyAlignment="1">
      <alignment vertical="center"/>
    </xf>
    <xf numFmtId="0" fontId="32" fillId="0" borderId="68" xfId="0" applyFont="1" applyBorder="1" applyAlignment="1">
      <alignment horizontal="center" vertical="center" wrapText="1"/>
    </xf>
    <xf numFmtId="0" fontId="29" fillId="0" borderId="68" xfId="0" applyFont="1" applyFill="1" applyBorder="1" applyAlignment="1">
      <alignment vertical="center"/>
    </xf>
    <xf numFmtId="0" fontId="6" fillId="0" borderId="75"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right"/>
    </xf>
    <xf numFmtId="0" fontId="6" fillId="23" borderId="68" xfId="0" applyFont="1" applyFill="1" applyBorder="1" applyAlignment="1">
      <alignment horizontal="center" vertical="center"/>
    </xf>
    <xf numFmtId="4" fontId="6" fillId="23" borderId="70" xfId="0" applyNumberFormat="1" applyFont="1" applyFill="1" applyBorder="1" applyAlignment="1">
      <alignment vertical="center"/>
    </xf>
    <xf numFmtId="4" fontId="4" fillId="23" borderId="66" xfId="0" applyNumberFormat="1" applyFont="1" applyFill="1" applyBorder="1" applyAlignment="1">
      <alignment vertical="center"/>
    </xf>
    <xf numFmtId="4" fontId="6" fillId="23" borderId="72" xfId="0" applyNumberFormat="1" applyFont="1" applyFill="1" applyBorder="1" applyAlignment="1">
      <alignment horizontal="left" vertical="center"/>
    </xf>
    <xf numFmtId="0" fontId="4" fillId="23" borderId="70" xfId="0" applyFont="1" applyFill="1" applyBorder="1" applyAlignment="1">
      <alignment vertical="center"/>
    </xf>
    <xf numFmtId="0" fontId="4" fillId="23" borderId="72" xfId="0" applyFont="1" applyFill="1" applyBorder="1" applyAlignment="1">
      <alignment vertical="center"/>
    </xf>
    <xf numFmtId="4" fontId="6" fillId="23" borderId="68" xfId="0" applyNumberFormat="1" applyFont="1" applyFill="1" applyBorder="1" applyAlignment="1">
      <alignment horizontal="center" vertical="center" wrapText="1"/>
    </xf>
    <xf numFmtId="165" fontId="4" fillId="23" borderId="66" xfId="0" applyNumberFormat="1" applyFont="1" applyFill="1" applyBorder="1" applyAlignment="1">
      <alignment horizontal="center" vertical="center" wrapText="1"/>
    </xf>
    <xf numFmtId="165" fontId="4" fillId="23" borderId="72" xfId="0" applyNumberFormat="1" applyFont="1" applyFill="1" applyBorder="1" applyAlignment="1">
      <alignment horizontal="center" vertical="center" wrapText="1"/>
    </xf>
    <xf numFmtId="4" fontId="6" fillId="23" borderId="68" xfId="0" applyNumberFormat="1" applyFont="1" applyFill="1" applyBorder="1" applyAlignment="1">
      <alignment vertical="center"/>
    </xf>
    <xf numFmtId="0" fontId="4" fillId="0" borderId="75" xfId="0" applyFont="1" applyFill="1" applyBorder="1" applyAlignment="1">
      <alignment horizontal="center" vertical="center"/>
    </xf>
    <xf numFmtId="0" fontId="4" fillId="24" borderId="70" xfId="0" applyFont="1" applyFill="1" applyBorder="1" applyAlignment="1">
      <alignment vertical="center"/>
    </xf>
    <xf numFmtId="4" fontId="6" fillId="24" borderId="13" xfId="0" applyNumberFormat="1" applyFont="1" applyFill="1" applyBorder="1" applyAlignment="1">
      <alignment horizontal="center" vertical="center"/>
    </xf>
    <xf numFmtId="15" fontId="4" fillId="0" borderId="72" xfId="0" applyNumberFormat="1" applyFont="1" applyFill="1" applyBorder="1" applyAlignment="1">
      <alignment horizontal="center" vertical="center"/>
    </xf>
    <xf numFmtId="169" fontId="6" fillId="0" borderId="61" xfId="0" applyNumberFormat="1" applyFont="1" applyFill="1" applyBorder="1" applyAlignment="1">
      <alignment horizontal="center" vertical="center"/>
    </xf>
    <xf numFmtId="165" fontId="4" fillId="0" borderId="66" xfId="0" applyNumberFormat="1" applyFont="1" applyFill="1" applyBorder="1" applyAlignment="1">
      <alignment horizontal="center" vertical="center" wrapText="1"/>
    </xf>
    <xf numFmtId="165" fontId="4" fillId="0" borderId="72" xfId="0" applyNumberFormat="1" applyFont="1" applyFill="1" applyBorder="1" applyAlignment="1">
      <alignment horizontal="center" vertical="center" wrapText="1"/>
    </xf>
    <xf numFmtId="4" fontId="6" fillId="0" borderId="68" xfId="0" applyNumberFormat="1" applyFont="1" applyFill="1" applyBorder="1" applyAlignment="1">
      <alignment vertical="center"/>
    </xf>
    <xf numFmtId="165" fontId="6" fillId="23" borderId="66" xfId="0" applyNumberFormat="1" applyFont="1" applyFill="1" applyBorder="1" applyAlignment="1">
      <alignment vertical="center" wrapText="1"/>
    </xf>
    <xf numFmtId="165" fontId="4" fillId="23" borderId="66" xfId="0" applyNumberFormat="1" applyFont="1" applyFill="1" applyBorder="1" applyAlignment="1">
      <alignment vertical="center" wrapText="1"/>
    </xf>
    <xf numFmtId="165" fontId="4" fillId="23" borderId="72" xfId="0" applyNumberFormat="1" applyFont="1" applyFill="1" applyBorder="1" applyAlignment="1">
      <alignment vertical="center" wrapText="1"/>
    </xf>
    <xf numFmtId="173" fontId="6" fillId="0" borderId="0" xfId="169" applyFont="1" applyBorder="1" applyAlignment="1">
      <alignment vertical="center" wrapText="1"/>
    </xf>
    <xf numFmtId="165" fontId="4" fillId="0" borderId="0" xfId="0" applyNumberFormat="1" applyFont="1" applyAlignment="1">
      <alignment vertical="center"/>
    </xf>
    <xf numFmtId="165" fontId="4" fillId="0" borderId="0" xfId="0" applyNumberFormat="1" applyFont="1" applyFill="1" applyAlignment="1">
      <alignment horizontal="right" vertical="center"/>
    </xf>
    <xf numFmtId="0" fontId="6" fillId="0" borderId="75" xfId="0" applyFont="1" applyFill="1" applyBorder="1" applyAlignment="1">
      <alignment horizontal="left" vertical="center" wrapText="1"/>
    </xf>
    <xf numFmtId="0" fontId="6" fillId="0" borderId="0" xfId="0" applyFont="1" applyBorder="1" applyAlignment="1">
      <alignment vertical="center" wrapText="1"/>
    </xf>
    <xf numFmtId="3" fontId="4" fillId="0" borderId="68" xfId="0" applyNumberFormat="1" applyFont="1" applyBorder="1" applyAlignment="1">
      <alignment vertical="center"/>
    </xf>
    <xf numFmtId="0" fontId="6" fillId="0" borderId="68" xfId="0" applyFont="1" applyFill="1" applyBorder="1" applyAlignment="1">
      <alignment horizontal="center" vertical="center" wrapText="1"/>
    </xf>
    <xf numFmtId="0" fontId="6" fillId="0" borderId="68" xfId="0" applyFont="1" applyBorder="1" applyAlignment="1">
      <alignment horizontal="center" vertical="center" wrapText="1"/>
    </xf>
    <xf numFmtId="0" fontId="23" fillId="0" borderId="0" xfId="0" applyFont="1" applyBorder="1" applyAlignment="1">
      <alignment horizontal="center" vertical="center"/>
    </xf>
    <xf numFmtId="0" fontId="23" fillId="0" borderId="0" xfId="0" applyFont="1" applyBorder="1" applyAlignment="1" applyProtection="1">
      <alignment horizontal="center" vertical="center" wrapText="1"/>
      <protection locked="0"/>
    </xf>
    <xf numFmtId="3" fontId="4" fillId="0" borderId="0" xfId="0" applyNumberFormat="1" applyFont="1" applyBorder="1" applyAlignment="1">
      <alignment vertical="center"/>
    </xf>
    <xf numFmtId="165" fontId="4" fillId="0" borderId="0" xfId="0" applyNumberFormat="1" applyFont="1" applyBorder="1" applyAlignment="1">
      <alignment horizontal="right" vertical="center"/>
    </xf>
    <xf numFmtId="165" fontId="4" fillId="0" borderId="0" xfId="0" applyNumberFormat="1" applyFont="1" applyAlignment="1">
      <alignment horizontal="right" vertical="center"/>
    </xf>
    <xf numFmtId="165" fontId="6" fillId="0" borderId="0" xfId="0" applyNumberFormat="1" applyFont="1" applyAlignment="1">
      <alignment vertical="center"/>
    </xf>
    <xf numFmtId="0" fontId="4" fillId="0" borderId="0" xfId="0" applyFont="1" applyAlignment="1">
      <alignment horizontal="justify" vertical="top" wrapText="1"/>
    </xf>
    <xf numFmtId="44" fontId="4" fillId="0" borderId="0" xfId="0" applyNumberFormat="1" applyFont="1" applyAlignment="1">
      <alignment horizontal="right" vertical="center"/>
    </xf>
    <xf numFmtId="0" fontId="4" fillId="0" borderId="0" xfId="43" applyFont="1"/>
    <xf numFmtId="0" fontId="4" fillId="0" borderId="0" xfId="43" applyFont="1" applyBorder="1" applyAlignment="1">
      <alignment vertical="center"/>
    </xf>
    <xf numFmtId="0" fontId="4" fillId="0" borderId="0" xfId="43" applyFont="1" applyAlignment="1">
      <alignment vertical="center"/>
    </xf>
    <xf numFmtId="14" fontId="6" fillId="25" borderId="68" xfId="43" applyNumberFormat="1" applyFont="1" applyFill="1" applyBorder="1" applyAlignment="1">
      <alignment horizontal="center" vertical="center"/>
    </xf>
    <xf numFmtId="0" fontId="6" fillId="0" borderId="0" xfId="43" applyFont="1" applyFill="1" applyBorder="1" applyAlignment="1">
      <alignment vertical="center" wrapText="1"/>
    </xf>
    <xf numFmtId="0" fontId="4" fillId="0" borderId="0" xfId="43" applyFont="1" applyFill="1" applyBorder="1" applyAlignment="1">
      <alignment horizontal="center" vertical="center" wrapText="1"/>
    </xf>
    <xf numFmtId="15" fontId="6" fillId="0" borderId="0" xfId="43" applyNumberFormat="1" applyFont="1" applyFill="1" applyBorder="1" applyAlignment="1">
      <alignment horizontal="center" vertical="center"/>
    </xf>
    <xf numFmtId="15" fontId="4" fillId="0" borderId="0" xfId="43" applyNumberFormat="1" applyFont="1" applyFill="1" applyBorder="1" applyAlignment="1">
      <alignment horizontal="center" vertical="center" wrapText="1"/>
    </xf>
    <xf numFmtId="0" fontId="4" fillId="0" borderId="0" xfId="43" applyFont="1" applyFill="1" applyBorder="1" applyAlignment="1">
      <alignment vertical="center" wrapText="1"/>
    </xf>
    <xf numFmtId="14" fontId="4" fillId="0" borderId="0" xfId="43" applyNumberFormat="1" applyFont="1" applyFill="1" applyBorder="1" applyAlignment="1">
      <alignment horizontal="center" vertical="center" wrapText="1"/>
    </xf>
    <xf numFmtId="0" fontId="4" fillId="0" borderId="0" xfId="43" applyFont="1" applyFill="1" applyBorder="1" applyAlignment="1">
      <alignment horizontal="center" vertical="center"/>
    </xf>
    <xf numFmtId="4" fontId="4" fillId="0" borderId="0" xfId="43" applyNumberFormat="1" applyFont="1" applyFill="1" applyBorder="1" applyAlignment="1">
      <alignment vertical="center"/>
    </xf>
    <xf numFmtId="0" fontId="4" fillId="0" borderId="0" xfId="43" applyFont="1" applyFill="1" applyBorder="1" applyAlignment="1">
      <alignment vertical="center"/>
    </xf>
    <xf numFmtId="43" fontId="4" fillId="0" borderId="0" xfId="43" applyNumberFormat="1" applyFont="1" applyFill="1" applyBorder="1" applyAlignment="1">
      <alignment vertical="center"/>
    </xf>
    <xf numFmtId="0" fontId="4" fillId="0" borderId="19" xfId="43" applyFont="1" applyFill="1" applyBorder="1" applyAlignment="1">
      <alignment horizontal="center" vertical="center" wrapText="1"/>
    </xf>
    <xf numFmtId="0" fontId="4" fillId="0" borderId="0" xfId="43" applyFont="1" applyFill="1" applyAlignment="1">
      <alignment vertical="center" wrapText="1"/>
    </xf>
    <xf numFmtId="0" fontId="4" fillId="0" borderId="70" xfId="43" applyFont="1" applyFill="1" applyBorder="1" applyAlignment="1">
      <alignment horizontal="center" vertical="center"/>
    </xf>
    <xf numFmtId="0" fontId="4" fillId="0" borderId="0" xfId="43" applyFont="1" applyFill="1" applyAlignment="1">
      <alignment vertical="center"/>
    </xf>
    <xf numFmtId="0" fontId="6" fillId="23" borderId="10" xfId="43" applyFont="1" applyFill="1" applyBorder="1" applyAlignment="1">
      <alignment horizontal="left" vertical="center"/>
    </xf>
    <xf numFmtId="0" fontId="4" fillId="23" borderId="10" xfId="43" applyFont="1" applyFill="1" applyBorder="1" applyAlignment="1">
      <alignment horizontal="left" vertical="center" wrapText="1"/>
    </xf>
    <xf numFmtId="4" fontId="6" fillId="23" borderId="11" xfId="43" applyNumberFormat="1" applyFont="1" applyFill="1" applyBorder="1" applyAlignment="1">
      <alignment horizontal="right" vertical="center"/>
    </xf>
    <xf numFmtId="164" fontId="4" fillId="0" borderId="71" xfId="43" applyNumberFormat="1" applyFont="1" applyFill="1" applyBorder="1" applyAlignment="1">
      <alignment horizontal="left" vertical="center"/>
    </xf>
    <xf numFmtId="164" fontId="6" fillId="0" borderId="65" xfId="28" applyFont="1" applyFill="1" applyBorder="1" applyAlignment="1">
      <alignment horizontal="left" vertical="center"/>
    </xf>
    <xf numFmtId="0" fontId="4" fillId="0" borderId="0" xfId="43" applyFont="1" applyAlignment="1">
      <alignment horizontal="left" vertical="center"/>
    </xf>
    <xf numFmtId="0" fontId="6" fillId="0" borderId="0" xfId="43" applyFont="1" applyFill="1" applyBorder="1" applyAlignment="1">
      <alignment horizontal="left" vertical="center" wrapText="1"/>
    </xf>
    <xf numFmtId="0" fontId="6" fillId="0" borderId="0" xfId="43" applyFont="1" applyFill="1" applyBorder="1" applyAlignment="1">
      <alignment horizontal="left" vertical="center"/>
    </xf>
    <xf numFmtId="43" fontId="4" fillId="0" borderId="0" xfId="43" applyNumberFormat="1" applyFont="1" applyFill="1" applyBorder="1" applyAlignment="1">
      <alignment horizontal="center" vertical="center"/>
    </xf>
    <xf numFmtId="164" fontId="4" fillId="0" borderId="0" xfId="43" applyNumberFormat="1" applyFont="1" applyFill="1" applyBorder="1" applyAlignment="1">
      <alignment horizontal="center" vertical="center"/>
    </xf>
    <xf numFmtId="0" fontId="6" fillId="23" borderId="10" xfId="43" applyFont="1" applyFill="1" applyBorder="1" applyAlignment="1">
      <alignment vertical="center" wrapText="1"/>
    </xf>
    <xf numFmtId="0" fontId="6" fillId="23" borderId="12" xfId="43" applyFont="1" applyFill="1" applyBorder="1" applyAlignment="1">
      <alignment vertical="center" wrapText="1"/>
    </xf>
    <xf numFmtId="0" fontId="4" fillId="0" borderId="0" xfId="43" applyFont="1" applyAlignment="1">
      <alignment horizontal="center" vertical="center"/>
    </xf>
    <xf numFmtId="165" fontId="4" fillId="0" borderId="0" xfId="43" applyNumberFormat="1" applyFont="1" applyFill="1" applyBorder="1" applyAlignment="1">
      <alignment horizontal="center" vertical="center" wrapText="1"/>
    </xf>
    <xf numFmtId="0" fontId="6" fillId="0" borderId="0" xfId="43" applyFont="1" applyBorder="1" applyAlignment="1">
      <alignment vertical="center"/>
    </xf>
    <xf numFmtId="0" fontId="6" fillId="0" borderId="0" xfId="43" applyFont="1" applyAlignment="1">
      <alignment horizontal="center" vertical="center"/>
    </xf>
    <xf numFmtId="4" fontId="6" fillId="0" borderId="0" xfId="43" applyNumberFormat="1" applyFont="1" applyFill="1" applyBorder="1" applyAlignment="1">
      <alignment horizontal="center" vertical="center"/>
    </xf>
    <xf numFmtId="165" fontId="6" fillId="0" borderId="0" xfId="43" applyNumberFormat="1" applyFont="1" applyAlignment="1">
      <alignment horizontal="center" vertical="center" wrapText="1"/>
    </xf>
    <xf numFmtId="0" fontId="6" fillId="0" borderId="0" xfId="43" applyFont="1" applyAlignment="1">
      <alignment horizontal="left" vertical="center"/>
    </xf>
    <xf numFmtId="4" fontId="6" fillId="0" borderId="0" xfId="43" applyNumberFormat="1" applyFont="1" applyAlignment="1">
      <alignment vertical="center"/>
    </xf>
    <xf numFmtId="4" fontId="6" fillId="0" borderId="0" xfId="43" applyNumberFormat="1" applyFont="1" applyAlignment="1">
      <alignment horizontal="right" vertical="center"/>
    </xf>
    <xf numFmtId="0" fontId="4" fillId="0" borderId="0" xfId="43" applyFont="1" applyBorder="1" applyAlignment="1">
      <alignment horizontal="center" vertical="center"/>
    </xf>
    <xf numFmtId="164" fontId="4" fillId="0" borderId="12" xfId="28" applyFont="1" applyFill="1" applyBorder="1" applyAlignment="1">
      <alignment vertical="center"/>
    </xf>
    <xf numFmtId="3" fontId="4" fillId="0" borderId="11" xfId="43" applyNumberFormat="1" applyFont="1" applyFill="1" applyBorder="1" applyAlignment="1">
      <alignment vertical="center"/>
    </xf>
    <xf numFmtId="4" fontId="6" fillId="0" borderId="0" xfId="43" applyNumberFormat="1" applyFont="1" applyAlignment="1">
      <alignment horizontal="center" vertical="center"/>
    </xf>
    <xf numFmtId="0" fontId="6" fillId="0" borderId="0" xfId="43" applyFont="1" applyAlignment="1">
      <alignment horizontal="center" vertical="center" wrapText="1"/>
    </xf>
    <xf numFmtId="4" fontId="4" fillId="0" borderId="0" xfId="43" applyNumberFormat="1" applyFont="1" applyBorder="1" applyAlignment="1">
      <alignment horizontal="right" vertical="center"/>
    </xf>
    <xf numFmtId="0" fontId="6" fillId="0" borderId="0" xfId="43" applyFont="1" applyAlignment="1">
      <alignment horizontal="right" vertical="center"/>
    </xf>
    <xf numFmtId="4" fontId="4" fillId="0" borderId="0" xfId="43" applyNumberFormat="1" applyFont="1" applyAlignment="1">
      <alignment vertical="center"/>
    </xf>
    <xf numFmtId="4" fontId="4" fillId="0" borderId="0" xfId="43" applyNumberFormat="1" applyFont="1" applyAlignment="1">
      <alignment horizontal="center" vertical="center"/>
    </xf>
    <xf numFmtId="164" fontId="4" fillId="0" borderId="0" xfId="28" applyFont="1" applyBorder="1" applyAlignment="1">
      <alignment horizontal="center" vertical="center"/>
    </xf>
    <xf numFmtId="0" fontId="6" fillId="0" borderId="0" xfId="43" applyFont="1" applyAlignment="1">
      <alignment vertical="center"/>
    </xf>
    <xf numFmtId="0" fontId="6" fillId="0" borderId="0" xfId="43" applyFont="1" applyAlignment="1">
      <alignment vertical="center" wrapText="1"/>
    </xf>
    <xf numFmtId="0" fontId="6" fillId="0" borderId="0" xfId="43" applyFont="1" applyFill="1" applyBorder="1" applyAlignment="1">
      <alignment vertical="center"/>
    </xf>
    <xf numFmtId="0" fontId="4" fillId="0" borderId="75" xfId="43" applyFont="1" applyBorder="1" applyAlignment="1">
      <alignment vertical="center"/>
    </xf>
    <xf numFmtId="0" fontId="4" fillId="0" borderId="19" xfId="43" applyFont="1" applyBorder="1" applyAlignment="1">
      <alignment vertical="center"/>
    </xf>
    <xf numFmtId="0" fontId="4" fillId="0" borderId="64" xfId="43" applyFont="1" applyBorder="1" applyAlignment="1">
      <alignment vertical="center"/>
    </xf>
    <xf numFmtId="0" fontId="6" fillId="0" borderId="63" xfId="43" applyFont="1" applyBorder="1" applyAlignment="1">
      <alignment vertical="center"/>
    </xf>
    <xf numFmtId="0" fontId="4" fillId="0" borderId="63" xfId="43" applyFont="1" applyBorder="1" applyAlignment="1">
      <alignment vertical="center"/>
    </xf>
    <xf numFmtId="0" fontId="4" fillId="0" borderId="74" xfId="43" applyFont="1" applyBorder="1" applyAlignment="1">
      <alignment vertical="center"/>
    </xf>
    <xf numFmtId="0" fontId="4" fillId="0" borderId="0" xfId="43" applyFont="1" applyAlignment="1">
      <alignment vertical="center" wrapText="1"/>
    </xf>
    <xf numFmtId="0" fontId="4" fillId="0" borderId="0" xfId="43" applyFont="1" applyBorder="1"/>
    <xf numFmtId="0" fontId="6" fillId="0" borderId="0" xfId="43" applyFont="1"/>
    <xf numFmtId="0" fontId="4" fillId="0" borderId="0" xfId="43" applyFont="1" applyAlignment="1">
      <alignment wrapText="1"/>
    </xf>
    <xf numFmtId="0" fontId="33" fillId="0" borderId="0" xfId="43" applyFont="1" applyBorder="1"/>
    <xf numFmtId="0" fontId="38" fillId="0" borderId="0" xfId="43" applyFont="1" applyBorder="1"/>
    <xf numFmtId="0" fontId="33" fillId="0" borderId="0" xfId="43" applyFont="1" applyBorder="1" applyAlignment="1">
      <alignment horizontal="right"/>
    </xf>
    <xf numFmtId="4" fontId="33" fillId="0" borderId="0" xfId="43" applyNumberFormat="1" applyFont="1" applyBorder="1"/>
    <xf numFmtId="0" fontId="33" fillId="0" borderId="0" xfId="43" applyFont="1" applyBorder="1" applyAlignment="1">
      <alignment wrapText="1"/>
    </xf>
    <xf numFmtId="0" fontId="33" fillId="0" borderId="0" xfId="43" applyFont="1"/>
    <xf numFmtId="0" fontId="6" fillId="0" borderId="0" xfId="43" applyFont="1" applyAlignment="1">
      <alignment horizontal="right"/>
    </xf>
    <xf numFmtId="4" fontId="22" fillId="0" borderId="0" xfId="43" applyNumberFormat="1" applyFont="1"/>
    <xf numFmtId="4" fontId="4" fillId="0" borderId="0" xfId="43" applyNumberFormat="1" applyFont="1"/>
    <xf numFmtId="0" fontId="6" fillId="0" borderId="0" xfId="43" applyFont="1" applyFill="1"/>
    <xf numFmtId="0" fontId="4" fillId="0" borderId="0" xfId="43" applyFont="1" applyFill="1"/>
    <xf numFmtId="4" fontId="22" fillId="0" borderId="0" xfId="43" applyNumberFormat="1" applyFont="1" applyFill="1"/>
    <xf numFmtId="2" fontId="4" fillId="0" borderId="0" xfId="43" applyNumberFormat="1" applyFont="1"/>
    <xf numFmtId="0" fontId="4" fillId="0" borderId="75" xfId="43" applyFont="1" applyBorder="1"/>
    <xf numFmtId="0" fontId="39" fillId="0" borderId="0" xfId="43" applyFont="1"/>
    <xf numFmtId="0" fontId="6" fillId="23" borderId="11" xfId="43" applyFont="1" applyFill="1" applyBorder="1" applyAlignment="1">
      <alignment horizontal="center" vertical="center"/>
    </xf>
    <xf numFmtId="4" fontId="6" fillId="23" borderId="9" xfId="43" applyNumberFormat="1" applyFont="1" applyFill="1" applyBorder="1" applyAlignment="1">
      <alignment vertical="center"/>
    </xf>
    <xf numFmtId="4" fontId="4" fillId="23" borderId="10" xfId="43" applyNumberFormat="1" applyFont="1" applyFill="1" applyBorder="1" applyAlignment="1"/>
    <xf numFmtId="4" fontId="6" fillId="23" borderId="12" xfId="43" applyNumberFormat="1" applyFont="1" applyFill="1" applyBorder="1" applyAlignment="1">
      <alignment horizontal="left"/>
    </xf>
    <xf numFmtId="0" fontId="4" fillId="23" borderId="9" xfId="43" applyFont="1" applyFill="1" applyBorder="1"/>
    <xf numFmtId="0" fontId="4" fillId="23" borderId="12" xfId="43" applyFont="1" applyFill="1" applyBorder="1"/>
    <xf numFmtId="4" fontId="6" fillId="23" borderId="52" xfId="43" applyNumberFormat="1" applyFont="1" applyFill="1" applyBorder="1" applyAlignment="1">
      <alignment horizontal="center" vertical="center" wrapText="1"/>
    </xf>
    <xf numFmtId="0" fontId="6" fillId="24" borderId="9" xfId="43" applyFont="1" applyFill="1" applyBorder="1" applyAlignment="1">
      <alignment horizontal="center" vertical="center" wrapText="1"/>
    </xf>
    <xf numFmtId="0" fontId="6" fillId="24" borderId="10" xfId="43" applyFont="1" applyFill="1" applyBorder="1" applyAlignment="1">
      <alignment horizontal="center" vertical="center" wrapText="1"/>
    </xf>
    <xf numFmtId="4" fontId="6" fillId="24" borderId="10" xfId="43" applyNumberFormat="1" applyFont="1" applyFill="1" applyBorder="1" applyAlignment="1">
      <alignment horizontal="right" vertical="center" wrapText="1"/>
    </xf>
    <xf numFmtId="4" fontId="6" fillId="24" borderId="10" xfId="43" applyNumberFormat="1" applyFont="1" applyFill="1" applyBorder="1" applyAlignment="1">
      <alignment horizontal="center" vertical="center" wrapText="1"/>
    </xf>
    <xf numFmtId="4" fontId="4" fillId="24" borderId="10" xfId="43" applyNumberFormat="1" applyFont="1" applyFill="1" applyBorder="1" applyAlignment="1">
      <alignment horizontal="right" vertical="center"/>
    </xf>
    <xf numFmtId="4" fontId="4" fillId="24" borderId="10" xfId="43" applyNumberFormat="1" applyFont="1" applyFill="1" applyBorder="1" applyAlignment="1">
      <alignment horizontal="center" vertical="center"/>
    </xf>
    <xf numFmtId="0" fontId="4" fillId="24" borderId="10" xfId="43" applyFont="1" applyFill="1" applyBorder="1" applyAlignment="1">
      <alignment vertical="center" wrapText="1"/>
    </xf>
    <xf numFmtId="166" fontId="4" fillId="24" borderId="47" xfId="43" applyNumberFormat="1" applyFont="1" applyFill="1" applyBorder="1" applyAlignment="1">
      <alignment horizontal="center" vertical="center"/>
    </xf>
    <xf numFmtId="17" fontId="6" fillId="0" borderId="47" xfId="43" applyNumberFormat="1" applyFont="1" applyFill="1" applyBorder="1" applyAlignment="1">
      <alignment horizontal="center" vertical="center"/>
    </xf>
    <xf numFmtId="0" fontId="6" fillId="23" borderId="10" xfId="43" applyFont="1" applyFill="1" applyBorder="1" applyAlignment="1">
      <alignment horizontal="center" vertical="center" wrapText="1"/>
    </xf>
    <xf numFmtId="0" fontId="4" fillId="23" borderId="10" xfId="43" applyFont="1" applyFill="1" applyBorder="1" applyAlignment="1">
      <alignment horizontal="center" vertical="center" wrapText="1"/>
    </xf>
    <xf numFmtId="17" fontId="6" fillId="23" borderId="10" xfId="43" applyNumberFormat="1" applyFont="1" applyFill="1" applyBorder="1" applyAlignment="1">
      <alignment horizontal="center" vertical="center"/>
    </xf>
    <xf numFmtId="0" fontId="4" fillId="23" borderId="10" xfId="43" applyFont="1" applyFill="1" applyBorder="1" applyAlignment="1">
      <alignment vertical="center"/>
    </xf>
    <xf numFmtId="0" fontId="4" fillId="23" borderId="12" xfId="43" applyFont="1" applyFill="1" applyBorder="1" applyAlignment="1">
      <alignment vertical="center"/>
    </xf>
    <xf numFmtId="4" fontId="6" fillId="23" borderId="12" xfId="43" applyNumberFormat="1" applyFont="1" applyFill="1" applyBorder="1" applyAlignment="1">
      <alignment horizontal="right" vertical="center" wrapText="1"/>
    </xf>
    <xf numFmtId="4" fontId="4" fillId="24" borderId="71" xfId="43" applyNumberFormat="1" applyFont="1" applyFill="1" applyBorder="1" applyAlignment="1">
      <alignment horizontal="center" vertical="center" wrapText="1"/>
    </xf>
    <xf numFmtId="4" fontId="4" fillId="24" borderId="65" xfId="43" applyNumberFormat="1" applyFont="1" applyFill="1" applyBorder="1" applyAlignment="1">
      <alignment vertical="center"/>
    </xf>
    <xf numFmtId="4" fontId="4" fillId="24" borderId="63" xfId="0" applyNumberFormat="1" applyFont="1" applyFill="1" applyBorder="1" applyAlignment="1">
      <alignment horizontal="center" vertical="center"/>
    </xf>
    <xf numFmtId="0" fontId="4" fillId="23" borderId="10" xfId="0" applyFont="1" applyFill="1" applyBorder="1" applyAlignment="1">
      <alignment horizontal="center" vertical="center" wrapText="1"/>
    </xf>
    <xf numFmtId="17" fontId="6" fillId="23" borderId="10" xfId="0" applyNumberFormat="1" applyFont="1" applyFill="1" applyBorder="1" applyAlignment="1">
      <alignment horizontal="center" vertical="center"/>
    </xf>
    <xf numFmtId="4" fontId="4" fillId="24" borderId="75" xfId="0" applyNumberFormat="1" applyFont="1" applyFill="1" applyBorder="1" applyAlignment="1">
      <alignment horizontal="center" vertical="center"/>
    </xf>
    <xf numFmtId="0" fontId="4" fillId="24" borderId="0" xfId="0" applyFont="1" applyFill="1" applyBorder="1" applyAlignment="1">
      <alignment vertical="center" wrapText="1"/>
    </xf>
    <xf numFmtId="4" fontId="4" fillId="24" borderId="0" xfId="43" applyNumberFormat="1" applyFont="1" applyFill="1" applyBorder="1" applyAlignment="1">
      <alignment horizontal="center" vertical="center"/>
    </xf>
    <xf numFmtId="0" fontId="4" fillId="24" borderId="0" xfId="43" applyFont="1" applyFill="1" applyBorder="1" applyAlignment="1">
      <alignment vertical="center" wrapText="1"/>
    </xf>
    <xf numFmtId="4" fontId="6" fillId="0" borderId="11" xfId="0" applyNumberFormat="1" applyFont="1" applyFill="1" applyBorder="1" applyAlignment="1">
      <alignment horizontal="right" vertical="center" wrapText="1"/>
    </xf>
    <xf numFmtId="4" fontId="6" fillId="0" borderId="12" xfId="0" applyNumberFormat="1" applyFont="1" applyFill="1" applyBorder="1" applyAlignment="1">
      <alignment horizontal="right" vertical="center" wrapText="1"/>
    </xf>
    <xf numFmtId="4" fontId="4" fillId="0" borderId="0" xfId="0" applyNumberFormat="1" applyFont="1" applyFill="1" applyBorder="1" applyAlignment="1">
      <alignment horizontal="center" vertical="center"/>
    </xf>
    <xf numFmtId="0" fontId="4" fillId="0" borderId="0" xfId="43" applyFont="1" applyBorder="1" applyAlignment="1">
      <alignment horizontal="left" vertical="center" wrapText="1"/>
    </xf>
    <xf numFmtId="4" fontId="4" fillId="0" borderId="0" xfId="43" applyNumberFormat="1" applyFont="1" applyBorder="1" applyAlignment="1">
      <alignment horizontal="right"/>
    </xf>
    <xf numFmtId="4" fontId="4" fillId="0" borderId="0" xfId="43" applyNumberFormat="1" applyFont="1" applyBorder="1"/>
    <xf numFmtId="0" fontId="6" fillId="0" borderId="0" xfId="43" applyFont="1" applyBorder="1" applyAlignment="1">
      <alignment horizontal="right" vertical="center" wrapText="1"/>
    </xf>
    <xf numFmtId="0" fontId="6" fillId="25" borderId="11" xfId="43" applyFont="1" applyFill="1" applyBorder="1" applyAlignment="1">
      <alignment horizontal="center" vertical="center" wrapText="1"/>
    </xf>
    <xf numFmtId="4" fontId="4" fillId="0" borderId="0" xfId="43" applyNumberFormat="1" applyFont="1" applyFill="1" applyBorder="1" applyAlignment="1">
      <alignment horizontal="right"/>
    </xf>
    <xf numFmtId="0" fontId="4" fillId="0" borderId="0" xfId="43" applyFont="1" applyAlignment="1">
      <alignment horizontal="right"/>
    </xf>
    <xf numFmtId="0" fontId="23" fillId="0" borderId="0" xfId="43" applyFont="1" applyAlignment="1">
      <alignment horizontal="right"/>
    </xf>
    <xf numFmtId="0" fontId="23" fillId="0" borderId="22" xfId="43" applyFont="1" applyBorder="1" applyAlignment="1">
      <alignment horizontal="center" vertical="center"/>
    </xf>
    <xf numFmtId="0" fontId="23" fillId="0" borderId="11" xfId="43" applyFont="1" applyBorder="1" applyAlignment="1">
      <alignment horizontal="center" vertical="center" wrapText="1"/>
    </xf>
    <xf numFmtId="0" fontId="6" fillId="0" borderId="11" xfId="43" applyFont="1" applyFill="1" applyBorder="1" applyAlignment="1">
      <alignment horizontal="left" vertical="center"/>
    </xf>
    <xf numFmtId="3" fontId="4" fillId="0" borderId="11" xfId="43" applyNumberFormat="1" applyFont="1" applyBorder="1" applyAlignment="1">
      <alignment vertical="center"/>
    </xf>
    <xf numFmtId="0" fontId="27" fillId="0" borderId="0" xfId="43" applyFont="1" applyAlignment="1">
      <alignment horizontal="center" wrapText="1"/>
    </xf>
    <xf numFmtId="0" fontId="23" fillId="0" borderId="11" xfId="43" applyFont="1" applyBorder="1" applyAlignment="1">
      <alignment horizontal="center" vertical="center"/>
    </xf>
    <xf numFmtId="0" fontId="6" fillId="0" borderId="11" xfId="43" applyFont="1" applyBorder="1" applyAlignment="1">
      <alignment horizontal="center" vertical="center"/>
    </xf>
    <xf numFmtId="0" fontId="6" fillId="0" borderId="11" xfId="43" applyFont="1" applyBorder="1" applyAlignment="1">
      <alignment vertical="center"/>
    </xf>
    <xf numFmtId="0" fontId="6" fillId="0" borderId="11" xfId="43" applyFont="1" applyBorder="1" applyAlignment="1">
      <alignment horizontal="center" vertical="center" wrapText="1"/>
    </xf>
    <xf numFmtId="0" fontId="4" fillId="24" borderId="0" xfId="43" applyFont="1" applyFill="1" applyBorder="1" applyAlignment="1">
      <alignment horizontal="center" vertical="center" wrapText="1"/>
    </xf>
    <xf numFmtId="0" fontId="4" fillId="0" borderId="0" xfId="43" applyFont="1" applyBorder="1" applyAlignment="1">
      <alignment horizontal="center" vertical="center" wrapText="1"/>
    </xf>
    <xf numFmtId="0" fontId="6" fillId="0" borderId="75" xfId="43" applyFont="1" applyBorder="1" applyAlignment="1" applyProtection="1">
      <protection locked="0"/>
    </xf>
    <xf numFmtId="0" fontId="4" fillId="0" borderId="0" xfId="43" applyFont="1" applyBorder="1" applyProtection="1">
      <protection locked="0"/>
    </xf>
    <xf numFmtId="0" fontId="4" fillId="0" borderId="19" xfId="43" applyFont="1" applyBorder="1"/>
    <xf numFmtId="4" fontId="4" fillId="0" borderId="0" xfId="43" applyNumberFormat="1" applyFont="1" applyAlignment="1">
      <alignment horizontal="right"/>
    </xf>
    <xf numFmtId="172" fontId="4" fillId="0" borderId="77" xfId="0" applyNumberFormat="1" applyFont="1" applyFill="1" applyBorder="1" applyAlignment="1">
      <alignment horizontal="center" vertical="center"/>
    </xf>
    <xf numFmtId="0" fontId="4" fillId="34" borderId="0" xfId="43" applyFont="1" applyFill="1" applyBorder="1" applyAlignment="1">
      <alignment horizontal="center" vertical="center" wrapText="1"/>
    </xf>
    <xf numFmtId="4" fontId="6" fillId="23" borderId="11" xfId="43" applyNumberFormat="1" applyFont="1" applyFill="1" applyBorder="1" applyAlignment="1">
      <alignment horizontal="right" vertical="center" wrapText="1"/>
    </xf>
    <xf numFmtId="4" fontId="4" fillId="0" borderId="75" xfId="43" applyNumberFormat="1" applyFont="1" applyBorder="1" applyAlignment="1">
      <alignment vertical="center"/>
    </xf>
    <xf numFmtId="4" fontId="6" fillId="0" borderId="11" xfId="43" applyNumberFormat="1" applyFont="1" applyFill="1" applyBorder="1" applyAlignment="1">
      <alignment horizontal="right" vertical="center" wrapText="1"/>
    </xf>
    <xf numFmtId="4" fontId="6" fillId="0" borderId="11" xfId="43" applyNumberFormat="1" applyFont="1" applyFill="1" applyBorder="1" applyAlignment="1">
      <alignment horizontal="right" vertical="center"/>
    </xf>
    <xf numFmtId="0" fontId="4" fillId="0" borderId="75" xfId="43" applyFont="1" applyFill="1" applyBorder="1" applyAlignment="1">
      <alignment horizontal="center" vertical="center"/>
    </xf>
    <xf numFmtId="0" fontId="4" fillId="0" borderId="0" xfId="43" applyFont="1" applyFill="1" applyBorder="1" applyAlignment="1">
      <alignment horizontal="left" vertical="center" wrapText="1"/>
    </xf>
    <xf numFmtId="4" fontId="4" fillId="0" borderId="0" xfId="43" applyNumberFormat="1" applyFont="1" applyBorder="1" applyAlignment="1">
      <alignment vertical="center"/>
    </xf>
    <xf numFmtId="4" fontId="4" fillId="0" borderId="0" xfId="43" applyNumberFormat="1" applyFont="1" applyFill="1" applyBorder="1" applyAlignment="1">
      <alignment horizontal="right" vertical="center"/>
    </xf>
    <xf numFmtId="3" fontId="4" fillId="0" borderId="0" xfId="43" applyNumberFormat="1" applyFont="1" applyFill="1" applyBorder="1" applyAlignment="1">
      <alignment horizontal="right" vertical="center"/>
    </xf>
    <xf numFmtId="0" fontId="23" fillId="0" borderId="0" xfId="43" applyFont="1" applyAlignment="1">
      <alignment horizontal="right" vertical="center"/>
    </xf>
    <xf numFmtId="0" fontId="27" fillId="0" borderId="0" xfId="43" applyFont="1" applyAlignment="1">
      <alignment horizontal="center" vertical="center" wrapText="1"/>
    </xf>
    <xf numFmtId="0" fontId="4" fillId="0" borderId="0" xfId="43" applyFont="1" applyAlignment="1">
      <alignment horizontal="right" vertical="center"/>
    </xf>
    <xf numFmtId="3" fontId="4" fillId="0" borderId="0" xfId="43" applyNumberFormat="1" applyFont="1" applyAlignment="1">
      <alignment horizontal="right" vertical="center"/>
    </xf>
    <xf numFmtId="0" fontId="4" fillId="0" borderId="0" xfId="43" applyFont="1" applyFill="1" applyBorder="1" applyAlignment="1">
      <alignment horizontal="right" vertical="center"/>
    </xf>
    <xf numFmtId="0" fontId="6" fillId="0" borderId="75" xfId="43" applyFont="1" applyBorder="1" applyAlignment="1" applyProtection="1">
      <alignment vertical="center"/>
      <protection locked="0"/>
    </xf>
    <xf numFmtId="0" fontId="4" fillId="0" borderId="0" xfId="43" applyFont="1" applyBorder="1" applyAlignment="1" applyProtection="1">
      <alignment vertical="center"/>
      <protection locked="0"/>
    </xf>
    <xf numFmtId="4" fontId="4" fillId="0" borderId="0" xfId="43" applyNumberFormat="1" applyFont="1" applyAlignment="1">
      <alignment horizontal="right" vertical="center"/>
    </xf>
    <xf numFmtId="4" fontId="6" fillId="23" borderId="9" xfId="0" applyNumberFormat="1" applyFont="1" applyFill="1" applyBorder="1" applyAlignment="1">
      <alignment horizontal="left" vertical="center"/>
    </xf>
    <xf numFmtId="4" fontId="4" fillId="23" borderId="10" xfId="0" applyNumberFormat="1" applyFont="1" applyFill="1" applyBorder="1" applyAlignment="1">
      <alignment horizontal="right"/>
    </xf>
    <xf numFmtId="4" fontId="6" fillId="23" borderId="12" xfId="0" applyNumberFormat="1" applyFont="1" applyFill="1" applyBorder="1" applyAlignment="1">
      <alignment horizontal="left"/>
    </xf>
    <xf numFmtId="0" fontId="6" fillId="24" borderId="71" xfId="0" applyFont="1" applyFill="1" applyBorder="1" applyAlignment="1">
      <alignment horizontal="center" vertical="center" wrapText="1"/>
    </xf>
    <xf numFmtId="0" fontId="6" fillId="24" borderId="79" xfId="0" applyFont="1" applyFill="1" applyBorder="1" applyAlignment="1">
      <alignment horizontal="center" vertical="center" wrapText="1"/>
    </xf>
    <xf numFmtId="4" fontId="6" fillId="24" borderId="79" xfId="0" applyNumberFormat="1" applyFont="1" applyFill="1" applyBorder="1" applyAlignment="1">
      <alignment horizontal="right" vertical="center" wrapText="1"/>
    </xf>
    <xf numFmtId="4" fontId="6" fillId="24" borderId="79" xfId="0" applyNumberFormat="1" applyFont="1" applyFill="1" applyBorder="1" applyAlignment="1">
      <alignment horizontal="center" vertical="center" wrapText="1"/>
    </xf>
    <xf numFmtId="4" fontId="4" fillId="24" borderId="79" xfId="0" applyNumberFormat="1" applyFont="1" applyFill="1" applyBorder="1" applyAlignment="1">
      <alignment horizontal="right"/>
    </xf>
    <xf numFmtId="4" fontId="4" fillId="24" borderId="79" xfId="0" applyNumberFormat="1" applyFont="1" applyFill="1" applyBorder="1" applyAlignment="1">
      <alignment horizontal="center"/>
    </xf>
    <xf numFmtId="0" fontId="4" fillId="24" borderId="10" xfId="0" applyFont="1" applyFill="1" applyBorder="1" applyAlignment="1">
      <alignment horizontal="center" vertical="center" wrapText="1"/>
    </xf>
    <xf numFmtId="172" fontId="4" fillId="0" borderId="51" xfId="0" applyNumberFormat="1" applyFont="1" applyFill="1" applyBorder="1" applyAlignment="1">
      <alignment horizontal="center" vertical="center"/>
    </xf>
    <xf numFmtId="0" fontId="6" fillId="23" borderId="14" xfId="0" applyFont="1" applyFill="1" applyBorder="1" applyAlignment="1">
      <alignment horizontal="center" vertical="center" wrapText="1"/>
    </xf>
    <xf numFmtId="4" fontId="6" fillId="23" borderId="12" xfId="0" applyNumberFormat="1" applyFont="1" applyFill="1" applyBorder="1" applyAlignment="1">
      <alignment vertical="center" wrapText="1"/>
    </xf>
    <xf numFmtId="0" fontId="6" fillId="0" borderId="75" xfId="0" applyFont="1" applyBorder="1" applyAlignment="1">
      <alignment horizontal="center" vertical="center" wrapText="1"/>
    </xf>
    <xf numFmtId="0" fontId="4" fillId="0" borderId="54" xfId="0" applyFont="1" applyFill="1" applyBorder="1" applyAlignment="1">
      <alignment horizontal="center" vertical="center" wrapText="1"/>
    </xf>
    <xf numFmtId="4" fontId="4" fillId="31" borderId="57" xfId="0" applyNumberFormat="1" applyFont="1" applyFill="1" applyBorder="1" applyAlignment="1">
      <alignment horizontal="right" vertical="center"/>
    </xf>
    <xf numFmtId="168" fontId="4" fillId="31" borderId="50" xfId="0" applyNumberFormat="1" applyFont="1" applyFill="1" applyBorder="1" applyAlignment="1">
      <alignment horizontal="center" vertical="center"/>
    </xf>
    <xf numFmtId="0" fontId="4" fillId="31" borderId="50" xfId="0" applyFont="1" applyFill="1" applyBorder="1" applyAlignment="1">
      <alignment vertical="center" wrapText="1"/>
    </xf>
    <xf numFmtId="166" fontId="4" fillId="24" borderId="11" xfId="0" applyNumberFormat="1" applyFont="1" applyFill="1" applyBorder="1" applyAlignment="1">
      <alignment horizontal="center" vertical="center"/>
    </xf>
    <xf numFmtId="169" fontId="6" fillId="30" borderId="57" xfId="0" applyNumberFormat="1" applyFont="1" applyFill="1" applyBorder="1" applyAlignment="1">
      <alignment horizontal="center" vertical="center"/>
    </xf>
    <xf numFmtId="0" fontId="4" fillId="30" borderId="62" xfId="0" applyFont="1" applyFill="1" applyBorder="1" applyAlignment="1">
      <alignment vertical="center"/>
    </xf>
    <xf numFmtId="4" fontId="6" fillId="30" borderId="62" xfId="0" applyNumberFormat="1" applyFont="1" applyFill="1" applyBorder="1" applyAlignment="1">
      <alignment horizontal="right" vertical="center" wrapText="1"/>
    </xf>
    <xf numFmtId="0" fontId="4" fillId="31" borderId="83" xfId="0" applyFont="1" applyFill="1" applyBorder="1" applyAlignment="1">
      <alignment vertical="center"/>
    </xf>
    <xf numFmtId="9" fontId="4" fillId="0" borderId="0" xfId="172" applyFont="1" applyAlignment="1">
      <alignment vertical="center"/>
    </xf>
    <xf numFmtId="9" fontId="6" fillId="0" borderId="35" xfId="172" applyFont="1" applyFill="1" applyBorder="1" applyAlignment="1">
      <alignment horizontal="center" vertical="center"/>
    </xf>
    <xf numFmtId="0" fontId="6" fillId="30" borderId="89" xfId="0" applyFont="1" applyFill="1" applyBorder="1" applyAlignment="1">
      <alignment horizontal="center" vertical="center" wrapText="1"/>
    </xf>
    <xf numFmtId="0" fontId="4" fillId="30" borderId="89" xfId="0" applyFont="1" applyFill="1" applyBorder="1" applyAlignment="1">
      <alignment horizontal="center" vertical="center" wrapText="1"/>
    </xf>
    <xf numFmtId="169" fontId="6" fillId="30" borderId="89" xfId="0" applyNumberFormat="1" applyFont="1" applyFill="1" applyBorder="1" applyAlignment="1">
      <alignment horizontal="center" vertical="center"/>
    </xf>
    <xf numFmtId="0" fontId="4" fillId="30" borderId="89" xfId="0" applyFont="1" applyFill="1" applyBorder="1" applyAlignment="1">
      <alignment vertical="center"/>
    </xf>
    <xf numFmtId="0" fontId="4" fillId="30" borderId="90" xfId="0" applyFont="1" applyFill="1" applyBorder="1" applyAlignment="1">
      <alignment vertical="center"/>
    </xf>
    <xf numFmtId="4" fontId="6" fillId="30" borderId="90" xfId="0" applyNumberFormat="1" applyFont="1" applyFill="1" applyBorder="1" applyAlignment="1">
      <alignment horizontal="right" vertical="center" wrapText="1"/>
    </xf>
    <xf numFmtId="168" fontId="6" fillId="31" borderId="91" xfId="0" applyNumberFormat="1" applyFont="1" applyFill="1" applyBorder="1" applyAlignment="1">
      <alignment horizontal="center" vertical="center" wrapText="1"/>
    </xf>
    <xf numFmtId="0" fontId="6" fillId="0" borderId="0" xfId="0" applyFont="1" applyBorder="1" applyAlignment="1">
      <alignment horizontal="center" vertical="center" wrapText="1"/>
    </xf>
    <xf numFmtId="17" fontId="6" fillId="0" borderId="10" xfId="0" applyNumberFormat="1" applyFont="1" applyFill="1" applyBorder="1" applyAlignment="1">
      <alignment horizontal="center" vertical="center"/>
    </xf>
    <xf numFmtId="0" fontId="6" fillId="0" borderId="12" xfId="0" applyFont="1" applyFill="1" applyBorder="1" applyAlignment="1">
      <alignment horizontal="center" vertical="center" wrapText="1"/>
    </xf>
    <xf numFmtId="4" fontId="6" fillId="0" borderId="12" xfId="0" applyNumberFormat="1" applyFont="1" applyFill="1" applyBorder="1" applyAlignment="1">
      <alignment vertical="center" wrapText="1"/>
    </xf>
    <xf numFmtId="4" fontId="4" fillId="0" borderId="0" xfId="0" applyNumberFormat="1" applyFont="1" applyBorder="1"/>
    <xf numFmtId="4" fontId="4" fillId="0" borderId="0" xfId="0" applyNumberFormat="1" applyFont="1" applyFill="1" applyBorder="1" applyAlignment="1">
      <alignment horizontal="right"/>
    </xf>
    <xf numFmtId="0" fontId="4" fillId="0" borderId="0" xfId="0" applyFont="1" applyFill="1" applyBorder="1" applyAlignment="1">
      <alignment horizontal="right"/>
    </xf>
    <xf numFmtId="0" fontId="4" fillId="0" borderId="0" xfId="0" applyFont="1" applyFill="1" applyBorder="1"/>
    <xf numFmtId="0" fontId="23" fillId="0" borderId="0" xfId="0" applyFont="1" applyAlignment="1">
      <alignment horizontal="right"/>
    </xf>
    <xf numFmtId="0" fontId="6" fillId="0" borderId="52" xfId="0" applyFont="1" applyFill="1" applyBorder="1" applyAlignment="1">
      <alignment horizontal="left" vertical="center"/>
    </xf>
    <xf numFmtId="0" fontId="4" fillId="0" borderId="11" xfId="0" applyFont="1" applyBorder="1" applyAlignment="1">
      <alignment vertical="center"/>
    </xf>
    <xf numFmtId="0" fontId="6" fillId="0" borderId="11" xfId="0" applyFont="1" applyFill="1" applyBorder="1" applyAlignment="1">
      <alignment horizontal="left" vertical="center"/>
    </xf>
    <xf numFmtId="3" fontId="4" fillId="0" borderId="11" xfId="0" applyNumberFormat="1" applyFont="1" applyBorder="1" applyAlignment="1">
      <alignment vertical="center"/>
    </xf>
    <xf numFmtId="0" fontId="27" fillId="0" borderId="0" xfId="0" applyFont="1" applyAlignment="1">
      <alignment horizontal="center" wrapText="1"/>
    </xf>
    <xf numFmtId="173" fontId="6" fillId="0" borderId="11" xfId="173" applyFont="1" applyBorder="1" applyAlignment="1">
      <alignment horizontal="left" vertical="center"/>
    </xf>
    <xf numFmtId="0" fontId="4" fillId="0" borderId="9" xfId="0" applyFont="1" applyBorder="1" applyAlignment="1">
      <alignment vertical="center"/>
    </xf>
    <xf numFmtId="0" fontId="6" fillId="0" borderId="11" xfId="0" applyFont="1" applyBorder="1" applyAlignment="1">
      <alignment vertical="center"/>
    </xf>
    <xf numFmtId="0" fontId="6" fillId="0" borderId="11" xfId="0" applyFont="1" applyBorder="1" applyAlignment="1">
      <alignment horizontal="center" vertical="center" wrapText="1"/>
    </xf>
    <xf numFmtId="0" fontId="4" fillId="24"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6" fillId="0" borderId="75" xfId="43" applyFont="1" applyBorder="1" applyAlignment="1" applyProtection="1">
      <alignment horizontal="center" vertical="center"/>
      <protection locked="0"/>
    </xf>
    <xf numFmtId="0" fontId="6" fillId="0" borderId="0" xfId="43" applyFont="1" applyBorder="1" applyAlignment="1" applyProtection="1">
      <alignment horizontal="center" vertical="center"/>
      <protection locked="0"/>
    </xf>
    <xf numFmtId="0" fontId="6" fillId="0" borderId="19" xfId="43" applyFont="1" applyBorder="1" applyAlignment="1" applyProtection="1">
      <alignment horizontal="center" vertical="center"/>
      <protection locked="0"/>
    </xf>
    <xf numFmtId="0" fontId="4" fillId="0" borderId="0" xfId="0" applyFont="1" applyFill="1" applyBorder="1" applyAlignment="1">
      <alignment horizontal="center" wrapText="1"/>
    </xf>
    <xf numFmtId="0" fontId="40" fillId="0" borderId="0" xfId="0" applyFont="1" applyFill="1" applyBorder="1" applyAlignment="1">
      <alignment horizontal="center" wrapText="1"/>
    </xf>
    <xf numFmtId="4" fontId="6" fillId="23" borderId="11" xfId="0" applyNumberFormat="1" applyFont="1" applyFill="1" applyBorder="1" applyAlignment="1">
      <alignment vertical="center"/>
    </xf>
    <xf numFmtId="15" fontId="4" fillId="0" borderId="11" xfId="0" applyNumberFormat="1" applyFont="1" applyFill="1" applyBorder="1" applyAlignment="1">
      <alignment horizontal="center" vertical="center"/>
    </xf>
    <xf numFmtId="165" fontId="4" fillId="0" borderId="11" xfId="0" applyNumberFormat="1" applyFont="1" applyFill="1" applyBorder="1" applyAlignment="1">
      <alignment horizontal="center" vertical="center" wrapText="1"/>
    </xf>
    <xf numFmtId="165" fontId="35" fillId="0" borderId="0" xfId="0" applyNumberFormat="1" applyFont="1" applyFill="1" applyAlignment="1">
      <alignment vertical="center"/>
    </xf>
    <xf numFmtId="165" fontId="35" fillId="0" borderId="0" xfId="0" applyNumberFormat="1" applyFont="1" applyFill="1" applyAlignment="1">
      <alignment horizontal="center" vertical="center"/>
    </xf>
    <xf numFmtId="165" fontId="36" fillId="0" borderId="0" xfId="0" applyNumberFormat="1" applyFont="1" applyFill="1" applyBorder="1" applyAlignment="1">
      <alignment vertical="center" wrapText="1"/>
    </xf>
    <xf numFmtId="0" fontId="36" fillId="0" borderId="0" xfId="0" applyFont="1" applyFill="1" applyBorder="1" applyAlignment="1">
      <alignment vertical="center" wrapText="1"/>
    </xf>
    <xf numFmtId="4" fontId="35" fillId="0" borderId="0" xfId="43" applyNumberFormat="1" applyFont="1" applyBorder="1"/>
    <xf numFmtId="4" fontId="35" fillId="0" borderId="0" xfId="43" applyNumberFormat="1" applyFont="1" applyBorder="1" applyAlignment="1">
      <alignment horizontal="right"/>
    </xf>
    <xf numFmtId="4" fontId="35" fillId="0" borderId="0" xfId="43" applyNumberFormat="1" applyFont="1" applyBorder="1" applyAlignment="1">
      <alignment horizontal="right" vertical="center"/>
    </xf>
    <xf numFmtId="4" fontId="35" fillId="0" borderId="0" xfId="43" applyNumberFormat="1" applyFont="1" applyFill="1" applyBorder="1" applyAlignment="1">
      <alignment horizontal="right" vertical="center"/>
    </xf>
    <xf numFmtId="0" fontId="22" fillId="31" borderId="0" xfId="0" applyFont="1" applyFill="1" applyBorder="1" applyAlignment="1">
      <alignment vertical="center" wrapText="1"/>
    </xf>
    <xf numFmtId="0" fontId="4" fillId="31" borderId="0" xfId="0" applyFont="1" applyFill="1" applyBorder="1" applyAlignment="1">
      <alignment vertical="center" wrapText="1"/>
    </xf>
    <xf numFmtId="0" fontId="6" fillId="0" borderId="0" xfId="43" applyFont="1" applyBorder="1" applyAlignment="1">
      <alignment horizontal="center" vertical="center"/>
    </xf>
    <xf numFmtId="0" fontId="6" fillId="0" borderId="11" xfId="43" applyFont="1" applyFill="1" applyBorder="1" applyAlignment="1">
      <alignment horizontal="center" vertical="center"/>
    </xf>
    <xf numFmtId="0" fontId="6" fillId="0" borderId="0" xfId="43" applyFont="1" applyFill="1" applyBorder="1" applyAlignment="1">
      <alignment horizontal="center" vertical="center"/>
    </xf>
    <xf numFmtId="0" fontId="6" fillId="25" borderId="47" xfId="43" applyFont="1" applyFill="1" applyBorder="1" applyAlignment="1">
      <alignment horizontal="center" vertical="center" wrapText="1"/>
    </xf>
    <xf numFmtId="0" fontId="6" fillId="25" borderId="68" xfId="43"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47" xfId="43" applyFont="1" applyFill="1" applyBorder="1" applyAlignment="1">
      <alignment horizontal="center" vertical="center"/>
    </xf>
    <xf numFmtId="0" fontId="4" fillId="0" borderId="11" xfId="0" applyFont="1" applyFill="1" applyBorder="1" applyAlignment="1">
      <alignment horizontal="center" vertical="center"/>
    </xf>
    <xf numFmtId="17" fontId="6" fillId="0" borderId="11" xfId="0" applyNumberFormat="1" applyFont="1" applyFill="1" applyBorder="1" applyAlignment="1">
      <alignment horizontal="center" vertical="center"/>
    </xf>
    <xf numFmtId="167" fontId="4" fillId="0" borderId="11" xfId="37" applyNumberFormat="1" applyFont="1" applyFill="1" applyBorder="1" applyAlignment="1">
      <alignment horizontal="center" vertical="center"/>
    </xf>
    <xf numFmtId="167" fontId="4" fillId="0" borderId="11" xfId="28" applyNumberFormat="1" applyFont="1" applyFill="1" applyBorder="1" applyAlignment="1">
      <alignment horizontal="center" vertical="center"/>
    </xf>
    <xf numFmtId="17" fontId="6" fillId="0" borderId="11" xfId="43" applyNumberFormat="1" applyFont="1" applyFill="1" applyBorder="1" applyAlignment="1">
      <alignment horizontal="center" vertical="center" wrapText="1"/>
    </xf>
    <xf numFmtId="0" fontId="32" fillId="0" borderId="68" xfId="0" applyFont="1" applyFill="1" applyBorder="1" applyAlignment="1">
      <alignment horizontal="left" vertical="center"/>
    </xf>
    <xf numFmtId="0" fontId="32" fillId="0" borderId="68" xfId="0" applyFont="1" applyBorder="1" applyAlignment="1">
      <alignment vertical="center"/>
    </xf>
    <xf numFmtId="4" fontId="41" fillId="0" borderId="0" xfId="0" applyNumberFormat="1" applyFont="1" applyBorder="1" applyAlignment="1">
      <alignment horizontal="right" vertical="center"/>
    </xf>
    <xf numFmtId="0" fontId="6" fillId="23" borderId="66" xfId="43" applyFont="1" applyFill="1" applyBorder="1" applyAlignment="1">
      <alignment horizontal="center" vertical="center" wrapText="1"/>
    </xf>
    <xf numFmtId="0" fontId="4" fillId="23" borderId="66" xfId="43" applyFont="1" applyFill="1" applyBorder="1" applyAlignment="1">
      <alignment horizontal="center" vertical="center" wrapText="1"/>
    </xf>
    <xf numFmtId="17" fontId="6" fillId="23" borderId="66" xfId="43" applyNumberFormat="1" applyFont="1" applyFill="1" applyBorder="1" applyAlignment="1">
      <alignment horizontal="center" vertical="center"/>
    </xf>
    <xf numFmtId="0" fontId="4" fillId="23" borderId="66" xfId="43" applyFont="1" applyFill="1" applyBorder="1" applyAlignment="1">
      <alignment vertical="center"/>
    </xf>
    <xf numFmtId="0" fontId="4" fillId="23" borderId="72" xfId="43" applyFont="1" applyFill="1" applyBorder="1" applyAlignment="1">
      <alignment vertical="center"/>
    </xf>
    <xf numFmtId="4" fontId="6" fillId="23" borderId="72" xfId="43" applyNumberFormat="1" applyFont="1" applyFill="1" applyBorder="1" applyAlignment="1">
      <alignment horizontal="right" vertical="center" wrapText="1"/>
    </xf>
    <xf numFmtId="0" fontId="4" fillId="0" borderId="11" xfId="0" applyFont="1" applyFill="1" applyBorder="1" applyAlignment="1">
      <alignment horizontal="center" vertical="center"/>
    </xf>
    <xf numFmtId="4" fontId="4" fillId="0" borderId="63" xfId="0" applyNumberFormat="1" applyFont="1" applyFill="1" applyBorder="1" applyAlignment="1">
      <alignment vertical="center" wrapText="1"/>
    </xf>
    <xf numFmtId="0" fontId="4" fillId="0" borderId="11" xfId="0" applyFont="1" applyFill="1" applyBorder="1" applyAlignment="1">
      <alignment horizontal="center" vertical="center"/>
    </xf>
    <xf numFmtId="0" fontId="4" fillId="0" borderId="11" xfId="43" applyFont="1" applyFill="1" applyBorder="1" applyAlignment="1">
      <alignment horizontal="justify" vertical="center" wrapText="1"/>
    </xf>
    <xf numFmtId="0" fontId="4" fillId="0" borderId="11" xfId="0" applyFont="1" applyFill="1" applyBorder="1" applyAlignment="1">
      <alignment horizontal="center" vertical="center"/>
    </xf>
    <xf numFmtId="0" fontId="6" fillId="0" borderId="11" xfId="43"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23" borderId="9" xfId="0" applyFont="1" applyFill="1" applyBorder="1" applyAlignment="1">
      <alignment horizontal="center" vertical="center" wrapText="1"/>
    </xf>
    <xf numFmtId="0" fontId="6" fillId="23" borderId="10" xfId="0" applyFont="1" applyFill="1" applyBorder="1" applyAlignment="1">
      <alignment horizontal="center" vertical="center" wrapText="1"/>
    </xf>
    <xf numFmtId="0" fontId="6" fillId="0" borderId="75"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Fill="1" applyBorder="1" applyAlignment="1">
      <alignment horizontal="center" vertical="center"/>
    </xf>
    <xf numFmtId="0" fontId="6" fillId="23" borderId="12" xfId="0" applyFont="1" applyFill="1" applyBorder="1" applyAlignment="1">
      <alignment horizontal="center" vertical="center" wrapText="1"/>
    </xf>
    <xf numFmtId="0" fontId="6" fillId="0" borderId="18" xfId="0" applyFont="1" applyBorder="1" applyAlignment="1">
      <alignment horizontal="center" vertical="center"/>
    </xf>
    <xf numFmtId="0" fontId="6" fillId="0" borderId="19" xfId="0" applyFont="1" applyBorder="1" applyAlignment="1">
      <alignment horizontal="center" vertical="center"/>
    </xf>
    <xf numFmtId="4" fontId="6" fillId="23" borderId="21"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25" borderId="11" xfId="0" applyFont="1" applyFill="1" applyBorder="1" applyAlignment="1">
      <alignment horizontal="center" vertical="center" wrapText="1"/>
    </xf>
    <xf numFmtId="0" fontId="6" fillId="30" borderId="57" xfId="0" applyFont="1" applyFill="1" applyBorder="1" applyAlignment="1">
      <alignment horizontal="center" vertical="center" wrapText="1"/>
    </xf>
    <xf numFmtId="0" fontId="4" fillId="0" borderId="11" xfId="0" applyFont="1" applyBorder="1" applyAlignment="1">
      <alignment vertical="center"/>
    </xf>
    <xf numFmtId="4" fontId="6" fillId="23" borderId="52" xfId="0" applyNumberFormat="1" applyFont="1" applyFill="1" applyBorder="1" applyAlignment="1">
      <alignment horizontal="center" vertical="center" wrapText="1"/>
    </xf>
    <xf numFmtId="0" fontId="6" fillId="0" borderId="68" xfId="0" applyFont="1" applyFill="1" applyBorder="1" applyAlignment="1">
      <alignment horizontal="center" vertical="center" wrapText="1"/>
    </xf>
    <xf numFmtId="0" fontId="6" fillId="25" borderId="47" xfId="43" applyFont="1" applyFill="1" applyBorder="1" applyAlignment="1">
      <alignment horizontal="center" vertical="center" wrapText="1"/>
    </xf>
    <xf numFmtId="0" fontId="6" fillId="25" borderId="68" xfId="43" applyFont="1" applyFill="1" applyBorder="1" applyAlignment="1">
      <alignment horizontal="center" vertical="center"/>
    </xf>
    <xf numFmtId="0" fontId="6" fillId="23" borderId="10" xfId="43" applyFont="1" applyFill="1" applyBorder="1" applyAlignment="1">
      <alignment horizontal="center" vertical="center" wrapText="1"/>
    </xf>
    <xf numFmtId="0" fontId="6" fillId="0" borderId="0" xfId="43" applyFont="1" applyFill="1" applyBorder="1" applyAlignment="1">
      <alignment horizontal="center" vertical="center"/>
    </xf>
    <xf numFmtId="0" fontId="6" fillId="0" borderId="11" xfId="43" applyFont="1" applyFill="1" applyBorder="1" applyAlignment="1">
      <alignment horizontal="center" vertical="center"/>
    </xf>
    <xf numFmtId="0" fontId="6" fillId="0" borderId="0" xfId="43" applyFont="1" applyBorder="1" applyAlignment="1">
      <alignment horizontal="center" vertical="center"/>
    </xf>
    <xf numFmtId="4" fontId="6" fillId="23" borderId="68"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6" fillId="0" borderId="0" xfId="0" applyFont="1" applyBorder="1" applyAlignment="1">
      <alignment vertical="center" wrapText="1"/>
    </xf>
    <xf numFmtId="0" fontId="4" fillId="0" borderId="0" xfId="0" applyFont="1" applyAlignment="1">
      <alignment horizontal="justify" vertical="top" wrapText="1"/>
    </xf>
    <xf numFmtId="0" fontId="6" fillId="0" borderId="47" xfId="43" applyFont="1" applyFill="1" applyBorder="1" applyAlignment="1">
      <alignment horizontal="center" vertical="center"/>
    </xf>
    <xf numFmtId="0" fontId="4" fillId="0" borderId="11" xfId="43" applyFont="1" applyFill="1" applyBorder="1" applyAlignment="1">
      <alignment horizontal="justify" vertical="center" wrapText="1"/>
    </xf>
    <xf numFmtId="4" fontId="6" fillId="23" borderId="52" xfId="43" applyNumberFormat="1" applyFont="1" applyFill="1" applyBorder="1" applyAlignment="1">
      <alignment horizontal="center" vertical="center" wrapText="1"/>
    </xf>
    <xf numFmtId="0" fontId="6" fillId="23" borderId="66" xfId="43"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75" xfId="43" applyFont="1" applyBorder="1" applyAlignment="1" applyProtection="1">
      <alignment horizontal="center" vertical="center"/>
      <protection locked="0"/>
    </xf>
    <xf numFmtId="0" fontId="6" fillId="0" borderId="0" xfId="43" applyFont="1" applyBorder="1" applyAlignment="1" applyProtection="1">
      <alignment horizontal="center" vertical="center"/>
      <protection locked="0"/>
    </xf>
    <xf numFmtId="0" fontId="6" fillId="0" borderId="19" xfId="43" applyFont="1" applyBorder="1" applyAlignment="1" applyProtection="1">
      <alignment horizontal="center" vertical="center"/>
      <protection locked="0"/>
    </xf>
    <xf numFmtId="0" fontId="6" fillId="0" borderId="12" xfId="0" applyFont="1" applyFill="1" applyBorder="1" applyAlignment="1">
      <alignment horizontal="center" vertical="center" wrapText="1"/>
    </xf>
    <xf numFmtId="0" fontId="6" fillId="23" borderId="13" xfId="0" applyFont="1" applyFill="1" applyBorder="1" applyAlignment="1">
      <alignment horizontal="center" vertical="center" wrapText="1"/>
    </xf>
    <xf numFmtId="0" fontId="6" fillId="23" borderId="14" xfId="0" applyFont="1" applyFill="1" applyBorder="1" applyAlignment="1">
      <alignment horizontal="center" vertical="center" wrapText="1"/>
    </xf>
    <xf numFmtId="0" fontId="4" fillId="23" borderId="10" xfId="0" applyFont="1" applyFill="1" applyBorder="1" applyAlignment="1">
      <alignment vertical="center"/>
    </xf>
    <xf numFmtId="0" fontId="4" fillId="23" borderId="12" xfId="0" applyFont="1" applyFill="1" applyBorder="1" applyAlignment="1">
      <alignment vertical="center"/>
    </xf>
    <xf numFmtId="0" fontId="6" fillId="23" borderId="11" xfId="0" applyFont="1" applyFill="1" applyBorder="1" applyAlignment="1">
      <alignment horizontal="center" vertical="center"/>
    </xf>
    <xf numFmtId="0" fontId="4" fillId="0" borderId="0" xfId="0" applyFont="1" applyAlignment="1">
      <alignment horizontal="center"/>
    </xf>
    <xf numFmtId="0" fontId="6" fillId="23" borderId="10" xfId="0" applyFont="1" applyFill="1" applyBorder="1" applyAlignment="1">
      <alignment horizontal="center" vertical="center" wrapText="1"/>
    </xf>
    <xf numFmtId="0" fontId="6" fillId="23" borderId="12"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44" fontId="4" fillId="36" borderId="0" xfId="37" applyFont="1" applyFill="1"/>
    <xf numFmtId="44" fontId="4" fillId="36" borderId="0" xfId="37" applyFont="1" applyFill="1" applyAlignment="1">
      <alignment vertical="center"/>
    </xf>
    <xf numFmtId="171" fontId="4" fillId="29" borderId="11" xfId="0" applyNumberFormat="1" applyFont="1" applyFill="1" applyBorder="1" applyAlignment="1">
      <alignment horizontal="center" vertical="center"/>
    </xf>
    <xf numFmtId="169" fontId="6" fillId="29" borderId="35" xfId="0" applyNumberFormat="1" applyFont="1" applyFill="1" applyBorder="1" applyAlignment="1">
      <alignment horizontal="center" vertical="center"/>
    </xf>
    <xf numFmtId="0" fontId="4" fillId="29" borderId="93" xfId="0" applyFont="1" applyFill="1" applyBorder="1" applyAlignment="1">
      <alignment vertical="center" wrapText="1"/>
    </xf>
    <xf numFmtId="169" fontId="6" fillId="29" borderId="43" xfId="0" applyNumberFormat="1" applyFont="1" applyFill="1" applyBorder="1" applyAlignment="1">
      <alignment horizontal="center" vertical="center"/>
    </xf>
    <xf numFmtId="4" fontId="43" fillId="36" borderId="0" xfId="0" applyNumberFormat="1" applyFont="1" applyFill="1"/>
    <xf numFmtId="4" fontId="43" fillId="36" borderId="0" xfId="0" applyNumberFormat="1" applyFont="1" applyFill="1" applyAlignment="1">
      <alignment vertical="center"/>
    </xf>
    <xf numFmtId="4" fontId="43" fillId="36" borderId="0" xfId="0" applyNumberFormat="1" applyFont="1" applyFill="1" applyBorder="1" applyAlignment="1">
      <alignment vertical="center"/>
    </xf>
    <xf numFmtId="44" fontId="43" fillId="36" borderId="0" xfId="37" applyFont="1" applyFill="1" applyAlignment="1">
      <alignment vertical="center"/>
    </xf>
    <xf numFmtId="0" fontId="4" fillId="36" borderId="0" xfId="43" applyFont="1" applyFill="1"/>
    <xf numFmtId="0" fontId="28" fillId="36" borderId="0" xfId="43" applyFont="1" applyFill="1" applyBorder="1" applyAlignment="1">
      <alignment horizontal="center" vertical="center"/>
    </xf>
    <xf numFmtId="0" fontId="4" fillId="36" borderId="0" xfId="43" applyFont="1" applyFill="1" applyBorder="1" applyAlignment="1">
      <alignment vertical="center"/>
    </xf>
    <xf numFmtId="0" fontId="4" fillId="36" borderId="0" xfId="43" applyFont="1" applyFill="1" applyAlignment="1">
      <alignment vertical="center"/>
    </xf>
    <xf numFmtId="0" fontId="4" fillId="36" borderId="0" xfId="43" applyFont="1" applyFill="1" applyAlignment="1">
      <alignment horizontal="center" vertical="center" wrapText="1"/>
    </xf>
    <xf numFmtId="0" fontId="4" fillId="36" borderId="0" xfId="0" applyFont="1" applyFill="1" applyAlignment="1">
      <alignment horizontal="center" vertical="center"/>
    </xf>
    <xf numFmtId="0" fontId="4" fillId="36" borderId="0" xfId="43" applyFont="1" applyFill="1" applyAlignment="1">
      <alignment horizontal="left" vertical="center"/>
    </xf>
    <xf numFmtId="164" fontId="4" fillId="36" borderId="0" xfId="43" applyNumberFormat="1" applyFont="1" applyFill="1" applyBorder="1" applyAlignment="1">
      <alignment horizontal="center" vertical="center"/>
    </xf>
    <xf numFmtId="0" fontId="4" fillId="36" borderId="0" xfId="43" applyFont="1" applyFill="1" applyAlignment="1">
      <alignment horizontal="center" vertical="center"/>
    </xf>
    <xf numFmtId="0" fontId="33" fillId="36" borderId="0" xfId="43" applyFont="1" applyFill="1" applyBorder="1"/>
    <xf numFmtId="0" fontId="4" fillId="29" borderId="11" xfId="43" applyFont="1" applyFill="1" applyBorder="1" applyAlignment="1">
      <alignment horizontal="justify" vertical="center" wrapText="1"/>
    </xf>
    <xf numFmtId="44" fontId="4" fillId="36" borderId="0" xfId="168" applyFont="1" applyFill="1"/>
    <xf numFmtId="44" fontId="4" fillId="36" borderId="0" xfId="168" applyFont="1" applyFill="1" applyAlignment="1">
      <alignment vertical="center"/>
    </xf>
    <xf numFmtId="15" fontId="4" fillId="29" borderId="72" xfId="0" applyNumberFormat="1" applyFont="1" applyFill="1" applyBorder="1" applyAlignment="1">
      <alignment horizontal="center" vertical="center"/>
    </xf>
    <xf numFmtId="169" fontId="6" fillId="29" borderId="61" xfId="0" applyNumberFormat="1" applyFont="1" applyFill="1" applyBorder="1" applyAlignment="1">
      <alignment horizontal="center" vertical="center"/>
    </xf>
    <xf numFmtId="44" fontId="35" fillId="36" borderId="0" xfId="168" applyFont="1" applyFill="1"/>
    <xf numFmtId="44" fontId="35" fillId="36" borderId="0" xfId="168" applyFont="1" applyFill="1" applyBorder="1"/>
    <xf numFmtId="44" fontId="35" fillId="36" borderId="0" xfId="168" applyFont="1" applyFill="1" applyBorder="1" applyAlignment="1">
      <alignment vertical="center"/>
    </xf>
    <xf numFmtId="44" fontId="35" fillId="36" borderId="0" xfId="168" applyFont="1" applyFill="1" applyAlignment="1">
      <alignment vertical="center"/>
    </xf>
    <xf numFmtId="44" fontId="35" fillId="36" borderId="0" xfId="168" applyNumberFormat="1" applyFont="1" applyFill="1" applyAlignment="1">
      <alignment vertical="center"/>
    </xf>
    <xf numFmtId="0" fontId="4" fillId="36" borderId="0" xfId="0" applyFont="1" applyFill="1" applyBorder="1" applyAlignment="1">
      <alignment vertical="center"/>
    </xf>
    <xf numFmtId="0" fontId="4" fillId="36" borderId="0" xfId="0" applyFont="1" applyFill="1" applyAlignment="1">
      <alignment vertical="center"/>
    </xf>
    <xf numFmtId="166" fontId="4" fillId="29" borderId="47" xfId="43" applyNumberFormat="1" applyFont="1" applyFill="1" applyBorder="1" applyAlignment="1">
      <alignment horizontal="center" vertical="center"/>
    </xf>
    <xf numFmtId="17" fontId="6" fillId="29" borderId="47" xfId="0" applyNumberFormat="1" applyFont="1" applyFill="1" applyBorder="1" applyAlignment="1">
      <alignment horizontal="center" vertical="center"/>
    </xf>
    <xf numFmtId="0" fontId="35" fillId="36" borderId="0" xfId="43" applyFont="1" applyFill="1"/>
    <xf numFmtId="0" fontId="35" fillId="36" borderId="0" xfId="43" applyFont="1" applyFill="1" applyAlignment="1">
      <alignment vertical="center"/>
    </xf>
    <xf numFmtId="0" fontId="35" fillId="36" borderId="0" xfId="0" applyFont="1" applyFill="1" applyAlignment="1">
      <alignment vertical="center"/>
    </xf>
    <xf numFmtId="0" fontId="4" fillId="36" borderId="0" xfId="0" applyFont="1" applyFill="1"/>
    <xf numFmtId="0" fontId="35" fillId="36" borderId="0" xfId="0" applyFont="1" applyFill="1"/>
    <xf numFmtId="174" fontId="4" fillId="36" borderId="0" xfId="168" applyNumberFormat="1" applyFont="1" applyFill="1"/>
    <xf numFmtId="9" fontId="4" fillId="36" borderId="0" xfId="172" applyFont="1" applyFill="1" applyAlignment="1">
      <alignment vertical="center"/>
    </xf>
    <xf numFmtId="169" fontId="6" fillId="29" borderId="39" xfId="0" applyNumberFormat="1" applyFont="1" applyFill="1" applyBorder="1" applyAlignment="1">
      <alignment horizontal="center" vertical="center"/>
    </xf>
    <xf numFmtId="4" fontId="4" fillId="29" borderId="100" xfId="0" applyNumberFormat="1" applyFont="1" applyFill="1" applyBorder="1" applyAlignment="1">
      <alignment vertical="center" wrapText="1"/>
    </xf>
    <xf numFmtId="17" fontId="6" fillId="24" borderId="96" xfId="0" applyNumberFormat="1" applyFont="1" applyFill="1" applyBorder="1" applyAlignment="1">
      <alignment horizontal="center" vertical="center"/>
    </xf>
    <xf numFmtId="4" fontId="6" fillId="24" borderId="96" xfId="0" applyNumberFormat="1" applyFont="1" applyFill="1" applyBorder="1" applyAlignment="1">
      <alignment horizontal="center" vertical="center"/>
    </xf>
    <xf numFmtId="44" fontId="4" fillId="0" borderId="0" xfId="274" applyFont="1" applyAlignment="1">
      <alignment vertical="center"/>
    </xf>
    <xf numFmtId="15" fontId="4" fillId="29" borderId="12" xfId="0" applyNumberFormat="1" applyFont="1" applyFill="1" applyBorder="1" applyAlignment="1">
      <alignment horizontal="center" vertical="center"/>
    </xf>
    <xf numFmtId="165" fontId="4" fillId="23" borderId="10" xfId="0" applyNumberFormat="1" applyFont="1" applyFill="1" applyBorder="1" applyAlignment="1">
      <alignment horizontal="center" vertical="center" wrapText="1"/>
    </xf>
    <xf numFmtId="165" fontId="4" fillId="23" borderId="12" xfId="0" applyNumberFormat="1" applyFont="1" applyFill="1" applyBorder="1" applyAlignment="1">
      <alignment horizontal="center" vertical="center" wrapText="1"/>
    </xf>
    <xf numFmtId="44" fontId="4" fillId="36" borderId="0" xfId="274" applyFont="1" applyFill="1" applyAlignment="1">
      <alignment vertical="center"/>
    </xf>
    <xf numFmtId="172" fontId="4" fillId="29" borderId="51" xfId="0" applyNumberFormat="1" applyFont="1" applyFill="1" applyBorder="1" applyAlignment="1">
      <alignment horizontal="center" vertical="center"/>
    </xf>
    <xf numFmtId="0" fontId="6" fillId="29" borderId="100" xfId="0" applyFont="1" applyFill="1" applyBorder="1" applyAlignment="1">
      <alignment horizontal="center" vertical="center" wrapText="1"/>
    </xf>
    <xf numFmtId="0" fontId="6" fillId="29" borderId="93" xfId="0" applyFont="1" applyFill="1" applyBorder="1" applyAlignment="1">
      <alignment horizontal="center" vertical="center" wrapText="1"/>
    </xf>
    <xf numFmtId="4" fontId="4" fillId="29" borderId="100" xfId="43" applyNumberFormat="1" applyFont="1" applyFill="1" applyBorder="1" applyAlignment="1">
      <alignment horizontal="right" vertical="center" wrapText="1"/>
    </xf>
    <xf numFmtId="0" fontId="4" fillId="29" borderId="93" xfId="43" applyFont="1" applyFill="1" applyBorder="1" applyAlignment="1">
      <alignment horizontal="right" vertical="center" wrapText="1"/>
    </xf>
    <xf numFmtId="4" fontId="4" fillId="29" borderId="100" xfId="43" applyNumberFormat="1" applyFont="1" applyFill="1" applyBorder="1" applyAlignment="1">
      <alignment vertical="center" wrapText="1"/>
    </xf>
    <xf numFmtId="0" fontId="4" fillId="29" borderId="93" xfId="43" applyFont="1" applyFill="1" applyBorder="1" applyAlignment="1">
      <alignment vertical="center" wrapText="1"/>
    </xf>
    <xf numFmtId="168" fontId="4" fillId="0" borderId="100" xfId="0" applyNumberFormat="1" applyFont="1" applyFill="1" applyBorder="1" applyAlignment="1">
      <alignment horizontal="center" vertical="center" wrapText="1"/>
    </xf>
    <xf numFmtId="168" fontId="4" fillId="0" borderId="93" xfId="0" applyNumberFormat="1" applyFont="1" applyFill="1" applyBorder="1" applyAlignment="1">
      <alignment horizontal="center" vertical="center" wrapText="1"/>
    </xf>
    <xf numFmtId="0" fontId="6" fillId="29" borderId="11" xfId="43" applyFont="1" applyFill="1" applyBorder="1" applyAlignment="1">
      <alignment horizontal="center" vertical="center" wrapText="1"/>
    </xf>
    <xf numFmtId="0" fontId="4" fillId="29" borderId="11" xfId="43" applyFont="1" applyFill="1" applyBorder="1" applyAlignment="1">
      <alignment horizontal="center" vertical="center" wrapText="1"/>
    </xf>
    <xf numFmtId="0" fontId="4" fillId="29" borderId="11" xfId="0" applyFont="1" applyFill="1" applyBorder="1" applyAlignment="1">
      <alignment horizontal="center" vertical="center" wrapText="1"/>
    </xf>
    <xf numFmtId="170" fontId="6" fillId="26" borderId="71" xfId="0" applyNumberFormat="1" applyFont="1" applyFill="1" applyBorder="1" applyAlignment="1">
      <alignment horizontal="center" vertical="center"/>
    </xf>
    <xf numFmtId="170" fontId="6" fillId="26" borderId="65" xfId="0" applyNumberFormat="1" applyFont="1" applyFill="1" applyBorder="1" applyAlignment="1">
      <alignment horizontal="center" vertical="center"/>
    </xf>
    <xf numFmtId="170" fontId="6" fillId="26" borderId="95" xfId="0" applyNumberFormat="1" applyFont="1" applyFill="1" applyBorder="1" applyAlignment="1">
      <alignment horizontal="center" vertical="center"/>
    </xf>
    <xf numFmtId="170" fontId="6" fillId="26" borderId="96" xfId="0" applyNumberFormat="1" applyFont="1" applyFill="1" applyBorder="1" applyAlignment="1">
      <alignment horizontal="center" vertical="center"/>
    </xf>
    <xf numFmtId="0" fontId="6" fillId="0" borderId="73" xfId="0" applyFont="1" applyFill="1" applyBorder="1" applyAlignment="1">
      <alignment horizontal="center" vertical="center" wrapText="1"/>
    </xf>
    <xf numFmtId="0" fontId="6" fillId="0" borderId="97" xfId="0" applyFont="1" applyFill="1" applyBorder="1" applyAlignment="1">
      <alignment horizontal="center" vertical="center" wrapText="1"/>
    </xf>
    <xf numFmtId="0" fontId="6" fillId="0" borderId="100" xfId="0" applyFont="1" applyFill="1" applyBorder="1" applyAlignment="1">
      <alignment horizontal="center" vertical="center" wrapText="1"/>
    </xf>
    <xf numFmtId="0" fontId="6" fillId="0" borderId="93" xfId="0" applyFont="1" applyFill="1" applyBorder="1" applyAlignment="1">
      <alignment horizontal="center" vertical="center" wrapText="1"/>
    </xf>
    <xf numFmtId="4" fontId="4" fillId="29" borderId="100" xfId="0" applyNumberFormat="1" applyFont="1" applyFill="1" applyBorder="1" applyAlignment="1">
      <alignment horizontal="right" vertical="center" wrapText="1"/>
    </xf>
    <xf numFmtId="0" fontId="4" fillId="29" borderId="93" xfId="0" applyFont="1" applyFill="1" applyBorder="1" applyAlignment="1">
      <alignment horizontal="right" vertical="center" wrapText="1"/>
    </xf>
    <xf numFmtId="0" fontId="4" fillId="29" borderId="11" xfId="0" applyFont="1" applyFill="1" applyBorder="1" applyAlignment="1">
      <alignment horizontal="center" vertical="center"/>
    </xf>
    <xf numFmtId="0" fontId="4" fillId="29" borderId="24" xfId="43" applyFont="1" applyFill="1" applyBorder="1" applyAlignment="1">
      <alignment horizontal="justify" vertical="center" wrapText="1"/>
    </xf>
    <xf numFmtId="0" fontId="4" fillId="29" borderId="20" xfId="43" applyFont="1" applyFill="1" applyBorder="1" applyAlignment="1">
      <alignment horizontal="justify" vertical="center" wrapText="1"/>
    </xf>
    <xf numFmtId="170" fontId="6" fillId="38" borderId="23" xfId="0" applyNumberFormat="1" applyFont="1" applyFill="1" applyBorder="1" applyAlignment="1">
      <alignment horizontal="center" vertical="center"/>
    </xf>
    <xf numFmtId="170" fontId="6" fillId="38" borderId="15" xfId="0" applyNumberFormat="1" applyFont="1" applyFill="1" applyBorder="1" applyAlignment="1">
      <alignment horizontal="center" vertical="center"/>
    </xf>
    <xf numFmtId="170" fontId="6" fillId="38" borderId="17" xfId="0" applyNumberFormat="1" applyFont="1" applyFill="1" applyBorder="1" applyAlignment="1">
      <alignment horizontal="center" vertical="center"/>
    </xf>
    <xf numFmtId="170" fontId="6" fillId="38" borderId="28" xfId="0" applyNumberFormat="1" applyFont="1" applyFill="1" applyBorder="1" applyAlignment="1">
      <alignment horizontal="center" vertical="center"/>
    </xf>
    <xf numFmtId="170" fontId="6" fillId="38" borderId="37" xfId="0" applyNumberFormat="1" applyFont="1" applyFill="1" applyBorder="1" applyAlignment="1">
      <alignment horizontal="center" vertical="center"/>
    </xf>
    <xf numFmtId="170" fontId="6" fillId="38" borderId="38" xfId="0" applyNumberFormat="1" applyFont="1" applyFill="1" applyBorder="1" applyAlignment="1">
      <alignment horizontal="center" vertical="center"/>
    </xf>
    <xf numFmtId="0" fontId="6" fillId="29" borderId="24" xfId="0" applyFont="1" applyFill="1" applyBorder="1" applyAlignment="1">
      <alignment horizontal="center" vertical="center" wrapText="1"/>
    </xf>
    <xf numFmtId="0" fontId="6" fillId="29" borderId="20" xfId="0" applyFont="1" applyFill="1" applyBorder="1" applyAlignment="1">
      <alignment horizontal="center" vertical="center" wrapText="1"/>
    </xf>
    <xf numFmtId="4" fontId="4" fillId="29" borderId="24" xfId="43" applyNumberFormat="1" applyFont="1" applyFill="1" applyBorder="1" applyAlignment="1">
      <alignment horizontal="right" vertical="center" wrapText="1"/>
    </xf>
    <xf numFmtId="0" fontId="4" fillId="29" borderId="20" xfId="43" applyFont="1" applyFill="1" applyBorder="1" applyAlignment="1">
      <alignment horizontal="right" vertical="center" wrapText="1"/>
    </xf>
    <xf numFmtId="4" fontId="4" fillId="29" borderId="24" xfId="0" applyNumberFormat="1" applyFont="1" applyFill="1" applyBorder="1" applyAlignment="1">
      <alignment horizontal="right" vertical="center" wrapText="1"/>
    </xf>
    <xf numFmtId="0" fontId="4" fillId="29" borderId="20" xfId="0" applyFont="1" applyFill="1" applyBorder="1" applyAlignment="1">
      <alignment horizontal="right" vertical="center" wrapText="1"/>
    </xf>
    <xf numFmtId="4" fontId="4" fillId="29" borderId="24" xfId="43" applyNumberFormat="1" applyFont="1" applyFill="1" applyBorder="1" applyAlignment="1">
      <alignment vertical="center" wrapText="1"/>
    </xf>
    <xf numFmtId="0" fontId="4" fillId="29" borderId="20" xfId="43" applyFont="1" applyFill="1" applyBorder="1" applyAlignment="1">
      <alignment vertical="center" wrapText="1"/>
    </xf>
    <xf numFmtId="4" fontId="4" fillId="29" borderId="24" xfId="0" applyNumberFormat="1" applyFont="1" applyFill="1" applyBorder="1" applyAlignment="1">
      <alignment vertical="center" wrapText="1"/>
    </xf>
    <xf numFmtId="0" fontId="4" fillId="29" borderId="20" xfId="0" applyFont="1" applyFill="1" applyBorder="1" applyAlignment="1">
      <alignment vertical="center" wrapText="1"/>
    </xf>
    <xf numFmtId="168" fontId="4" fillId="29" borderId="24" xfId="0" applyNumberFormat="1" applyFont="1" applyFill="1" applyBorder="1" applyAlignment="1">
      <alignment horizontal="center" vertical="center" wrapText="1"/>
    </xf>
    <xf numFmtId="168" fontId="4" fillId="29" borderId="20" xfId="0" applyNumberFormat="1" applyFont="1" applyFill="1" applyBorder="1" applyAlignment="1">
      <alignment horizontal="center" vertical="center" wrapText="1"/>
    </xf>
    <xf numFmtId="0" fontId="4" fillId="29" borderId="100" xfId="43" applyFont="1" applyFill="1" applyBorder="1" applyAlignment="1">
      <alignment horizontal="justify" vertical="center" wrapText="1"/>
    </xf>
    <xf numFmtId="0" fontId="4" fillId="29" borderId="93" xfId="43" applyFont="1" applyFill="1" applyBorder="1" applyAlignment="1">
      <alignment horizontal="justify" vertical="center" wrapText="1"/>
    </xf>
    <xf numFmtId="4" fontId="4" fillId="0" borderId="24" xfId="0" applyNumberFormat="1" applyFont="1" applyFill="1" applyBorder="1" applyAlignment="1">
      <alignment horizontal="right" vertical="center" wrapText="1"/>
    </xf>
    <xf numFmtId="0" fontId="4" fillId="0" borderId="20" xfId="0" applyFont="1" applyFill="1" applyBorder="1" applyAlignment="1">
      <alignment horizontal="right" vertical="center" wrapText="1"/>
    </xf>
    <xf numFmtId="0" fontId="6" fillId="0" borderId="24" xfId="0" applyFont="1" applyFill="1" applyBorder="1" applyAlignment="1">
      <alignment horizontal="center" vertical="center" wrapText="1"/>
    </xf>
    <xf numFmtId="0" fontId="6" fillId="0" borderId="20" xfId="0" applyFont="1" applyFill="1" applyBorder="1" applyAlignment="1">
      <alignment horizontal="center" vertical="center" wrapText="1"/>
    </xf>
    <xf numFmtId="4" fontId="4" fillId="0" borderId="24" xfId="43" applyNumberFormat="1" applyFont="1" applyFill="1" applyBorder="1" applyAlignment="1">
      <alignment horizontal="right" vertical="center" wrapText="1"/>
    </xf>
    <xf numFmtId="0" fontId="4" fillId="0" borderId="20" xfId="43" applyFont="1" applyFill="1" applyBorder="1" applyAlignment="1">
      <alignment horizontal="right" vertical="center" wrapText="1"/>
    </xf>
    <xf numFmtId="4" fontId="4" fillId="0" borderId="24" xfId="43" applyNumberFormat="1" applyFont="1" applyFill="1" applyBorder="1" applyAlignment="1">
      <alignment vertical="center" wrapText="1"/>
    </xf>
    <xf numFmtId="0" fontId="4" fillId="0" borderId="20" xfId="43" applyFont="1" applyFill="1" applyBorder="1" applyAlignment="1">
      <alignment vertical="center" wrapText="1"/>
    </xf>
    <xf numFmtId="4" fontId="4" fillId="0" borderId="24" xfId="0" applyNumberFormat="1" applyFont="1" applyFill="1" applyBorder="1" applyAlignment="1">
      <alignment vertical="center" wrapText="1"/>
    </xf>
    <xf numFmtId="0" fontId="4" fillId="0" borderId="20" xfId="0" applyFont="1" applyFill="1" applyBorder="1" applyAlignment="1">
      <alignment vertical="center" wrapText="1"/>
    </xf>
    <xf numFmtId="168" fontId="4" fillId="0" borderId="24" xfId="0" applyNumberFormat="1" applyFont="1" applyFill="1" applyBorder="1" applyAlignment="1">
      <alignment horizontal="center" vertical="center" wrapText="1"/>
    </xf>
    <xf numFmtId="168" fontId="4" fillId="0" borderId="20" xfId="0" applyNumberFormat="1"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24" xfId="43" applyFont="1" applyFill="1" applyBorder="1" applyAlignment="1">
      <alignment horizontal="justify" vertical="center" wrapText="1"/>
    </xf>
    <xf numFmtId="0" fontId="4" fillId="0" borderId="20" xfId="43" applyFont="1" applyFill="1" applyBorder="1" applyAlignment="1">
      <alignment horizontal="justify" vertical="center" wrapText="1"/>
    </xf>
    <xf numFmtId="0" fontId="22" fillId="29" borderId="92" xfId="0" applyFont="1" applyFill="1" applyBorder="1" applyAlignment="1">
      <alignment horizontal="center" vertical="center" wrapText="1"/>
    </xf>
    <xf numFmtId="0" fontId="22" fillId="29" borderId="22" xfId="0" applyFont="1" applyFill="1" applyBorder="1" applyAlignment="1">
      <alignment horizontal="center" vertical="center" wrapText="1"/>
    </xf>
    <xf numFmtId="0" fontId="22" fillId="29" borderId="20" xfId="0" applyFont="1" applyFill="1" applyBorder="1" applyAlignment="1">
      <alignment horizontal="center" vertical="center" wrapText="1"/>
    </xf>
    <xf numFmtId="0" fontId="6" fillId="23" borderId="29" xfId="0" applyFont="1" applyFill="1" applyBorder="1" applyAlignment="1">
      <alignment horizontal="center" vertical="center" wrapText="1"/>
    </xf>
    <xf numFmtId="0" fontId="6" fillId="23" borderId="30" xfId="0" applyFont="1" applyFill="1" applyBorder="1" applyAlignment="1">
      <alignment horizontal="center" vertical="center" wrapText="1"/>
    </xf>
    <xf numFmtId="0" fontId="6" fillId="23" borderId="48" xfId="0" applyFont="1" applyFill="1" applyBorder="1" applyAlignment="1">
      <alignment horizontal="center" vertical="center" wrapText="1"/>
    </xf>
    <xf numFmtId="0" fontId="6" fillId="23" borderId="49" xfId="0" applyFont="1" applyFill="1" applyBorder="1" applyAlignment="1">
      <alignment horizontal="center" vertical="center" wrapText="1"/>
    </xf>
    <xf numFmtId="0" fontId="4" fillId="0" borderId="0" xfId="0" applyFont="1" applyFill="1" applyAlignment="1">
      <alignment horizontal="justify" vertical="center" wrapText="1"/>
    </xf>
    <xf numFmtId="0" fontId="6" fillId="0" borderId="11" xfId="43" applyFont="1" applyFill="1" applyBorder="1" applyAlignment="1">
      <alignment horizontal="center" vertical="center" wrapText="1"/>
    </xf>
    <xf numFmtId="0" fontId="4" fillId="0" borderId="11" xfId="43" applyFont="1" applyFill="1" applyBorder="1" applyAlignment="1">
      <alignment horizontal="center" vertical="center" wrapText="1"/>
    </xf>
    <xf numFmtId="0" fontId="4" fillId="0" borderId="11" xfId="0" applyFont="1" applyFill="1" applyBorder="1" applyAlignment="1">
      <alignment horizontal="center" vertical="center" wrapText="1"/>
    </xf>
    <xf numFmtId="170" fontId="6" fillId="26" borderId="23" xfId="0" applyNumberFormat="1" applyFont="1" applyFill="1" applyBorder="1" applyAlignment="1">
      <alignment horizontal="center" vertical="center"/>
    </xf>
    <xf numFmtId="170" fontId="6" fillId="26" borderId="15" xfId="0" applyNumberFormat="1" applyFont="1" applyFill="1" applyBorder="1" applyAlignment="1">
      <alignment horizontal="center" vertical="center"/>
    </xf>
    <xf numFmtId="170" fontId="6" fillId="26" borderId="17" xfId="0" applyNumberFormat="1" applyFont="1" applyFill="1" applyBorder="1" applyAlignment="1">
      <alignment horizontal="center" vertical="center"/>
    </xf>
    <xf numFmtId="170" fontId="6" fillId="26" borderId="28" xfId="0" applyNumberFormat="1" applyFont="1" applyFill="1" applyBorder="1" applyAlignment="1">
      <alignment horizontal="center" vertical="center"/>
    </xf>
    <xf numFmtId="170" fontId="6" fillId="26" borderId="37" xfId="0" applyNumberFormat="1" applyFont="1" applyFill="1" applyBorder="1" applyAlignment="1">
      <alignment horizontal="center" vertical="center"/>
    </xf>
    <xf numFmtId="170" fontId="6" fillId="26" borderId="38" xfId="0" applyNumberFormat="1" applyFont="1" applyFill="1" applyBorder="1" applyAlignment="1">
      <alignment horizontal="center" vertical="center"/>
    </xf>
    <xf numFmtId="0" fontId="23" fillId="0" borderId="9" xfId="0" applyFont="1" applyBorder="1" applyAlignment="1" applyProtection="1">
      <alignment horizontal="center" vertical="center" wrapText="1"/>
      <protection locked="0"/>
    </xf>
    <xf numFmtId="0" fontId="23" fillId="0" borderId="10" xfId="0" applyFont="1" applyBorder="1" applyAlignment="1" applyProtection="1">
      <alignment horizontal="center" vertical="center" wrapText="1"/>
      <protection locked="0"/>
    </xf>
    <xf numFmtId="0" fontId="23" fillId="0" borderId="12" xfId="0" applyFont="1" applyBorder="1" applyAlignment="1" applyProtection="1">
      <alignment horizontal="center" vertical="center" wrapText="1"/>
      <protection locked="0"/>
    </xf>
    <xf numFmtId="0" fontId="6" fillId="0" borderId="40" xfId="0" applyFont="1" applyFill="1" applyBorder="1" applyAlignment="1">
      <alignment horizontal="center" vertical="center" wrapText="1"/>
    </xf>
    <xf numFmtId="0" fontId="4" fillId="0" borderId="40" xfId="43" applyFont="1" applyFill="1" applyBorder="1" applyAlignment="1">
      <alignment horizontal="right" vertical="center" wrapText="1"/>
    </xf>
    <xf numFmtId="0" fontId="6" fillId="0" borderId="47" xfId="0" applyFont="1" applyFill="1" applyBorder="1" applyAlignment="1">
      <alignment horizontal="center" vertical="center" wrapText="1"/>
    </xf>
    <xf numFmtId="0" fontId="4" fillId="0" borderId="47" xfId="43" applyFont="1" applyFill="1" applyBorder="1" applyAlignment="1">
      <alignment horizontal="right" vertical="center" wrapText="1"/>
    </xf>
    <xf numFmtId="0" fontId="4" fillId="0" borderId="40" xfId="43" applyFont="1" applyFill="1" applyBorder="1" applyAlignment="1">
      <alignment horizontal="justify" vertical="center" wrapText="1"/>
    </xf>
    <xf numFmtId="0" fontId="4" fillId="0" borderId="47" xfId="0" applyFont="1" applyFill="1" applyBorder="1" applyAlignment="1">
      <alignment horizontal="right" vertical="center" wrapText="1"/>
    </xf>
    <xf numFmtId="0" fontId="6" fillId="0" borderId="92" xfId="43" applyFont="1" applyFill="1" applyBorder="1" applyAlignment="1">
      <alignment horizontal="center" vertical="center" wrapText="1"/>
    </xf>
    <xf numFmtId="0" fontId="6" fillId="0" borderId="20" xfId="43" applyFont="1" applyFill="1" applyBorder="1" applyAlignment="1">
      <alignment horizontal="center" vertical="center" wrapText="1"/>
    </xf>
    <xf numFmtId="0" fontId="4" fillId="0" borderId="24"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6" fillId="23" borderId="9" xfId="0" applyFont="1" applyFill="1" applyBorder="1" applyAlignment="1">
      <alignment horizontal="center" vertical="center" wrapText="1"/>
    </xf>
    <xf numFmtId="0" fontId="6" fillId="23" borderId="10" xfId="0" applyFont="1" applyFill="1" applyBorder="1" applyAlignment="1">
      <alignment horizontal="center" vertical="center" wrapText="1"/>
    </xf>
    <xf numFmtId="0" fontId="4" fillId="0" borderId="92"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40" xfId="0" applyFont="1" applyFill="1" applyBorder="1" applyAlignment="1">
      <alignment horizontal="right" vertical="center" wrapText="1"/>
    </xf>
    <xf numFmtId="0" fontId="4" fillId="0" borderId="47" xfId="0" applyFont="1" applyFill="1" applyBorder="1" applyAlignment="1">
      <alignment vertical="center" wrapText="1"/>
    </xf>
    <xf numFmtId="168" fontId="4" fillId="0" borderId="47" xfId="0" applyNumberFormat="1" applyFont="1" applyFill="1" applyBorder="1" applyAlignment="1">
      <alignment horizontal="center" vertical="center" wrapText="1"/>
    </xf>
    <xf numFmtId="0" fontId="4" fillId="0" borderId="40" xfId="0" applyFont="1" applyFill="1" applyBorder="1" applyAlignment="1">
      <alignment vertical="center" wrapText="1"/>
    </xf>
    <xf numFmtId="168" fontId="4" fillId="0" borderId="40" xfId="0" applyNumberFormat="1" applyFont="1" applyFill="1" applyBorder="1" applyAlignment="1">
      <alignment horizontal="center" vertical="center" wrapText="1"/>
    </xf>
    <xf numFmtId="170" fontId="6" fillId="38" borderId="26" xfId="0" applyNumberFormat="1" applyFont="1" applyFill="1" applyBorder="1" applyAlignment="1">
      <alignment horizontal="center" vertical="center"/>
    </xf>
    <xf numFmtId="170" fontId="6" fillId="38" borderId="27" xfId="0" applyNumberFormat="1" applyFont="1" applyFill="1" applyBorder="1" applyAlignment="1">
      <alignment horizontal="center" vertical="center"/>
    </xf>
    <xf numFmtId="0" fontId="4" fillId="0" borderId="47" xfId="43" applyFont="1" applyFill="1" applyBorder="1" applyAlignment="1">
      <alignment vertical="center" wrapText="1"/>
    </xf>
    <xf numFmtId="170" fontId="6" fillId="26" borderId="41" xfId="0" applyNumberFormat="1" applyFont="1" applyFill="1" applyBorder="1" applyAlignment="1">
      <alignment horizontal="center" vertical="center"/>
    </xf>
    <xf numFmtId="170" fontId="6" fillId="26" borderId="45" xfId="0" applyNumberFormat="1" applyFont="1" applyFill="1" applyBorder="1" applyAlignment="1">
      <alignment horizontal="center" vertical="center"/>
    </xf>
    <xf numFmtId="170" fontId="6" fillId="26" borderId="42" xfId="0" applyNumberFormat="1" applyFont="1" applyFill="1" applyBorder="1" applyAlignment="1">
      <alignment horizontal="center" vertical="center"/>
    </xf>
    <xf numFmtId="168" fontId="4" fillId="29" borderId="92" xfId="0" applyNumberFormat="1" applyFont="1" applyFill="1" applyBorder="1" applyAlignment="1">
      <alignment horizontal="center" vertical="center" wrapText="1"/>
    </xf>
    <xf numFmtId="168" fontId="4" fillId="29" borderId="47" xfId="0" applyNumberFormat="1" applyFont="1" applyFill="1" applyBorder="1" applyAlignment="1">
      <alignment horizontal="center" vertical="center" wrapText="1"/>
    </xf>
    <xf numFmtId="0" fontId="4" fillId="29" borderId="92" xfId="0" applyFont="1" applyFill="1" applyBorder="1" applyAlignment="1">
      <alignment horizontal="left" vertical="center" wrapText="1"/>
    </xf>
    <xf numFmtId="0" fontId="4" fillId="29" borderId="47" xfId="0" applyFont="1" applyFill="1" applyBorder="1" applyAlignment="1">
      <alignment horizontal="left" vertical="center" wrapText="1"/>
    </xf>
    <xf numFmtId="4" fontId="4" fillId="29" borderId="92" xfId="43" applyNumberFormat="1" applyFont="1" applyFill="1" applyBorder="1" applyAlignment="1">
      <alignment horizontal="right" vertical="center" wrapText="1"/>
    </xf>
    <xf numFmtId="0" fontId="4" fillId="29" borderId="47" xfId="43" applyFont="1" applyFill="1" applyBorder="1" applyAlignment="1">
      <alignment horizontal="right" vertical="center" wrapText="1"/>
    </xf>
    <xf numFmtId="4" fontId="4" fillId="29" borderId="92" xfId="0" applyNumberFormat="1" applyFont="1" applyFill="1" applyBorder="1" applyAlignment="1">
      <alignment vertical="center" wrapText="1"/>
    </xf>
    <xf numFmtId="0" fontId="4" fillId="29" borderId="47" xfId="0" applyFont="1" applyFill="1" applyBorder="1" applyAlignment="1">
      <alignment vertical="center" wrapText="1"/>
    </xf>
    <xf numFmtId="0" fontId="4" fillId="0" borderId="25" xfId="0" applyFont="1" applyFill="1" applyBorder="1" applyAlignment="1">
      <alignment horizontal="right" vertical="center" wrapText="1"/>
    </xf>
    <xf numFmtId="0" fontId="6" fillId="0" borderId="44" xfId="0" applyFont="1" applyFill="1" applyBorder="1" applyAlignment="1">
      <alignment horizontal="center" vertical="center" wrapText="1"/>
    </xf>
    <xf numFmtId="4" fontId="4" fillId="29" borderId="92" xfId="43" applyNumberFormat="1" applyFont="1" applyFill="1" applyBorder="1" applyAlignment="1">
      <alignment vertical="center" wrapText="1"/>
    </xf>
    <xf numFmtId="4" fontId="4" fillId="29" borderId="47" xfId="43" applyNumberFormat="1" applyFont="1" applyFill="1" applyBorder="1" applyAlignment="1">
      <alignment vertical="center" wrapText="1"/>
    </xf>
    <xf numFmtId="0" fontId="4" fillId="29" borderId="25" xfId="0" applyFont="1" applyFill="1" applyBorder="1" applyAlignment="1">
      <alignment vertical="center" wrapText="1"/>
    </xf>
    <xf numFmtId="168" fontId="4" fillId="0" borderId="44" xfId="0" applyNumberFormat="1" applyFont="1" applyFill="1" applyBorder="1" applyAlignment="1">
      <alignment horizontal="center" vertical="center" wrapText="1"/>
    </xf>
    <xf numFmtId="0" fontId="4" fillId="0" borderId="44" xfId="0" applyFont="1" applyFill="1" applyBorder="1" applyAlignment="1">
      <alignment horizontal="left" vertical="center" wrapText="1"/>
    </xf>
    <xf numFmtId="0" fontId="6" fillId="29" borderId="92" xfId="0" applyFont="1" applyFill="1" applyBorder="1" applyAlignment="1">
      <alignment horizontal="center" vertical="center" wrapText="1"/>
    </xf>
    <xf numFmtId="0" fontId="6" fillId="29" borderId="47" xfId="0" applyFont="1" applyFill="1" applyBorder="1" applyAlignment="1">
      <alignment horizontal="center" vertical="center" wrapText="1"/>
    </xf>
    <xf numFmtId="4" fontId="4" fillId="29" borderId="92" xfId="0" applyNumberFormat="1" applyFont="1" applyFill="1" applyBorder="1" applyAlignment="1">
      <alignment horizontal="right" vertical="center" wrapText="1"/>
    </xf>
    <xf numFmtId="0" fontId="4" fillId="29" borderId="47" xfId="0" applyFont="1" applyFill="1" applyBorder="1" applyAlignment="1">
      <alignment horizontal="right" vertical="center" wrapText="1"/>
    </xf>
    <xf numFmtId="4" fontId="4" fillId="0" borderId="92" xfId="0" applyNumberFormat="1" applyFont="1" applyFill="1" applyBorder="1" applyAlignment="1">
      <alignment vertical="center" wrapText="1"/>
    </xf>
    <xf numFmtId="168" fontId="4" fillId="0" borderId="92" xfId="0" applyNumberFormat="1" applyFont="1" applyFill="1" applyBorder="1" applyAlignment="1">
      <alignment horizontal="center" vertical="center" wrapText="1"/>
    </xf>
    <xf numFmtId="0" fontId="4" fillId="0" borderId="92" xfId="0" applyFont="1" applyFill="1" applyBorder="1" applyAlignment="1">
      <alignment horizontal="left" vertical="center" wrapText="1"/>
    </xf>
    <xf numFmtId="0" fontId="4" fillId="0" borderId="40" xfId="0" applyFont="1" applyFill="1" applyBorder="1" applyAlignment="1">
      <alignment horizontal="left" vertical="center" wrapText="1"/>
    </xf>
    <xf numFmtId="4" fontId="4" fillId="0" borderId="92" xfId="43" applyNumberFormat="1" applyFont="1" applyFill="1" applyBorder="1" applyAlignment="1">
      <alignment vertical="center" wrapText="1"/>
    </xf>
    <xf numFmtId="4" fontId="4" fillId="0" borderId="47" xfId="43" applyNumberFormat="1" applyFont="1" applyFill="1" applyBorder="1" applyAlignment="1">
      <alignment vertical="center" wrapText="1"/>
    </xf>
    <xf numFmtId="168" fontId="4" fillId="0" borderId="36" xfId="0" applyNumberFormat="1" applyFont="1" applyFill="1" applyBorder="1" applyAlignment="1">
      <alignment horizontal="center" vertical="center" wrapText="1"/>
    </xf>
    <xf numFmtId="0" fontId="4" fillId="0" borderId="36" xfId="0" applyFont="1" applyFill="1" applyBorder="1" applyAlignment="1">
      <alignment horizontal="left" vertical="center" wrapText="1"/>
    </xf>
    <xf numFmtId="0" fontId="6" fillId="0" borderId="69" xfId="0" applyFont="1" applyFill="1" applyBorder="1" applyAlignment="1">
      <alignment horizontal="center" vertical="center" wrapText="1"/>
    </xf>
    <xf numFmtId="0" fontId="6" fillId="0" borderId="36" xfId="0" applyFont="1" applyFill="1" applyBorder="1" applyAlignment="1">
      <alignment horizontal="center" vertical="center" wrapText="1"/>
    </xf>
    <xf numFmtId="4" fontId="4" fillId="0" borderId="69" xfId="0" applyNumberFormat="1" applyFont="1" applyFill="1" applyBorder="1" applyAlignment="1">
      <alignment horizontal="right" vertical="center" wrapText="1"/>
    </xf>
    <xf numFmtId="170" fontId="6" fillId="26" borderId="26" xfId="0" applyNumberFormat="1" applyFont="1" applyFill="1" applyBorder="1" applyAlignment="1">
      <alignment horizontal="center" vertical="center"/>
    </xf>
    <xf numFmtId="170" fontId="6" fillId="26" borderId="27" xfId="0" applyNumberFormat="1" applyFont="1" applyFill="1" applyBorder="1" applyAlignment="1">
      <alignment horizontal="center" vertical="center"/>
    </xf>
    <xf numFmtId="0" fontId="4" fillId="0" borderId="34" xfId="0" applyFont="1" applyFill="1" applyBorder="1" applyAlignment="1">
      <alignment horizontal="left" vertical="center" wrapText="1"/>
    </xf>
    <xf numFmtId="168" fontId="4" fillId="0" borderId="34" xfId="0" applyNumberFormat="1"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23" borderId="10" xfId="0" applyFont="1" applyFill="1" applyBorder="1" applyAlignment="1">
      <alignment horizontal="center" vertical="center"/>
    </xf>
    <xf numFmtId="0" fontId="26" fillId="23" borderId="21" xfId="0" applyFont="1" applyFill="1" applyBorder="1" applyAlignment="1">
      <alignment horizontal="center" vertical="center" wrapText="1"/>
    </xf>
    <xf numFmtId="0" fontId="26" fillId="23" borderId="20" xfId="0" applyFont="1" applyFill="1" applyBorder="1" applyAlignment="1">
      <alignment horizontal="center" vertical="center" wrapText="1"/>
    </xf>
    <xf numFmtId="4" fontId="6" fillId="23" borderId="11" xfId="0" applyNumberFormat="1" applyFont="1" applyFill="1" applyBorder="1" applyAlignment="1">
      <alignment horizontal="center" vertical="center" wrapText="1"/>
    </xf>
    <xf numFmtId="4" fontId="6" fillId="23" borderId="21" xfId="0" applyNumberFormat="1" applyFont="1" applyFill="1" applyBorder="1" applyAlignment="1">
      <alignment horizontal="center" vertical="center" wrapText="1"/>
    </xf>
    <xf numFmtId="4" fontId="6" fillId="23" borderId="23" xfId="0" applyNumberFormat="1" applyFont="1" applyFill="1" applyBorder="1" applyAlignment="1">
      <alignment horizontal="center" vertical="center" wrapText="1"/>
    </xf>
    <xf numFmtId="4" fontId="6" fillId="23" borderId="17" xfId="0" applyNumberFormat="1" applyFont="1" applyFill="1" applyBorder="1" applyAlignment="1">
      <alignment horizontal="center" vertical="center" wrapText="1"/>
    </xf>
    <xf numFmtId="0" fontId="4" fillId="0" borderId="32" xfId="0" applyFont="1" applyFill="1" applyBorder="1" applyAlignment="1">
      <alignment horizontal="left" vertical="center" wrapText="1"/>
    </xf>
    <xf numFmtId="0" fontId="6" fillId="0" borderId="32" xfId="0" applyFont="1" applyFill="1" applyBorder="1" applyAlignment="1">
      <alignment horizontal="center" vertical="center" wrapText="1"/>
    </xf>
    <xf numFmtId="0" fontId="4" fillId="0" borderId="16"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6" fillId="0" borderId="18" xfId="0" applyFont="1" applyBorder="1" applyAlignment="1">
      <alignment horizontal="center" vertical="center"/>
    </xf>
    <xf numFmtId="0" fontId="6" fillId="0" borderId="0" xfId="0" applyFont="1" applyBorder="1" applyAlignment="1">
      <alignment horizontal="center" vertical="center"/>
    </xf>
    <xf numFmtId="0" fontId="6" fillId="0" borderId="19" xfId="0" applyFont="1" applyBorder="1" applyAlignment="1">
      <alignment horizontal="center" vertical="center"/>
    </xf>
    <xf numFmtId="0" fontId="23" fillId="0" borderId="9"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2" xfId="0" applyFont="1" applyBorder="1" applyAlignment="1">
      <alignment horizontal="center" vertical="center" wrapText="1"/>
    </xf>
    <xf numFmtId="4" fontId="6" fillId="23" borderId="11" xfId="0" applyNumberFormat="1" applyFont="1" applyFill="1" applyBorder="1" applyAlignment="1">
      <alignment horizontal="center" vertical="center"/>
    </xf>
    <xf numFmtId="4" fontId="4" fillId="23" borderId="11" xfId="0" applyNumberFormat="1" applyFont="1" applyFill="1" applyBorder="1" applyAlignment="1">
      <alignment horizontal="center" vertical="center"/>
    </xf>
    <xf numFmtId="4" fontId="6" fillId="23" borderId="21" xfId="0" applyNumberFormat="1" applyFont="1" applyFill="1" applyBorder="1" applyAlignment="1">
      <alignment horizontal="center" vertical="center"/>
    </xf>
    <xf numFmtId="4" fontId="6" fillId="23" borderId="20" xfId="0" applyNumberFormat="1" applyFont="1" applyFill="1" applyBorder="1" applyAlignment="1">
      <alignment horizontal="center"/>
    </xf>
    <xf numFmtId="4" fontId="26" fillId="23" borderId="21" xfId="0" applyNumberFormat="1" applyFont="1" applyFill="1" applyBorder="1" applyAlignment="1">
      <alignment horizontal="center" vertical="center" wrapText="1"/>
    </xf>
    <xf numFmtId="4" fontId="26" fillId="23" borderId="20" xfId="0" applyNumberFormat="1" applyFont="1" applyFill="1" applyBorder="1" applyAlignment="1">
      <alignment horizontal="center" vertical="center" wrapText="1"/>
    </xf>
    <xf numFmtId="0" fontId="6" fillId="23" borderId="12" xfId="0" applyFont="1" applyFill="1" applyBorder="1" applyAlignment="1">
      <alignment horizontal="center" vertical="center" wrapText="1"/>
    </xf>
    <xf numFmtId="0" fontId="6" fillId="23" borderId="21" xfId="0" applyFont="1" applyFill="1" applyBorder="1" applyAlignment="1">
      <alignment horizontal="center" vertical="center" wrapText="1"/>
    </xf>
    <xf numFmtId="0" fontId="6" fillId="23" borderId="20" xfId="0" applyFont="1" applyFill="1" applyBorder="1" applyAlignment="1">
      <alignment horizontal="center" vertical="center" wrapText="1"/>
    </xf>
    <xf numFmtId="0" fontId="6" fillId="23" borderId="23" xfId="0" applyFont="1" applyFill="1" applyBorder="1" applyAlignment="1">
      <alignment horizontal="center" vertical="center" wrapText="1"/>
    </xf>
    <xf numFmtId="0" fontId="6" fillId="23" borderId="16" xfId="0" applyFont="1" applyFill="1" applyBorder="1" applyAlignment="1">
      <alignment horizontal="center" vertical="center" wrapText="1"/>
    </xf>
    <xf numFmtId="0" fontId="6" fillId="23" borderId="11" xfId="0" applyFont="1" applyFill="1" applyBorder="1" applyAlignment="1">
      <alignment horizontal="center" vertical="center" wrapText="1"/>
    </xf>
    <xf numFmtId="168" fontId="4" fillId="0" borderId="32" xfId="0" applyNumberFormat="1" applyFont="1" applyFill="1" applyBorder="1" applyAlignment="1">
      <alignment horizontal="center" vertical="center" wrapText="1"/>
    </xf>
    <xf numFmtId="0" fontId="6" fillId="0" borderId="23"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6" fillId="0" borderId="75" xfId="0" applyFont="1" applyBorder="1" applyAlignment="1">
      <alignment horizontal="center" vertical="center"/>
    </xf>
    <xf numFmtId="0" fontId="6" fillId="0" borderId="67" xfId="0" applyFont="1" applyBorder="1" applyAlignment="1">
      <alignment horizontal="center" vertical="center"/>
    </xf>
    <xf numFmtId="0" fontId="6" fillId="0" borderId="7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67" xfId="0" applyFont="1" applyFill="1" applyBorder="1" applyAlignment="1">
      <alignment horizontal="center" vertical="center"/>
    </xf>
    <xf numFmtId="0" fontId="4" fillId="0" borderId="84" xfId="43" applyFont="1" applyFill="1" applyBorder="1" applyAlignment="1">
      <alignment horizontal="justify" vertical="center" wrapText="1"/>
    </xf>
    <xf numFmtId="0" fontId="4" fillId="0" borderId="93" xfId="43" applyFont="1" applyFill="1" applyBorder="1" applyAlignment="1">
      <alignment horizontal="justify" vertical="center" wrapText="1"/>
    </xf>
    <xf numFmtId="0" fontId="6" fillId="27" borderId="11" xfId="0"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11" xfId="0" applyFont="1" applyFill="1" applyBorder="1" applyAlignment="1">
      <alignment horizontal="center" vertical="center" wrapText="1"/>
    </xf>
    <xf numFmtId="4" fontId="4" fillId="0" borderId="92" xfId="43" applyNumberFormat="1" applyFont="1" applyFill="1" applyBorder="1" applyAlignment="1">
      <alignment horizontal="right" vertical="center" wrapText="1"/>
    </xf>
    <xf numFmtId="0" fontId="4" fillId="29" borderId="92" xfId="43" applyFont="1" applyFill="1" applyBorder="1" applyAlignment="1">
      <alignment horizontal="justify" vertical="center" wrapText="1"/>
    </xf>
    <xf numFmtId="0" fontId="6" fillId="23" borderId="9" xfId="0" applyFont="1" applyFill="1" applyBorder="1" applyAlignment="1">
      <alignment horizontal="left" wrapText="1"/>
    </xf>
    <xf numFmtId="0" fontId="6" fillId="23" borderId="10" xfId="0" applyFont="1" applyFill="1" applyBorder="1" applyAlignment="1">
      <alignment horizontal="left" wrapText="1"/>
    </xf>
    <xf numFmtId="0" fontId="6" fillId="23" borderId="12" xfId="0" applyFont="1" applyFill="1" applyBorder="1" applyAlignment="1">
      <alignment horizontal="left" wrapText="1"/>
    </xf>
    <xf numFmtId="0" fontId="6" fillId="23" borderId="12" xfId="0" applyFont="1" applyFill="1" applyBorder="1" applyAlignment="1">
      <alignment horizontal="center" vertical="center"/>
    </xf>
    <xf numFmtId="0" fontId="6" fillId="23" borderId="22" xfId="0" applyFont="1" applyFill="1" applyBorder="1" applyAlignment="1">
      <alignment horizontal="center" vertical="center" wrapText="1"/>
    </xf>
    <xf numFmtId="4" fontId="4" fillId="29" borderId="84" xfId="43" applyNumberFormat="1" applyFont="1" applyFill="1" applyBorder="1" applyAlignment="1">
      <alignment horizontal="right" vertical="center" wrapText="1"/>
    </xf>
    <xf numFmtId="4" fontId="4" fillId="29" borderId="84" xfId="0" applyNumberFormat="1" applyFont="1" applyFill="1" applyBorder="1" applyAlignment="1">
      <alignment horizontal="right" vertical="center" wrapText="1"/>
    </xf>
    <xf numFmtId="0" fontId="6" fillId="29" borderId="84" xfId="0" applyFont="1" applyFill="1" applyBorder="1" applyAlignment="1">
      <alignment horizontal="center" vertical="center" wrapText="1"/>
    </xf>
    <xf numFmtId="4" fontId="4" fillId="29" borderId="84" xfId="0" applyNumberFormat="1" applyFont="1" applyFill="1" applyBorder="1" applyAlignment="1">
      <alignment vertical="center" wrapText="1"/>
    </xf>
    <xf numFmtId="0" fontId="4" fillId="29" borderId="93" xfId="0" applyFont="1" applyFill="1" applyBorder="1" applyAlignment="1">
      <alignment vertical="center" wrapText="1"/>
    </xf>
    <xf numFmtId="4" fontId="4" fillId="29" borderId="84" xfId="43" applyNumberFormat="1" applyFont="1" applyFill="1" applyBorder="1" applyAlignment="1">
      <alignment vertical="center" wrapText="1"/>
    </xf>
    <xf numFmtId="4" fontId="4" fillId="29" borderId="93" xfId="43" applyNumberFormat="1" applyFont="1" applyFill="1" applyBorder="1" applyAlignment="1">
      <alignment vertical="center" wrapText="1"/>
    </xf>
    <xf numFmtId="0" fontId="6" fillId="29" borderId="84" xfId="43" applyFont="1" applyFill="1" applyBorder="1" applyAlignment="1">
      <alignment horizontal="justify" vertical="center" wrapText="1"/>
    </xf>
    <xf numFmtId="170" fontId="6" fillId="38" borderId="88" xfId="0" applyNumberFormat="1" applyFont="1" applyFill="1" applyBorder="1" applyAlignment="1">
      <alignment horizontal="center" vertical="center"/>
    </xf>
    <xf numFmtId="170" fontId="6" fillId="38" borderId="65" xfId="0" applyNumberFormat="1" applyFont="1" applyFill="1" applyBorder="1" applyAlignment="1">
      <alignment horizontal="center" vertical="center"/>
    </xf>
    <xf numFmtId="170" fontId="6" fillId="38" borderId="73" xfId="0" applyNumberFormat="1" applyFont="1" applyFill="1" applyBorder="1" applyAlignment="1">
      <alignment horizontal="center" vertical="center"/>
    </xf>
    <xf numFmtId="170" fontId="6" fillId="38" borderId="95" xfId="0" applyNumberFormat="1" applyFont="1" applyFill="1" applyBorder="1" applyAlignment="1">
      <alignment horizontal="center" vertical="center"/>
    </xf>
    <xf numFmtId="170" fontId="6" fillId="38" borderId="94" xfId="0" applyNumberFormat="1" applyFont="1" applyFill="1" applyBorder="1" applyAlignment="1">
      <alignment horizontal="center" vertical="center"/>
    </xf>
    <xf numFmtId="170" fontId="6" fillId="38" borderId="97" xfId="0" applyNumberFormat="1" applyFont="1" applyFill="1" applyBorder="1" applyAlignment="1">
      <alignment horizontal="center" vertical="center"/>
    </xf>
    <xf numFmtId="4" fontId="4" fillId="29" borderId="47" xfId="0" applyNumberFormat="1" applyFont="1" applyFill="1" applyBorder="1" applyAlignment="1">
      <alignment horizontal="right" vertical="center" wrapText="1"/>
    </xf>
    <xf numFmtId="168" fontId="4" fillId="29" borderId="84" xfId="0" applyNumberFormat="1" applyFont="1" applyFill="1" applyBorder="1" applyAlignment="1">
      <alignment horizontal="center" vertical="center" wrapText="1"/>
    </xf>
    <xf numFmtId="0" fontId="4" fillId="29" borderId="84" xfId="0" applyFont="1" applyFill="1" applyBorder="1" applyAlignment="1">
      <alignment horizontal="left" vertical="center" wrapText="1"/>
    </xf>
    <xf numFmtId="0" fontId="22" fillId="0" borderId="92"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6" fillId="23" borderId="98" xfId="0" applyFont="1" applyFill="1" applyBorder="1" applyAlignment="1">
      <alignment horizontal="center" vertical="center" wrapText="1"/>
    </xf>
    <xf numFmtId="0" fontId="6" fillId="23" borderId="99" xfId="0" applyFont="1" applyFill="1" applyBorder="1" applyAlignment="1">
      <alignment horizontal="center" vertical="center" wrapText="1"/>
    </xf>
    <xf numFmtId="0" fontId="25" fillId="37" borderId="94" xfId="0" applyFont="1" applyFill="1" applyBorder="1" applyAlignment="1">
      <alignment horizontal="center"/>
    </xf>
    <xf numFmtId="0" fontId="25" fillId="35" borderId="94" xfId="0" applyFont="1" applyFill="1" applyBorder="1" applyAlignment="1">
      <alignment horizontal="center"/>
    </xf>
    <xf numFmtId="0" fontId="25" fillId="0" borderId="0" xfId="0" applyFont="1" applyAlignment="1">
      <alignment horizontal="center" wrapText="1"/>
    </xf>
    <xf numFmtId="0" fontId="25" fillId="0" borderId="0" xfId="0" applyFont="1" applyAlignment="1">
      <alignment horizontal="center" vertical="center" wrapText="1"/>
    </xf>
    <xf numFmtId="0" fontId="4" fillId="0" borderId="92" xfId="43" applyFont="1" applyFill="1" applyBorder="1" applyAlignment="1">
      <alignment horizontal="justify" vertical="center" wrapText="1"/>
    </xf>
    <xf numFmtId="0" fontId="6" fillId="0" borderId="92" xfId="0" applyFont="1" applyFill="1" applyBorder="1" applyAlignment="1">
      <alignment horizontal="center" vertical="center" wrapText="1"/>
    </xf>
    <xf numFmtId="4" fontId="4" fillId="0" borderId="92" xfId="0" applyNumberFormat="1" applyFont="1" applyFill="1" applyBorder="1" applyAlignment="1">
      <alignment horizontal="right" vertical="center" wrapText="1"/>
    </xf>
    <xf numFmtId="0" fontId="4" fillId="29" borderId="84" xfId="43" applyFont="1" applyFill="1" applyBorder="1" applyAlignment="1">
      <alignment horizontal="justify" vertical="center" wrapText="1"/>
    </xf>
    <xf numFmtId="170" fontId="6" fillId="38" borderId="96" xfId="0" applyNumberFormat="1" applyFont="1" applyFill="1" applyBorder="1" applyAlignment="1">
      <alignment horizontal="center" vertical="center"/>
    </xf>
    <xf numFmtId="0" fontId="6" fillId="29" borderId="36" xfId="0" applyFont="1" applyFill="1" applyBorder="1" applyAlignment="1">
      <alignment horizontal="center" vertical="center" wrapText="1"/>
    </xf>
    <xf numFmtId="4" fontId="4" fillId="29" borderId="36" xfId="43" applyNumberFormat="1" applyFont="1" applyFill="1" applyBorder="1" applyAlignment="1">
      <alignment vertical="center" wrapText="1"/>
    </xf>
    <xf numFmtId="0" fontId="4" fillId="29" borderId="36" xfId="0" applyFont="1" applyFill="1" applyBorder="1" applyAlignment="1">
      <alignment horizontal="right" vertical="center" wrapText="1"/>
    </xf>
    <xf numFmtId="0" fontId="4" fillId="29" borderId="36" xfId="0" applyFont="1" applyFill="1" applyBorder="1" applyAlignment="1">
      <alignment vertical="center" wrapText="1"/>
    </xf>
    <xf numFmtId="168" fontId="4" fillId="29" borderId="36" xfId="0" applyNumberFormat="1" applyFont="1" applyFill="1" applyBorder="1" applyAlignment="1">
      <alignment horizontal="center" vertical="center" wrapText="1"/>
    </xf>
    <xf numFmtId="0" fontId="4" fillId="29" borderId="36" xfId="0" applyFont="1" applyFill="1" applyBorder="1" applyAlignment="1">
      <alignment horizontal="left" vertical="center" wrapText="1"/>
    </xf>
    <xf numFmtId="168" fontId="4" fillId="0" borderId="11" xfId="0" applyNumberFormat="1" applyFont="1" applyFill="1" applyBorder="1" applyAlignment="1">
      <alignment horizontal="center" vertical="center" wrapText="1"/>
    </xf>
    <xf numFmtId="15" fontId="25" fillId="26" borderId="71" xfId="0" applyNumberFormat="1" applyFont="1" applyFill="1" applyBorder="1" applyAlignment="1">
      <alignment horizontal="center" vertical="center"/>
    </xf>
    <xf numFmtId="15" fontId="25" fillId="26" borderId="65" xfId="0" applyNumberFormat="1" applyFont="1" applyFill="1" applyBorder="1" applyAlignment="1">
      <alignment horizontal="center" vertical="center"/>
    </xf>
    <xf numFmtId="15" fontId="25" fillId="26" borderId="80" xfId="0" applyNumberFormat="1" applyFont="1" applyFill="1" applyBorder="1" applyAlignment="1">
      <alignment horizontal="center" vertical="center"/>
    </xf>
    <xf numFmtId="15" fontId="25" fillId="26" borderId="75" xfId="0" applyNumberFormat="1" applyFont="1" applyFill="1" applyBorder="1" applyAlignment="1">
      <alignment horizontal="center" vertical="center"/>
    </xf>
    <xf numFmtId="15" fontId="25" fillId="26" borderId="0" xfId="0" applyNumberFormat="1" applyFont="1" applyFill="1" applyBorder="1" applyAlignment="1">
      <alignment horizontal="center" vertical="center"/>
    </xf>
    <xf numFmtId="15" fontId="25" fillId="26" borderId="67" xfId="0" applyNumberFormat="1" applyFont="1" applyFill="1" applyBorder="1" applyAlignment="1">
      <alignment horizontal="center" vertical="center"/>
    </xf>
    <xf numFmtId="15" fontId="25" fillId="26" borderId="64" xfId="0" applyNumberFormat="1" applyFont="1" applyFill="1" applyBorder="1" applyAlignment="1">
      <alignment horizontal="center" vertical="center"/>
    </xf>
    <xf numFmtId="15" fontId="25" fillId="26" borderId="63" xfId="0" applyNumberFormat="1" applyFont="1" applyFill="1" applyBorder="1" applyAlignment="1">
      <alignment horizontal="center" vertical="center"/>
    </xf>
    <xf numFmtId="15" fontId="25" fillId="26" borderId="74" xfId="0" applyNumberFormat="1" applyFont="1" applyFill="1" applyBorder="1" applyAlignment="1">
      <alignment horizontal="center" vertical="center"/>
    </xf>
    <xf numFmtId="4" fontId="4" fillId="0" borderId="11" xfId="0" applyNumberFormat="1" applyFont="1" applyFill="1" applyBorder="1" applyAlignment="1">
      <alignment horizontal="right" vertical="center" wrapText="1"/>
    </xf>
    <xf numFmtId="0" fontId="4" fillId="0" borderId="11" xfId="0" applyFont="1" applyFill="1" applyBorder="1" applyAlignment="1">
      <alignment horizontal="right" vertical="center" wrapText="1"/>
    </xf>
    <xf numFmtId="4" fontId="4" fillId="0" borderId="11" xfId="0" applyNumberFormat="1" applyFont="1" applyFill="1" applyBorder="1" applyAlignment="1">
      <alignment vertical="center" wrapText="1"/>
    </xf>
    <xf numFmtId="0" fontId="4" fillId="0" borderId="11" xfId="0" applyFont="1" applyFill="1" applyBorder="1" applyAlignment="1">
      <alignment vertical="center"/>
    </xf>
    <xf numFmtId="0" fontId="4" fillId="0" borderId="11" xfId="0" applyFont="1" applyBorder="1" applyAlignment="1">
      <alignment vertical="center"/>
    </xf>
    <xf numFmtId="0" fontId="6" fillId="0" borderId="68" xfId="0" applyFont="1" applyFill="1" applyBorder="1" applyAlignment="1">
      <alignment horizontal="center" vertical="center"/>
    </xf>
    <xf numFmtId="0" fontId="6" fillId="0" borderId="68" xfId="0" applyFont="1" applyFill="1" applyBorder="1" applyAlignment="1">
      <alignment horizontal="center" vertical="center" wrapText="1"/>
    </xf>
    <xf numFmtId="4" fontId="4" fillId="0" borderId="69" xfId="0" applyNumberFormat="1" applyFont="1" applyFill="1" applyBorder="1" applyAlignment="1">
      <alignment horizontal="center" vertical="center" wrapText="1"/>
    </xf>
    <xf numFmtId="4" fontId="4" fillId="0" borderId="47" xfId="0" applyNumberFormat="1" applyFont="1" applyFill="1" applyBorder="1" applyAlignment="1">
      <alignment horizontal="center" vertical="center" wrapText="1"/>
    </xf>
    <xf numFmtId="4" fontId="4" fillId="0" borderId="47" xfId="0" applyNumberFormat="1" applyFont="1" applyFill="1" applyBorder="1" applyAlignment="1">
      <alignment horizontal="right" vertical="center" wrapText="1"/>
    </xf>
    <xf numFmtId="4" fontId="4" fillId="0" borderId="69" xfId="0" applyNumberFormat="1" applyFont="1" applyFill="1" applyBorder="1" applyAlignment="1">
      <alignment vertical="center" wrapText="1"/>
    </xf>
    <xf numFmtId="4" fontId="4" fillId="0" borderId="47" xfId="0" applyNumberFormat="1" applyFont="1" applyFill="1" applyBorder="1" applyAlignment="1">
      <alignment vertical="center" wrapText="1"/>
    </xf>
    <xf numFmtId="0" fontId="4" fillId="0" borderId="71"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0" borderId="47" xfId="0" applyFont="1" applyFill="1" applyBorder="1" applyAlignment="1">
      <alignment horizontal="center" vertical="center" wrapText="1"/>
    </xf>
    <xf numFmtId="166" fontId="6" fillId="26" borderId="71" xfId="0" applyNumberFormat="1" applyFont="1" applyFill="1" applyBorder="1" applyAlignment="1">
      <alignment horizontal="center" vertical="center" wrapText="1"/>
    </xf>
    <xf numFmtId="166" fontId="6" fillId="26" borderId="65" xfId="0" applyNumberFormat="1" applyFont="1" applyFill="1" applyBorder="1" applyAlignment="1">
      <alignment horizontal="center" vertical="center" wrapText="1"/>
    </xf>
    <xf numFmtId="166" fontId="6" fillId="26" borderId="73" xfId="0" applyNumberFormat="1" applyFont="1" applyFill="1" applyBorder="1" applyAlignment="1">
      <alignment horizontal="center" vertical="center" wrapText="1"/>
    </xf>
    <xf numFmtId="166" fontId="6" fillId="26" borderId="64" xfId="0" applyNumberFormat="1" applyFont="1" applyFill="1" applyBorder="1" applyAlignment="1">
      <alignment horizontal="center" vertical="center" wrapText="1"/>
    </xf>
    <xf numFmtId="166" fontId="6" fillId="26" borderId="63" xfId="0" applyNumberFormat="1" applyFont="1" applyFill="1" applyBorder="1" applyAlignment="1">
      <alignment horizontal="center" vertical="center" wrapText="1"/>
    </xf>
    <xf numFmtId="166" fontId="6" fillId="26" borderId="74" xfId="0" applyNumberFormat="1" applyFont="1" applyFill="1" applyBorder="1" applyAlignment="1">
      <alignment horizontal="center" vertical="center" wrapText="1"/>
    </xf>
    <xf numFmtId="165" fontId="4" fillId="0" borderId="69" xfId="0" applyNumberFormat="1" applyFont="1" applyFill="1" applyBorder="1" applyAlignment="1">
      <alignment horizontal="center" vertical="center" wrapText="1"/>
    </xf>
    <xf numFmtId="165" fontId="4" fillId="0" borderId="47" xfId="0" applyNumberFormat="1" applyFont="1" applyFill="1" applyBorder="1" applyAlignment="1">
      <alignment horizontal="center" vertical="center" wrapText="1"/>
    </xf>
    <xf numFmtId="0" fontId="4" fillId="0" borderId="64" xfId="0" applyFont="1" applyBorder="1" applyAlignment="1">
      <alignment horizontal="center" vertical="center"/>
    </xf>
    <xf numFmtId="0" fontId="4" fillId="0" borderId="63" xfId="0" applyFont="1" applyBorder="1" applyAlignment="1">
      <alignment horizontal="center" vertical="center"/>
    </xf>
    <xf numFmtId="0" fontId="4" fillId="0" borderId="74" xfId="0" applyFont="1" applyBorder="1" applyAlignment="1">
      <alignment horizontal="center" vertical="center"/>
    </xf>
    <xf numFmtId="0" fontId="23" fillId="0" borderId="70" xfId="0" applyFont="1" applyBorder="1" applyAlignment="1" applyProtection="1">
      <alignment horizontal="center" vertical="center" wrapText="1"/>
      <protection locked="0"/>
    </xf>
    <xf numFmtId="0" fontId="23" fillId="0" borderId="66" xfId="0" applyFont="1" applyBorder="1" applyAlignment="1" applyProtection="1">
      <alignment horizontal="center" vertical="center" wrapText="1"/>
      <protection locked="0"/>
    </xf>
    <xf numFmtId="0" fontId="23" fillId="0" borderId="72" xfId="0" applyFont="1" applyBorder="1" applyAlignment="1" applyProtection="1">
      <alignment horizontal="center" vertical="center" wrapText="1"/>
      <protection locked="0"/>
    </xf>
    <xf numFmtId="0" fontId="23" fillId="0" borderId="70" xfId="0" applyFont="1" applyBorder="1" applyAlignment="1">
      <alignment horizontal="center" vertical="center" wrapText="1"/>
    </xf>
    <xf numFmtId="0" fontId="23" fillId="0" borderId="66" xfId="0" applyFont="1" applyBorder="1" applyAlignment="1">
      <alignment horizontal="center" vertical="center" wrapText="1"/>
    </xf>
    <xf numFmtId="0" fontId="23" fillId="0" borderId="72" xfId="0" applyFont="1" applyBorder="1" applyAlignment="1">
      <alignment horizontal="center" vertical="center" wrapText="1"/>
    </xf>
    <xf numFmtId="0" fontId="6" fillId="0" borderId="71" xfId="0" applyFont="1" applyBorder="1" applyAlignment="1">
      <alignment horizontal="center" vertical="center"/>
    </xf>
    <xf numFmtId="0" fontId="6" fillId="0" borderId="65" xfId="0" applyFont="1" applyBorder="1" applyAlignment="1">
      <alignment horizontal="center" vertical="center"/>
    </xf>
    <xf numFmtId="0" fontId="6" fillId="0" borderId="73" xfId="0" applyFont="1" applyBorder="1" applyAlignment="1">
      <alignment horizontal="center" vertical="center"/>
    </xf>
    <xf numFmtId="0" fontId="6" fillId="32" borderId="75" xfId="0" applyFont="1" applyFill="1" applyBorder="1" applyAlignment="1">
      <alignment horizontal="center" vertical="center"/>
    </xf>
    <xf numFmtId="0" fontId="6" fillId="32" borderId="0" xfId="0" applyFont="1" applyFill="1" applyBorder="1" applyAlignment="1">
      <alignment horizontal="center" vertical="center"/>
    </xf>
    <xf numFmtId="0" fontId="6" fillId="32" borderId="19" xfId="0" applyFont="1" applyFill="1" applyBorder="1" applyAlignment="1">
      <alignment horizontal="center" vertical="center"/>
    </xf>
    <xf numFmtId="0" fontId="6" fillId="23" borderId="70" xfId="0" applyFont="1" applyFill="1" applyBorder="1" applyAlignment="1">
      <alignment horizontal="center" vertical="center" wrapText="1"/>
    </xf>
    <xf numFmtId="0" fontId="6" fillId="23" borderId="66" xfId="0" applyFont="1" applyFill="1" applyBorder="1" applyAlignment="1">
      <alignment horizontal="center" vertical="center" wrapText="1"/>
    </xf>
    <xf numFmtId="0" fontId="6" fillId="27" borderId="68" xfId="0" applyFont="1" applyFill="1" applyBorder="1" applyAlignment="1">
      <alignment horizontal="center" vertical="center" wrapText="1"/>
    </xf>
    <xf numFmtId="166" fontId="6" fillId="26" borderId="71" xfId="0" applyNumberFormat="1" applyFont="1" applyFill="1" applyBorder="1" applyAlignment="1">
      <alignment horizontal="center" vertical="center"/>
    </xf>
    <xf numFmtId="166" fontId="6" fillId="26" borderId="65" xfId="0" applyNumberFormat="1" applyFont="1" applyFill="1" applyBorder="1" applyAlignment="1">
      <alignment horizontal="center" vertical="center"/>
    </xf>
    <xf numFmtId="166" fontId="6" fillId="26" borderId="73" xfId="0" applyNumberFormat="1" applyFont="1" applyFill="1" applyBorder="1" applyAlignment="1">
      <alignment horizontal="center" vertical="center"/>
    </xf>
    <xf numFmtId="166" fontId="6" fillId="26" borderId="64" xfId="0" applyNumberFormat="1" applyFont="1" applyFill="1" applyBorder="1" applyAlignment="1">
      <alignment horizontal="center" vertical="center"/>
    </xf>
    <xf numFmtId="166" fontId="6" fillId="26" borderId="63" xfId="0" applyNumberFormat="1" applyFont="1" applyFill="1" applyBorder="1" applyAlignment="1">
      <alignment horizontal="center" vertical="center"/>
    </xf>
    <xf numFmtId="166" fontId="6" fillId="26" borderId="74" xfId="0" applyNumberFormat="1" applyFont="1" applyFill="1" applyBorder="1" applyAlignment="1">
      <alignment horizontal="center" vertical="center"/>
    </xf>
    <xf numFmtId="4" fontId="4" fillId="32" borderId="69" xfId="0" applyNumberFormat="1" applyFont="1" applyFill="1" applyBorder="1" applyAlignment="1">
      <alignment vertical="center" wrapText="1"/>
    </xf>
    <xf numFmtId="4" fontId="4" fillId="32" borderId="47" xfId="0" applyNumberFormat="1" applyFont="1" applyFill="1" applyBorder="1" applyAlignment="1">
      <alignment vertical="center" wrapText="1"/>
    </xf>
    <xf numFmtId="4" fontId="4" fillId="32" borderId="69" xfId="0" applyNumberFormat="1" applyFont="1" applyFill="1" applyBorder="1" applyAlignment="1">
      <alignment horizontal="center" vertical="center" wrapText="1"/>
    </xf>
    <xf numFmtId="4" fontId="4" fillId="32" borderId="47" xfId="0" applyNumberFormat="1" applyFont="1" applyFill="1" applyBorder="1" applyAlignment="1">
      <alignment horizontal="center" vertical="center" wrapText="1"/>
    </xf>
    <xf numFmtId="167" fontId="4" fillId="0" borderId="69" xfId="0" applyNumberFormat="1" applyFont="1" applyFill="1" applyBorder="1" applyAlignment="1">
      <alignment horizontal="center" vertical="center" wrapText="1"/>
    </xf>
    <xf numFmtId="167" fontId="4" fillId="0" borderId="47" xfId="0" applyNumberFormat="1" applyFont="1" applyFill="1" applyBorder="1" applyAlignment="1">
      <alignment horizontal="center" vertical="center" wrapText="1"/>
    </xf>
    <xf numFmtId="0" fontId="4" fillId="0" borderId="69" xfId="0" applyFont="1" applyFill="1" applyBorder="1" applyAlignment="1">
      <alignment horizontal="justify" vertical="center" wrapText="1"/>
    </xf>
    <xf numFmtId="0" fontId="4" fillId="0" borderId="47" xfId="0" applyFont="1" applyFill="1" applyBorder="1" applyAlignment="1">
      <alignment horizontal="justify" vertical="center" wrapText="1"/>
    </xf>
    <xf numFmtId="165" fontId="6" fillId="0" borderId="68" xfId="0" applyNumberFormat="1" applyFont="1" applyFill="1" applyBorder="1" applyAlignment="1">
      <alignment horizontal="center" vertical="center" wrapText="1"/>
    </xf>
    <xf numFmtId="165" fontId="4" fillId="0" borderId="22" xfId="0" applyNumberFormat="1" applyFont="1" applyFill="1" applyBorder="1" applyAlignment="1">
      <alignment horizontal="center" vertical="center" wrapText="1"/>
    </xf>
    <xf numFmtId="0" fontId="4" fillId="0" borderId="68" xfId="0" applyFont="1" applyBorder="1" applyAlignment="1">
      <alignment horizontal="center" vertical="center" wrapText="1"/>
    </xf>
    <xf numFmtId="0" fontId="4" fillId="0" borderId="68" xfId="0" applyFont="1" applyFill="1" applyBorder="1" applyAlignment="1">
      <alignment horizontal="center" vertical="center" wrapText="1"/>
    </xf>
    <xf numFmtId="0" fontId="4" fillId="0" borderId="68" xfId="0" applyFont="1" applyFill="1" applyBorder="1" applyAlignment="1">
      <alignment horizontal="justify" vertical="center" wrapText="1"/>
    </xf>
    <xf numFmtId="0" fontId="22" fillId="32" borderId="69" xfId="0" applyFont="1" applyFill="1" applyBorder="1" applyAlignment="1">
      <alignment horizontal="center" vertical="center" wrapText="1"/>
    </xf>
    <xf numFmtId="0" fontId="22" fillId="32" borderId="47" xfId="0" applyFont="1" applyFill="1" applyBorder="1" applyAlignment="1">
      <alignment horizontal="center" vertical="center" wrapText="1"/>
    </xf>
    <xf numFmtId="4" fontId="4" fillId="32" borderId="69" xfId="0" applyNumberFormat="1" applyFont="1" applyFill="1" applyBorder="1" applyAlignment="1">
      <alignment horizontal="right" vertical="center" wrapText="1"/>
    </xf>
    <xf numFmtId="4" fontId="4" fillId="32" borderId="47" xfId="0" applyNumberFormat="1" applyFont="1" applyFill="1" applyBorder="1" applyAlignment="1">
      <alignment horizontal="right" vertical="center" wrapText="1"/>
    </xf>
    <xf numFmtId="15" fontId="6" fillId="26" borderId="71" xfId="0" applyNumberFormat="1" applyFont="1" applyFill="1" applyBorder="1" applyAlignment="1">
      <alignment horizontal="center" vertical="center" wrapText="1"/>
    </xf>
    <xf numFmtId="15" fontId="6" fillId="26" borderId="65" xfId="0" applyNumberFormat="1" applyFont="1" applyFill="1" applyBorder="1" applyAlignment="1">
      <alignment horizontal="center" vertical="center" wrapText="1"/>
    </xf>
    <xf numFmtId="15" fontId="6" fillId="26" borderId="73" xfId="0" applyNumberFormat="1" applyFont="1" applyFill="1" applyBorder="1" applyAlignment="1">
      <alignment horizontal="center" vertical="center" wrapText="1"/>
    </xf>
    <xf numFmtId="15" fontId="6" fillId="26" borderId="64" xfId="0" applyNumberFormat="1" applyFont="1" applyFill="1" applyBorder="1" applyAlignment="1">
      <alignment horizontal="center" vertical="center" wrapText="1"/>
    </xf>
    <xf numFmtId="15" fontId="6" fillId="26" borderId="63" xfId="0" applyNumberFormat="1" applyFont="1" applyFill="1" applyBorder="1" applyAlignment="1">
      <alignment horizontal="center" vertical="center" wrapText="1"/>
    </xf>
    <xf numFmtId="15" fontId="6" fillId="26" borderId="74" xfId="0" applyNumberFormat="1" applyFont="1" applyFill="1" applyBorder="1" applyAlignment="1">
      <alignment horizontal="center" vertical="center" wrapText="1"/>
    </xf>
    <xf numFmtId="0" fontId="4" fillId="32" borderId="69" xfId="0" applyFont="1" applyFill="1" applyBorder="1" applyAlignment="1">
      <alignment horizontal="center" vertical="center" wrapText="1"/>
    </xf>
    <xf numFmtId="0" fontId="4" fillId="32" borderId="47" xfId="0" applyFont="1" applyFill="1" applyBorder="1" applyAlignment="1">
      <alignment horizontal="center" vertical="center" wrapText="1"/>
    </xf>
    <xf numFmtId="0" fontId="4" fillId="0" borderId="11" xfId="0" applyFont="1" applyFill="1" applyBorder="1" applyAlignment="1">
      <alignment horizontal="justify" vertical="center" wrapText="1"/>
    </xf>
    <xf numFmtId="0" fontId="4" fillId="0" borderId="11" xfId="0" applyFont="1" applyBorder="1" applyAlignment="1">
      <alignment horizontal="center" vertical="center" wrapText="1"/>
    </xf>
    <xf numFmtId="0" fontId="6" fillId="23" borderId="72" xfId="0" applyFont="1" applyFill="1" applyBorder="1" applyAlignment="1">
      <alignment horizontal="center" vertical="center" wrapText="1"/>
    </xf>
    <xf numFmtId="168" fontId="4" fillId="0" borderId="69" xfId="0" applyNumberFormat="1" applyFont="1" applyFill="1" applyBorder="1" applyAlignment="1">
      <alignment horizontal="center" vertical="center" wrapText="1"/>
    </xf>
    <xf numFmtId="15" fontId="25" fillId="26" borderId="11" xfId="0" applyNumberFormat="1" applyFont="1" applyFill="1" applyBorder="1" applyAlignment="1">
      <alignment horizontal="center" vertical="center"/>
    </xf>
    <xf numFmtId="4" fontId="4" fillId="0" borderId="84" xfId="0" applyNumberFormat="1" applyFont="1" applyFill="1" applyBorder="1" applyAlignment="1">
      <alignment horizontal="right" vertical="center" wrapText="1"/>
    </xf>
    <xf numFmtId="4" fontId="4" fillId="0" borderId="93" xfId="0" applyNumberFormat="1" applyFont="1" applyFill="1" applyBorder="1" applyAlignment="1">
      <alignment horizontal="right" vertical="center" wrapText="1"/>
    </xf>
    <xf numFmtId="0" fontId="4" fillId="29" borderId="11" xfId="0" applyFont="1" applyFill="1" applyBorder="1" applyAlignment="1">
      <alignment horizontal="justify" vertical="center" wrapText="1"/>
    </xf>
    <xf numFmtId="0" fontId="6" fillId="29" borderId="11" xfId="0" applyFont="1" applyFill="1" applyBorder="1" applyAlignment="1">
      <alignment horizontal="center" vertical="center" wrapText="1"/>
    </xf>
    <xf numFmtId="0" fontId="4" fillId="29" borderId="11" xfId="0" applyFont="1" applyFill="1" applyBorder="1" applyAlignment="1">
      <alignment vertical="center"/>
    </xf>
    <xf numFmtId="4" fontId="4" fillId="29" borderId="11" xfId="0" applyNumberFormat="1" applyFont="1" applyFill="1" applyBorder="1" applyAlignment="1">
      <alignment horizontal="right" vertical="center" wrapText="1"/>
    </xf>
    <xf numFmtId="0" fontId="4" fillId="29" borderId="11" xfId="0" applyFont="1" applyFill="1" applyBorder="1" applyAlignment="1">
      <alignment horizontal="right" vertical="center" wrapText="1"/>
    </xf>
    <xf numFmtId="4" fontId="4" fillId="29" borderId="11" xfId="0" applyNumberFormat="1" applyFont="1" applyFill="1" applyBorder="1" applyAlignment="1">
      <alignment vertical="center" wrapText="1"/>
    </xf>
    <xf numFmtId="168" fontId="4" fillId="29" borderId="11" xfId="0" applyNumberFormat="1" applyFont="1" applyFill="1" applyBorder="1" applyAlignment="1">
      <alignment horizontal="center" vertical="center" wrapText="1"/>
    </xf>
    <xf numFmtId="0" fontId="6" fillId="23" borderId="52" xfId="0" applyFont="1" applyFill="1" applyBorder="1" applyAlignment="1">
      <alignment horizontal="center" vertical="center" wrapText="1"/>
    </xf>
    <xf numFmtId="0" fontId="6" fillId="23" borderId="47" xfId="0" applyFont="1" applyFill="1" applyBorder="1" applyAlignment="1">
      <alignment horizontal="center" vertical="center" wrapText="1"/>
    </xf>
    <xf numFmtId="0" fontId="6" fillId="23" borderId="53" xfId="0" applyFont="1" applyFill="1" applyBorder="1" applyAlignment="1">
      <alignment horizontal="center" vertical="center" wrapText="1"/>
    </xf>
    <xf numFmtId="0" fontId="6" fillId="23" borderId="64" xfId="0" applyFont="1" applyFill="1" applyBorder="1" applyAlignment="1">
      <alignment horizontal="center" vertical="center" wrapText="1"/>
    </xf>
    <xf numFmtId="4" fontId="6" fillId="23" borderId="52" xfId="0" applyNumberFormat="1" applyFont="1" applyFill="1" applyBorder="1" applyAlignment="1">
      <alignment horizontal="center" vertical="center" wrapText="1"/>
    </xf>
    <xf numFmtId="4" fontId="6" fillId="23" borderId="53" xfId="0" applyNumberFormat="1" applyFont="1" applyFill="1" applyBorder="1" applyAlignment="1">
      <alignment horizontal="center" vertical="center" wrapText="1"/>
    </xf>
    <xf numFmtId="4" fontId="6" fillId="23" borderId="55" xfId="0" applyNumberFormat="1" applyFont="1" applyFill="1" applyBorder="1" applyAlignment="1">
      <alignment horizontal="center" vertical="center" wrapText="1"/>
    </xf>
    <xf numFmtId="4" fontId="6" fillId="23" borderId="52" xfId="0" applyNumberFormat="1" applyFont="1" applyFill="1" applyBorder="1" applyAlignment="1">
      <alignment horizontal="center" vertical="center"/>
    </xf>
    <xf numFmtId="4" fontId="6" fillId="23" borderId="47" xfId="0" applyNumberFormat="1" applyFont="1" applyFill="1" applyBorder="1" applyAlignment="1">
      <alignment horizontal="center"/>
    </xf>
    <xf numFmtId="0" fontId="25" fillId="35" borderId="63" xfId="0" applyFont="1" applyFill="1" applyBorder="1" applyAlignment="1">
      <alignment horizontal="center"/>
    </xf>
    <xf numFmtId="0" fontId="25" fillId="37" borderId="63" xfId="0" applyFont="1" applyFill="1" applyBorder="1" applyAlignment="1">
      <alignment horizontal="center"/>
    </xf>
    <xf numFmtId="4" fontId="26" fillId="23" borderId="52" xfId="0" applyNumberFormat="1" applyFont="1" applyFill="1" applyBorder="1" applyAlignment="1">
      <alignment horizontal="center" vertical="center" wrapText="1"/>
    </xf>
    <xf numFmtId="4" fontId="26" fillId="23" borderId="47" xfId="0" applyNumberFormat="1" applyFont="1" applyFill="1" applyBorder="1" applyAlignment="1">
      <alignment horizontal="center" vertical="center" wrapText="1"/>
    </xf>
    <xf numFmtId="0" fontId="26" fillId="23" borderId="52" xfId="0" applyFont="1" applyFill="1" applyBorder="1" applyAlignment="1">
      <alignment horizontal="center" vertical="center" wrapText="1"/>
    </xf>
    <xf numFmtId="0" fontId="26" fillId="23" borderId="47" xfId="0" applyFont="1" applyFill="1" applyBorder="1" applyAlignment="1">
      <alignment horizontal="center" vertical="center" wrapText="1"/>
    </xf>
    <xf numFmtId="0" fontId="28" fillId="0" borderId="0" xfId="0" applyFont="1" applyAlignment="1">
      <alignment horizontal="center" vertical="center" wrapText="1"/>
    </xf>
    <xf numFmtId="4" fontId="4" fillId="0" borderId="0" xfId="43" applyNumberFormat="1" applyFont="1" applyAlignment="1">
      <alignment horizontal="center"/>
    </xf>
    <xf numFmtId="0" fontId="6" fillId="0" borderId="0" xfId="43" applyFont="1" applyFill="1" applyBorder="1" applyAlignment="1">
      <alignment horizontal="center" vertical="center" wrapText="1"/>
    </xf>
    <xf numFmtId="0" fontId="6" fillId="0" borderId="9" xfId="43" applyFont="1" applyFill="1" applyBorder="1" applyAlignment="1">
      <alignment horizontal="center" vertical="center"/>
    </xf>
    <xf numFmtId="0" fontId="6" fillId="0" borderId="10" xfId="43" applyFont="1" applyFill="1" applyBorder="1" applyAlignment="1">
      <alignment horizontal="center" vertical="center"/>
    </xf>
    <xf numFmtId="0" fontId="6" fillId="0" borderId="12" xfId="43" applyFont="1" applyFill="1" applyBorder="1" applyAlignment="1">
      <alignment horizontal="center" vertical="center"/>
    </xf>
    <xf numFmtId="164" fontId="4" fillId="0" borderId="10" xfId="28" applyFont="1" applyFill="1" applyBorder="1" applyAlignment="1">
      <alignment horizontal="center" vertical="center"/>
    </xf>
    <xf numFmtId="164" fontId="4" fillId="0" borderId="12" xfId="28" applyFont="1" applyFill="1" applyBorder="1" applyAlignment="1">
      <alignment horizontal="center" vertical="center"/>
    </xf>
    <xf numFmtId="0" fontId="6" fillId="0" borderId="11" xfId="43" applyFont="1" applyFill="1" applyBorder="1" applyAlignment="1">
      <alignment horizontal="center" vertical="center"/>
    </xf>
    <xf numFmtId="0" fontId="6" fillId="0" borderId="71" xfId="43" applyFont="1" applyBorder="1" applyAlignment="1">
      <alignment horizontal="center" vertical="center"/>
    </xf>
    <xf numFmtId="0" fontId="6" fillId="0" borderId="65" xfId="43" applyFont="1" applyBorder="1" applyAlignment="1">
      <alignment horizontal="center" vertical="center"/>
    </xf>
    <xf numFmtId="0" fontId="6" fillId="0" borderId="73" xfId="43" applyFont="1" applyBorder="1" applyAlignment="1">
      <alignment horizontal="center" vertical="center"/>
    </xf>
    <xf numFmtId="0" fontId="6" fillId="0" borderId="75" xfId="43" applyFont="1" applyBorder="1" applyAlignment="1">
      <alignment horizontal="center" vertical="center"/>
    </xf>
    <xf numFmtId="0" fontId="6" fillId="0" borderId="0" xfId="43" applyFont="1" applyBorder="1" applyAlignment="1">
      <alignment horizontal="center" vertical="center"/>
    </xf>
    <xf numFmtId="0" fontId="6" fillId="0" borderId="19" xfId="43" applyFont="1" applyBorder="1" applyAlignment="1">
      <alignment horizontal="center" vertical="center"/>
    </xf>
    <xf numFmtId="0" fontId="6" fillId="0" borderId="0" xfId="43" applyFont="1" applyFill="1" applyBorder="1" applyAlignment="1">
      <alignment horizontal="center" vertical="center"/>
    </xf>
    <xf numFmtId="0" fontId="6" fillId="28" borderId="9" xfId="43" applyFont="1" applyFill="1" applyBorder="1" applyAlignment="1">
      <alignment horizontal="center" vertical="center"/>
    </xf>
    <xf numFmtId="0" fontId="6" fillId="28" borderId="10" xfId="43" applyFont="1" applyFill="1" applyBorder="1" applyAlignment="1">
      <alignment horizontal="center" vertical="center"/>
    </xf>
    <xf numFmtId="0" fontId="6" fillId="28" borderId="12" xfId="43" applyFont="1" applyFill="1" applyBorder="1" applyAlignment="1">
      <alignment horizontal="center" vertical="center"/>
    </xf>
    <xf numFmtId="0" fontId="6" fillId="0" borderId="9" xfId="0" applyFont="1" applyFill="1" applyBorder="1" applyAlignment="1">
      <alignment horizontal="center" vertical="center"/>
    </xf>
    <xf numFmtId="0" fontId="6" fillId="0" borderId="12" xfId="0" applyFont="1" applyFill="1" applyBorder="1" applyAlignment="1">
      <alignment horizontal="center" vertical="center"/>
    </xf>
    <xf numFmtId="0" fontId="6" fillId="23" borderId="71" xfId="43" applyFont="1" applyFill="1" applyBorder="1" applyAlignment="1">
      <alignment horizontal="center" vertical="center" wrapText="1"/>
    </xf>
    <xf numFmtId="0" fontId="6" fillId="23" borderId="73" xfId="43" applyFont="1" applyFill="1" applyBorder="1" applyAlignment="1">
      <alignment horizontal="center" vertical="center" wrapText="1"/>
    </xf>
    <xf numFmtId="0" fontId="6" fillId="23" borderId="9" xfId="43" applyFont="1" applyFill="1" applyBorder="1" applyAlignment="1">
      <alignment horizontal="center" vertical="center" wrapText="1"/>
    </xf>
    <xf numFmtId="0" fontId="6" fillId="23" borderId="10" xfId="43" applyFont="1" applyFill="1" applyBorder="1" applyAlignment="1">
      <alignment horizontal="center" vertical="center" wrapText="1"/>
    </xf>
    <xf numFmtId="0" fontId="6" fillId="0" borderId="71" xfId="43" applyFont="1" applyFill="1" applyBorder="1" applyAlignment="1">
      <alignment horizontal="center" vertical="center" wrapText="1"/>
    </xf>
    <xf numFmtId="0" fontId="6" fillId="0" borderId="73" xfId="43" applyFont="1" applyFill="1" applyBorder="1" applyAlignment="1">
      <alignment horizontal="center" vertical="center" wrapText="1"/>
    </xf>
    <xf numFmtId="0" fontId="6" fillId="0" borderId="63" xfId="43" applyFont="1" applyFill="1" applyBorder="1" applyAlignment="1">
      <alignment horizontal="center" vertical="center" wrapText="1"/>
    </xf>
    <xf numFmtId="0" fontId="6" fillId="0" borderId="74" xfId="43" applyFont="1" applyFill="1" applyBorder="1" applyAlignment="1">
      <alignment horizontal="center" vertical="center" wrapText="1"/>
    </xf>
    <xf numFmtId="15" fontId="6" fillId="26" borderId="70" xfId="0" applyNumberFormat="1" applyFont="1" applyFill="1" applyBorder="1" applyAlignment="1">
      <alignment horizontal="center" vertical="center"/>
    </xf>
    <xf numFmtId="15" fontId="6" fillId="26" borderId="66" xfId="0" applyNumberFormat="1" applyFont="1" applyFill="1" applyBorder="1" applyAlignment="1">
      <alignment horizontal="center" vertical="center"/>
    </xf>
    <xf numFmtId="15" fontId="6" fillId="26" borderId="72" xfId="0" applyNumberFormat="1" applyFont="1" applyFill="1" applyBorder="1" applyAlignment="1">
      <alignment horizontal="center" vertical="center"/>
    </xf>
    <xf numFmtId="0" fontId="6" fillId="0" borderId="64" xfId="43" applyFont="1" applyFill="1" applyBorder="1" applyAlignment="1">
      <alignment horizontal="center" vertical="center" wrapText="1"/>
    </xf>
    <xf numFmtId="0" fontId="6" fillId="25" borderId="71" xfId="43" applyFont="1" applyFill="1" applyBorder="1" applyAlignment="1">
      <alignment horizontal="center" vertical="center"/>
    </xf>
    <xf numFmtId="0" fontId="6" fillId="25" borderId="65" xfId="43" applyFont="1" applyFill="1" applyBorder="1" applyAlignment="1">
      <alignment horizontal="center" vertical="center"/>
    </xf>
    <xf numFmtId="0" fontId="6" fillId="25" borderId="73" xfId="43" applyFont="1" applyFill="1" applyBorder="1" applyAlignment="1">
      <alignment horizontal="center" vertical="center"/>
    </xf>
    <xf numFmtId="0" fontId="6" fillId="25" borderId="64" xfId="43" applyFont="1" applyFill="1" applyBorder="1" applyAlignment="1">
      <alignment horizontal="center" vertical="center"/>
    </xf>
    <xf numFmtId="0" fontId="6" fillId="25" borderId="63" xfId="43" applyFont="1" applyFill="1" applyBorder="1" applyAlignment="1">
      <alignment horizontal="center" vertical="center"/>
    </xf>
    <xf numFmtId="0" fontId="6" fillId="25" borderId="74" xfId="43" applyFont="1" applyFill="1" applyBorder="1" applyAlignment="1">
      <alignment horizontal="center" vertical="center"/>
    </xf>
    <xf numFmtId="0" fontId="6" fillId="25" borderId="70" xfId="43" applyFont="1" applyFill="1" applyBorder="1" applyAlignment="1">
      <alignment horizontal="center" vertical="center"/>
    </xf>
    <xf numFmtId="0" fontId="6" fillId="25" borderId="72" xfId="43" applyFont="1" applyFill="1" applyBorder="1" applyAlignment="1">
      <alignment horizontal="center" vertical="center"/>
    </xf>
    <xf numFmtId="0" fontId="6" fillId="25" borderId="70" xfId="43" applyFont="1" applyFill="1" applyBorder="1" applyAlignment="1">
      <alignment horizontal="center" vertical="center" wrapText="1"/>
    </xf>
    <xf numFmtId="0" fontId="6" fillId="25" borderId="72" xfId="43" applyFont="1" applyFill="1" applyBorder="1" applyAlignment="1">
      <alignment horizontal="center" vertical="center" wrapText="1"/>
    </xf>
    <xf numFmtId="0" fontId="6" fillId="25" borderId="71" xfId="43" applyFont="1" applyFill="1" applyBorder="1" applyAlignment="1">
      <alignment horizontal="center" vertical="center" wrapText="1"/>
    </xf>
    <xf numFmtId="0" fontId="6" fillId="25" borderId="73" xfId="43" applyFont="1" applyFill="1" applyBorder="1" applyAlignment="1">
      <alignment horizontal="center" vertical="center" wrapText="1"/>
    </xf>
    <xf numFmtId="0" fontId="6" fillId="25" borderId="64" xfId="43" applyFont="1" applyFill="1" applyBorder="1" applyAlignment="1">
      <alignment horizontal="center" vertical="center" wrapText="1"/>
    </xf>
    <xf numFmtId="0" fontId="6" fillId="25" borderId="74" xfId="43" applyFont="1" applyFill="1" applyBorder="1" applyAlignment="1">
      <alignment horizontal="center" vertical="center" wrapText="1"/>
    </xf>
    <xf numFmtId="0" fontId="6" fillId="25" borderId="68" xfId="43" applyFont="1" applyFill="1" applyBorder="1" applyAlignment="1">
      <alignment horizontal="center" vertical="center" wrapText="1"/>
    </xf>
    <xf numFmtId="0" fontId="6" fillId="25" borderId="69" xfId="43" applyFont="1" applyFill="1" applyBorder="1" applyAlignment="1">
      <alignment horizontal="center" vertical="center" wrapText="1"/>
    </xf>
    <xf numFmtId="0" fontId="4" fillId="25" borderId="22" xfId="43" applyFont="1" applyFill="1" applyBorder="1" applyAlignment="1">
      <alignment vertical="center"/>
    </xf>
    <xf numFmtId="0" fontId="4" fillId="25" borderId="47" xfId="43" applyFont="1" applyFill="1" applyBorder="1" applyAlignment="1">
      <alignment vertical="center"/>
    </xf>
    <xf numFmtId="0" fontId="25" fillId="35" borderId="0" xfId="43" applyFont="1" applyFill="1" applyAlignment="1">
      <alignment horizontal="center"/>
    </xf>
    <xf numFmtId="0" fontId="28" fillId="0" borderId="0" xfId="43" applyFont="1" applyAlignment="1">
      <alignment horizontal="center" wrapText="1"/>
    </xf>
    <xf numFmtId="0" fontId="28" fillId="0" borderId="0" xfId="43" applyFont="1" applyAlignment="1">
      <alignment horizontal="center" vertical="center" wrapText="1"/>
    </xf>
    <xf numFmtId="0" fontId="25" fillId="37" borderId="0" xfId="43" applyFont="1" applyFill="1" applyAlignment="1">
      <alignment horizontal="center"/>
    </xf>
    <xf numFmtId="0" fontId="26" fillId="25" borderId="68" xfId="43" applyFont="1" applyFill="1" applyBorder="1" applyAlignment="1">
      <alignment horizontal="center" vertical="center" wrapText="1"/>
    </xf>
    <xf numFmtId="0" fontId="6" fillId="25" borderId="22" xfId="43" applyFont="1" applyFill="1" applyBorder="1" applyAlignment="1">
      <alignment horizontal="center" vertical="center" wrapText="1"/>
    </xf>
    <xf numFmtId="0" fontId="6" fillId="25" borderId="47" xfId="43" applyFont="1" applyFill="1" applyBorder="1" applyAlignment="1">
      <alignment horizontal="center" vertical="center" wrapText="1"/>
    </xf>
    <xf numFmtId="0" fontId="6" fillId="25" borderId="66" xfId="43" applyFont="1" applyFill="1" applyBorder="1" applyAlignment="1">
      <alignment horizontal="center" vertical="center"/>
    </xf>
    <xf numFmtId="0" fontId="6" fillId="25" borderId="68" xfId="43" applyFont="1" applyFill="1" applyBorder="1" applyAlignment="1">
      <alignment horizontal="center" vertical="center"/>
    </xf>
    <xf numFmtId="0" fontId="6" fillId="0" borderId="64" xfId="0" applyFont="1" applyBorder="1" applyAlignment="1">
      <alignment horizontal="center" vertical="center"/>
    </xf>
    <xf numFmtId="0" fontId="6" fillId="0" borderId="63" xfId="0" applyFont="1" applyBorder="1" applyAlignment="1">
      <alignment horizontal="center" vertical="center"/>
    </xf>
    <xf numFmtId="0" fontId="6" fillId="0" borderId="74" xfId="0" applyFont="1" applyBorder="1" applyAlignment="1">
      <alignment horizontal="center" vertical="center"/>
    </xf>
    <xf numFmtId="0" fontId="6" fillId="0" borderId="70" xfId="0" applyFont="1" applyFill="1" applyBorder="1" applyAlignment="1">
      <alignment vertical="center"/>
    </xf>
    <xf numFmtId="0" fontId="6" fillId="0" borderId="72" xfId="0" applyFont="1" applyFill="1" applyBorder="1" applyAlignment="1">
      <alignment vertical="center"/>
    </xf>
    <xf numFmtId="0" fontId="6" fillId="0" borderId="0" xfId="0"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horizontal="justify" vertical="top" wrapText="1"/>
    </xf>
    <xf numFmtId="0" fontId="6" fillId="27" borderId="70" xfId="0" applyFont="1" applyFill="1" applyBorder="1" applyAlignment="1">
      <alignment horizontal="center" vertical="center" wrapText="1"/>
    </xf>
    <xf numFmtId="0" fontId="6" fillId="27" borderId="66" xfId="0" applyFont="1" applyFill="1" applyBorder="1" applyAlignment="1">
      <alignment horizontal="center" vertical="center" wrapText="1"/>
    </xf>
    <xf numFmtId="0" fontId="6" fillId="27" borderId="72" xfId="0" applyFont="1" applyFill="1" applyBorder="1" applyAlignment="1">
      <alignment horizontal="center" vertical="center" wrapText="1"/>
    </xf>
    <xf numFmtId="0" fontId="6" fillId="0" borderId="70" xfId="0" applyFont="1" applyFill="1" applyBorder="1" applyAlignment="1">
      <alignment horizontal="center" vertical="center"/>
    </xf>
    <xf numFmtId="0" fontId="6" fillId="0" borderId="72" xfId="0" applyFont="1" applyFill="1" applyBorder="1" applyAlignment="1">
      <alignment horizontal="center" vertical="center"/>
    </xf>
    <xf numFmtId="0" fontId="6" fillId="0" borderId="70" xfId="0" applyFont="1" applyFill="1" applyBorder="1" applyAlignment="1">
      <alignment horizontal="center" vertical="center" wrapText="1"/>
    </xf>
    <xf numFmtId="0" fontId="6" fillId="0" borderId="72" xfId="0" applyFont="1" applyFill="1" applyBorder="1" applyAlignment="1">
      <alignment horizontal="center" vertical="center" wrapText="1"/>
    </xf>
    <xf numFmtId="0" fontId="6" fillId="0" borderId="66"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0" xfId="0" applyFont="1" applyFill="1" applyBorder="1" applyAlignment="1">
      <alignment horizontal="center" vertical="center" wrapText="1"/>
    </xf>
    <xf numFmtId="4" fontId="4" fillId="29" borderId="68" xfId="0" applyNumberFormat="1" applyFont="1" applyFill="1" applyBorder="1" applyAlignment="1">
      <alignment vertical="center" wrapText="1"/>
    </xf>
    <xf numFmtId="4" fontId="4" fillId="29" borderId="69" xfId="0" applyNumberFormat="1" applyFont="1" applyFill="1" applyBorder="1" applyAlignment="1">
      <alignment horizontal="right" vertical="center" wrapText="1"/>
    </xf>
    <xf numFmtId="4" fontId="4" fillId="29" borderId="20" xfId="0" applyNumberFormat="1" applyFont="1" applyFill="1" applyBorder="1" applyAlignment="1">
      <alignment horizontal="right" vertical="center" wrapText="1"/>
    </xf>
    <xf numFmtId="4" fontId="4" fillId="29" borderId="69" xfId="43" applyNumberFormat="1" applyFont="1" applyFill="1" applyBorder="1" applyAlignment="1">
      <alignment horizontal="right" vertical="center" wrapText="1"/>
    </xf>
    <xf numFmtId="4" fontId="4" fillId="29" borderId="20" xfId="43" applyNumberFormat="1" applyFont="1" applyFill="1" applyBorder="1" applyAlignment="1">
      <alignment horizontal="right" vertical="center" wrapText="1"/>
    </xf>
    <xf numFmtId="0" fontId="4" fillId="29" borderId="68" xfId="0" applyFont="1" applyFill="1" applyBorder="1" applyAlignment="1">
      <alignment horizontal="center" vertical="center" wrapText="1"/>
    </xf>
    <xf numFmtId="165" fontId="4" fillId="29" borderId="69" xfId="0" applyNumberFormat="1" applyFont="1" applyFill="1" applyBorder="1" applyAlignment="1">
      <alignment horizontal="center" vertical="center" wrapText="1"/>
    </xf>
    <xf numFmtId="0" fontId="4" fillId="29" borderId="22" xfId="0" applyFont="1" applyFill="1" applyBorder="1" applyAlignment="1">
      <alignment horizontal="center" vertical="center" wrapText="1"/>
    </xf>
    <xf numFmtId="0" fontId="4" fillId="29" borderId="68" xfId="0" applyFont="1" applyFill="1" applyBorder="1" applyAlignment="1">
      <alignment horizontal="center" vertical="center"/>
    </xf>
    <xf numFmtId="4" fontId="4" fillId="29" borderId="69" xfId="0" applyNumberFormat="1" applyFont="1" applyFill="1" applyBorder="1" applyAlignment="1">
      <alignment vertical="center" wrapText="1"/>
    </xf>
    <xf numFmtId="4" fontId="4" fillId="29" borderId="20" xfId="0" applyNumberFormat="1" applyFont="1" applyFill="1" applyBorder="1" applyAlignment="1">
      <alignment vertical="center" wrapText="1"/>
    </xf>
    <xf numFmtId="0" fontId="6" fillId="29" borderId="68" xfId="0" applyFont="1" applyFill="1" applyBorder="1" applyAlignment="1">
      <alignment horizontal="center" vertical="center" wrapText="1"/>
    </xf>
    <xf numFmtId="165" fontId="6" fillId="29" borderId="69" xfId="0" applyNumberFormat="1" applyFont="1" applyFill="1" applyBorder="1" applyAlignment="1">
      <alignment horizontal="center" vertical="center" wrapText="1"/>
    </xf>
    <xf numFmtId="165" fontId="6" fillId="29" borderId="22" xfId="0" applyNumberFormat="1" applyFont="1" applyFill="1" applyBorder="1" applyAlignment="1">
      <alignment horizontal="center" vertical="center" wrapText="1"/>
    </xf>
    <xf numFmtId="0" fontId="4" fillId="29" borderId="68" xfId="0" applyFont="1" applyFill="1" applyBorder="1" applyAlignment="1">
      <alignment horizontal="left" vertical="center" wrapText="1"/>
    </xf>
    <xf numFmtId="0" fontId="22" fillId="29" borderId="68" xfId="0" applyFont="1" applyFill="1" applyBorder="1" applyAlignment="1">
      <alignment horizontal="center" vertical="center" wrapText="1"/>
    </xf>
    <xf numFmtId="0" fontId="4" fillId="29" borderId="69" xfId="0" applyFont="1" applyFill="1" applyBorder="1" applyAlignment="1">
      <alignment horizontal="left" vertical="center" wrapText="1"/>
    </xf>
    <xf numFmtId="0" fontId="4" fillId="29" borderId="20" xfId="0" applyFont="1" applyFill="1" applyBorder="1" applyAlignment="1">
      <alignment horizontal="left" vertical="center" wrapText="1"/>
    </xf>
    <xf numFmtId="17" fontId="6" fillId="39" borderId="68" xfId="0" applyNumberFormat="1" applyFont="1" applyFill="1" applyBorder="1" applyAlignment="1">
      <alignment horizontal="center" vertical="center"/>
    </xf>
    <xf numFmtId="165" fontId="6" fillId="29" borderId="68" xfId="0" applyNumberFormat="1" applyFont="1" applyFill="1" applyBorder="1" applyAlignment="1">
      <alignment horizontal="center" vertical="center" wrapText="1"/>
    </xf>
    <xf numFmtId="165" fontId="4" fillId="29" borderId="68" xfId="0" applyNumberFormat="1" applyFont="1" applyFill="1" applyBorder="1" applyAlignment="1">
      <alignment horizontal="center" vertical="center" wrapText="1"/>
    </xf>
    <xf numFmtId="0" fontId="6" fillId="23" borderId="69" xfId="0" applyFont="1" applyFill="1" applyBorder="1" applyAlignment="1">
      <alignment horizontal="center" vertical="center" wrapText="1"/>
    </xf>
    <xf numFmtId="4" fontId="6" fillId="23" borderId="69" xfId="0" applyNumberFormat="1" applyFont="1" applyFill="1" applyBorder="1" applyAlignment="1">
      <alignment horizontal="center" vertical="center"/>
    </xf>
    <xf numFmtId="4" fontId="6" fillId="23" borderId="47" xfId="0" applyNumberFormat="1" applyFont="1" applyFill="1" applyBorder="1" applyAlignment="1">
      <alignment horizontal="center" vertical="center"/>
    </xf>
    <xf numFmtId="4" fontId="26" fillId="23" borderId="69" xfId="0" applyNumberFormat="1" applyFont="1" applyFill="1" applyBorder="1" applyAlignment="1">
      <alignment horizontal="center" vertical="center" wrapText="1"/>
    </xf>
    <xf numFmtId="0" fontId="26" fillId="23" borderId="69" xfId="0" applyFont="1" applyFill="1" applyBorder="1" applyAlignment="1">
      <alignment horizontal="center" vertical="center" wrapText="1"/>
    </xf>
    <xf numFmtId="0" fontId="26" fillId="0" borderId="47" xfId="0" applyFont="1" applyBorder="1" applyAlignment="1">
      <alignment horizontal="center" vertical="center" wrapText="1"/>
    </xf>
    <xf numFmtId="0" fontId="6" fillId="23" borderId="66" xfId="0" applyFont="1" applyFill="1" applyBorder="1" applyAlignment="1">
      <alignment horizontal="center" vertical="center"/>
    </xf>
    <xf numFmtId="4" fontId="6" fillId="23" borderId="68" xfId="0" applyNumberFormat="1" applyFont="1" applyFill="1" applyBorder="1" applyAlignment="1">
      <alignment horizontal="center" vertical="center"/>
    </xf>
    <xf numFmtId="4" fontId="4" fillId="23" borderId="68" xfId="0" applyNumberFormat="1" applyFont="1" applyFill="1" applyBorder="1" applyAlignment="1">
      <alignment horizontal="center" vertical="center"/>
    </xf>
    <xf numFmtId="4" fontId="6" fillId="23" borderId="71" xfId="0" applyNumberFormat="1" applyFont="1" applyFill="1" applyBorder="1" applyAlignment="1">
      <alignment horizontal="center" vertical="center" wrapText="1"/>
    </xf>
    <xf numFmtId="4" fontId="6" fillId="23" borderId="73" xfId="0" applyNumberFormat="1" applyFont="1" applyFill="1" applyBorder="1" applyAlignment="1">
      <alignment horizontal="center" vertical="center" wrapText="1"/>
    </xf>
    <xf numFmtId="0" fontId="6" fillId="23" borderId="70" xfId="0" applyFont="1" applyFill="1" applyBorder="1" applyAlignment="1">
      <alignment vertical="center" wrapText="1"/>
    </xf>
    <xf numFmtId="0" fontId="6" fillId="23" borderId="66" xfId="0" applyFont="1" applyFill="1" applyBorder="1" applyAlignment="1">
      <alignment vertical="center" wrapText="1"/>
    </xf>
    <xf numFmtId="0" fontId="6" fillId="23" borderId="72" xfId="0" applyFont="1" applyFill="1" applyBorder="1" applyAlignment="1">
      <alignment vertical="center" wrapText="1"/>
    </xf>
    <xf numFmtId="0" fontId="6" fillId="23" borderId="72" xfId="0" applyFont="1" applyFill="1" applyBorder="1" applyAlignment="1">
      <alignment horizontal="center" vertical="center"/>
    </xf>
    <xf numFmtId="4" fontId="6" fillId="23" borderId="68" xfId="0" applyNumberFormat="1" applyFont="1" applyFill="1" applyBorder="1" applyAlignment="1">
      <alignment horizontal="center" vertical="center" wrapText="1"/>
    </xf>
    <xf numFmtId="0" fontId="6" fillId="23" borderId="71" xfId="0" applyFont="1" applyFill="1" applyBorder="1" applyAlignment="1">
      <alignment horizontal="center" vertical="center" wrapText="1"/>
    </xf>
    <xf numFmtId="0" fontId="6" fillId="23" borderId="68" xfId="0" applyFont="1" applyFill="1" applyBorder="1" applyAlignment="1">
      <alignment horizontal="center" vertical="center" wrapText="1"/>
    </xf>
    <xf numFmtId="0" fontId="6" fillId="0" borderId="0" xfId="0" applyFont="1" applyAlignment="1">
      <alignment horizontal="center" wrapText="1"/>
    </xf>
    <xf numFmtId="0" fontId="6" fillId="0" borderId="0" xfId="0" applyFont="1" applyFill="1" applyBorder="1" applyAlignment="1">
      <alignment horizontal="center" vertical="center" wrapText="1"/>
    </xf>
    <xf numFmtId="4" fontId="4" fillId="29" borderId="93" xfId="43" applyNumberFormat="1" applyFont="1" applyFill="1" applyBorder="1" applyAlignment="1">
      <alignment horizontal="right" vertical="center" wrapText="1"/>
    </xf>
    <xf numFmtId="0" fontId="34" fillId="0" borderId="100" xfId="0" applyFont="1" applyFill="1" applyBorder="1" applyAlignment="1">
      <alignment horizontal="center" vertical="center" wrapText="1"/>
    </xf>
    <xf numFmtId="0" fontId="34" fillId="0" borderId="22" xfId="0" applyFont="1" applyFill="1" applyBorder="1" applyAlignment="1">
      <alignment horizontal="center" vertical="center" wrapText="1"/>
    </xf>
    <xf numFmtId="0" fontId="34" fillId="0" borderId="93" xfId="0" applyFont="1" applyFill="1" applyBorder="1" applyAlignment="1">
      <alignment horizontal="center" vertical="center" wrapText="1"/>
    </xf>
    <xf numFmtId="0" fontId="4" fillId="29" borderId="100" xfId="0" applyFont="1" applyFill="1" applyBorder="1" applyAlignment="1">
      <alignment horizontal="justify" vertical="center" wrapText="1"/>
    </xf>
    <xf numFmtId="0" fontId="4" fillId="29" borderId="93" xfId="0" applyFont="1" applyFill="1" applyBorder="1" applyAlignment="1">
      <alignment horizontal="justify" vertical="center" wrapText="1"/>
    </xf>
    <xf numFmtId="165" fontId="6" fillId="29" borderId="100" xfId="0" applyNumberFormat="1" applyFont="1" applyFill="1" applyBorder="1" applyAlignment="1">
      <alignment horizontal="center" vertical="center" wrapText="1"/>
    </xf>
    <xf numFmtId="165" fontId="4" fillId="0" borderId="92" xfId="0" applyNumberFormat="1" applyFont="1" applyFill="1" applyBorder="1" applyAlignment="1">
      <alignment horizontal="center" vertical="center" wrapText="1"/>
    </xf>
    <xf numFmtId="0" fontId="4" fillId="29" borderId="92" xfId="0" applyFont="1" applyFill="1" applyBorder="1" applyAlignment="1">
      <alignment horizontal="justify" vertical="center" wrapText="1"/>
    </xf>
    <xf numFmtId="0" fontId="4" fillId="29" borderId="20" xfId="0" applyFont="1" applyFill="1" applyBorder="1" applyAlignment="1">
      <alignment horizontal="justify" vertical="center" wrapText="1"/>
    </xf>
    <xf numFmtId="165" fontId="6" fillId="29" borderId="92" xfId="0" applyNumberFormat="1" applyFont="1" applyFill="1" applyBorder="1" applyAlignment="1">
      <alignment horizontal="center" vertical="center" wrapText="1"/>
    </xf>
    <xf numFmtId="165" fontId="4" fillId="29" borderId="92" xfId="0" applyNumberFormat="1" applyFont="1" applyFill="1" applyBorder="1" applyAlignment="1">
      <alignment horizontal="center" vertical="center" wrapText="1"/>
    </xf>
    <xf numFmtId="166" fontId="6" fillId="38" borderId="71" xfId="0" applyNumberFormat="1" applyFont="1" applyFill="1" applyBorder="1" applyAlignment="1">
      <alignment horizontal="center" vertical="center"/>
    </xf>
    <xf numFmtId="166" fontId="6" fillId="38" borderId="65" xfId="0" applyNumberFormat="1" applyFont="1" applyFill="1" applyBorder="1" applyAlignment="1">
      <alignment horizontal="center" vertical="center"/>
    </xf>
    <xf numFmtId="166" fontId="6" fillId="38" borderId="73" xfId="0" applyNumberFormat="1" applyFont="1" applyFill="1" applyBorder="1" applyAlignment="1">
      <alignment horizontal="center" vertical="center"/>
    </xf>
    <xf numFmtId="166" fontId="6" fillId="38" borderId="64" xfId="0" applyNumberFormat="1" applyFont="1" applyFill="1" applyBorder="1" applyAlignment="1">
      <alignment horizontal="center" vertical="center"/>
    </xf>
    <xf numFmtId="166" fontId="6" fillId="38" borderId="63" xfId="0" applyNumberFormat="1" applyFont="1" applyFill="1" applyBorder="1" applyAlignment="1">
      <alignment horizontal="center" vertical="center"/>
    </xf>
    <xf numFmtId="166" fontId="6" fillId="38" borderId="74" xfId="0" applyNumberFormat="1" applyFont="1" applyFill="1" applyBorder="1" applyAlignment="1">
      <alignment horizontal="center" vertical="center"/>
    </xf>
    <xf numFmtId="0" fontId="4" fillId="0" borderId="64" xfId="43" applyFont="1" applyBorder="1" applyAlignment="1">
      <alignment horizontal="center"/>
    </xf>
    <xf numFmtId="0" fontId="4" fillId="0" borderId="63" xfId="43" applyFont="1" applyBorder="1" applyAlignment="1">
      <alignment horizontal="center"/>
    </xf>
    <xf numFmtId="0" fontId="4" fillId="0" borderId="74" xfId="43" applyFont="1" applyBorder="1" applyAlignment="1">
      <alignment horizontal="center"/>
    </xf>
    <xf numFmtId="0" fontId="23" fillId="0" borderId="9" xfId="43" applyFont="1" applyBorder="1" applyAlignment="1" applyProtection="1">
      <alignment horizontal="center" vertical="center" wrapText="1"/>
      <protection locked="0"/>
    </xf>
    <xf numFmtId="0" fontId="23" fillId="0" borderId="10" xfId="43" applyFont="1" applyBorder="1" applyAlignment="1" applyProtection="1">
      <alignment horizontal="center" vertical="center" wrapText="1"/>
      <protection locked="0"/>
    </xf>
    <xf numFmtId="0" fontId="23" fillId="0" borderId="12" xfId="43" applyFont="1" applyBorder="1" applyAlignment="1" applyProtection="1">
      <alignment horizontal="center" vertical="center" wrapText="1"/>
      <protection locked="0"/>
    </xf>
    <xf numFmtId="0" fontId="6" fillId="0" borderId="9" xfId="43" applyFont="1" applyFill="1" applyBorder="1" applyAlignment="1">
      <alignment vertical="center"/>
    </xf>
    <xf numFmtId="0" fontId="6" fillId="0" borderId="12" xfId="43" applyFont="1" applyFill="1" applyBorder="1" applyAlignment="1">
      <alignment vertical="center"/>
    </xf>
    <xf numFmtId="0" fontId="6" fillId="0" borderId="71" xfId="43" applyFont="1" applyBorder="1" applyAlignment="1">
      <alignment horizontal="center"/>
    </xf>
    <xf numFmtId="0" fontId="6" fillId="0" borderId="65" xfId="43" applyFont="1" applyBorder="1" applyAlignment="1">
      <alignment horizontal="center"/>
    </xf>
    <xf numFmtId="0" fontId="6" fillId="0" borderId="73" xfId="43" applyFont="1" applyBorder="1" applyAlignment="1">
      <alignment horizontal="center"/>
    </xf>
    <xf numFmtId="0" fontId="6" fillId="0" borderId="75" xfId="43" applyFont="1" applyBorder="1" applyAlignment="1" applyProtection="1">
      <alignment horizontal="center"/>
      <protection locked="0"/>
    </xf>
    <xf numFmtId="0" fontId="6" fillId="0" borderId="0" xfId="43" applyFont="1" applyBorder="1" applyAlignment="1" applyProtection="1">
      <alignment horizontal="center"/>
      <protection locked="0"/>
    </xf>
    <xf numFmtId="0" fontId="6" fillId="0" borderId="19" xfId="43" applyFont="1" applyBorder="1" applyAlignment="1" applyProtection="1">
      <alignment horizontal="center"/>
      <protection locked="0"/>
    </xf>
    <xf numFmtId="0" fontId="6" fillId="0" borderId="75" xfId="43" applyFont="1" applyBorder="1" applyAlignment="1">
      <alignment horizontal="center"/>
    </xf>
    <xf numFmtId="0" fontId="6" fillId="0" borderId="0" xfId="43" applyFont="1" applyBorder="1" applyAlignment="1">
      <alignment horizontal="center"/>
    </xf>
    <xf numFmtId="0" fontId="6" fillId="0" borderId="19" xfId="43" applyFont="1" applyBorder="1" applyAlignment="1">
      <alignment horizontal="center"/>
    </xf>
    <xf numFmtId="0" fontId="6" fillId="27" borderId="11" xfId="43" applyFont="1" applyFill="1" applyBorder="1" applyAlignment="1">
      <alignment horizontal="center" vertical="center" wrapText="1"/>
    </xf>
    <xf numFmtId="0" fontId="23" fillId="0" borderId="9" xfId="43" applyFont="1" applyBorder="1" applyAlignment="1">
      <alignment horizontal="center" vertical="center" wrapText="1"/>
    </xf>
    <xf numFmtId="0" fontId="23" fillId="0" borderId="10" xfId="43" applyFont="1" applyBorder="1" applyAlignment="1">
      <alignment horizontal="center" vertical="center" wrapText="1"/>
    </xf>
    <xf numFmtId="0" fontId="23" fillId="0" borderId="12" xfId="43" applyFont="1" applyBorder="1" applyAlignment="1">
      <alignment horizontal="center" vertical="center" wrapText="1"/>
    </xf>
    <xf numFmtId="0" fontId="6" fillId="23" borderId="70" xfId="43" applyFont="1" applyFill="1" applyBorder="1" applyAlignment="1">
      <alignment horizontal="center" vertical="center" wrapText="1"/>
    </xf>
    <xf numFmtId="0" fontId="6" fillId="23" borderId="66" xfId="43"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4" fontId="4" fillId="29" borderId="52" xfId="0" applyNumberFormat="1" applyFont="1" applyFill="1" applyBorder="1" applyAlignment="1">
      <alignment vertical="center" wrapText="1"/>
    </xf>
    <xf numFmtId="4" fontId="4" fillId="29" borderId="47" xfId="0" applyNumberFormat="1" applyFont="1" applyFill="1" applyBorder="1" applyAlignment="1">
      <alignment vertical="center" wrapText="1"/>
    </xf>
    <xf numFmtId="0" fontId="4" fillId="29" borderId="52" xfId="0" applyFont="1" applyFill="1" applyBorder="1" applyAlignment="1">
      <alignment horizontal="center" vertical="center" wrapText="1"/>
    </xf>
    <xf numFmtId="0" fontId="4" fillId="29" borderId="47" xfId="0" applyFont="1" applyFill="1" applyBorder="1" applyAlignment="1">
      <alignment horizontal="center" vertical="center" wrapText="1"/>
    </xf>
    <xf numFmtId="0" fontId="6" fillId="29" borderId="52" xfId="0" applyFont="1" applyFill="1" applyBorder="1" applyAlignment="1">
      <alignment horizontal="center" vertical="center" wrapText="1"/>
    </xf>
    <xf numFmtId="0" fontId="4" fillId="29" borderId="52" xfId="0" applyFont="1" applyFill="1" applyBorder="1" applyAlignment="1">
      <alignment horizontal="justify" vertical="center" wrapText="1"/>
    </xf>
    <xf numFmtId="0" fontId="4" fillId="29" borderId="47" xfId="0" applyFont="1" applyFill="1" applyBorder="1" applyAlignment="1">
      <alignment horizontal="justify" vertical="center" wrapText="1"/>
    </xf>
    <xf numFmtId="0" fontId="6" fillId="29" borderId="52" xfId="0" applyFont="1" applyFill="1" applyBorder="1" applyAlignment="1">
      <alignment horizontal="center" vertical="center"/>
    </xf>
    <xf numFmtId="0" fontId="6" fillId="29" borderId="47" xfId="0" applyFont="1" applyFill="1" applyBorder="1" applyAlignment="1">
      <alignment horizontal="center" vertical="center"/>
    </xf>
    <xf numFmtId="165" fontId="6" fillId="0" borderId="92" xfId="0" applyNumberFormat="1" applyFont="1" applyFill="1" applyBorder="1" applyAlignment="1">
      <alignment horizontal="center" vertical="center" wrapText="1"/>
    </xf>
    <xf numFmtId="165" fontId="6" fillId="0" borderId="22" xfId="0" applyNumberFormat="1" applyFont="1" applyFill="1" applyBorder="1" applyAlignment="1">
      <alignment horizontal="center" vertical="center" wrapText="1"/>
    </xf>
    <xf numFmtId="0" fontId="4" fillId="0" borderId="52" xfId="43" applyFont="1" applyBorder="1" applyAlignment="1">
      <alignment horizontal="center" vertical="center" wrapText="1"/>
    </xf>
    <xf numFmtId="0" fontId="4" fillId="0" borderId="47" xfId="43" applyFont="1" applyBorder="1" applyAlignment="1">
      <alignment horizontal="center" vertical="center" wrapText="1"/>
    </xf>
    <xf numFmtId="166" fontId="6" fillId="33" borderId="71" xfId="43" applyNumberFormat="1" applyFont="1" applyFill="1" applyBorder="1" applyAlignment="1">
      <alignment horizontal="center" vertical="center"/>
    </xf>
    <xf numFmtId="166" fontId="6" fillId="33" borderId="65" xfId="43" applyNumberFormat="1" applyFont="1" applyFill="1" applyBorder="1" applyAlignment="1">
      <alignment horizontal="center" vertical="center"/>
    </xf>
    <xf numFmtId="166" fontId="6" fillId="33" borderId="73" xfId="43" applyNumberFormat="1" applyFont="1" applyFill="1" applyBorder="1" applyAlignment="1">
      <alignment horizontal="center" vertical="center"/>
    </xf>
    <xf numFmtId="166" fontId="6" fillId="33" borderId="64" xfId="43" applyNumberFormat="1" applyFont="1" applyFill="1" applyBorder="1" applyAlignment="1">
      <alignment horizontal="center" vertical="center"/>
    </xf>
    <xf numFmtId="166" fontId="6" fillId="33" borderId="63" xfId="43" applyNumberFormat="1" applyFont="1" applyFill="1" applyBorder="1" applyAlignment="1">
      <alignment horizontal="center" vertical="center"/>
    </xf>
    <xf numFmtId="166" fontId="6" fillId="33" borderId="74" xfId="43" applyNumberFormat="1" applyFont="1" applyFill="1" applyBorder="1" applyAlignment="1">
      <alignment horizontal="center" vertical="center"/>
    </xf>
    <xf numFmtId="0" fontId="6" fillId="0" borderId="52" xfId="43" applyFont="1" applyFill="1" applyBorder="1" applyAlignment="1">
      <alignment horizontal="center" vertical="center" wrapText="1"/>
    </xf>
    <xf numFmtId="0" fontId="6" fillId="0" borderId="47" xfId="43" applyFont="1" applyFill="1" applyBorder="1" applyAlignment="1">
      <alignment horizontal="center" vertical="center" wrapText="1"/>
    </xf>
    <xf numFmtId="0" fontId="6" fillId="0" borderId="52" xfId="43" applyFont="1" applyBorder="1" applyAlignment="1">
      <alignment horizontal="center" vertical="center" wrapText="1"/>
    </xf>
    <xf numFmtId="0" fontId="6" fillId="0" borderId="47" xfId="43" applyFont="1" applyBorder="1" applyAlignment="1">
      <alignment horizontal="center" vertical="center" wrapText="1"/>
    </xf>
    <xf numFmtId="4" fontId="4" fillId="0" borderId="52" xfId="43" applyNumberFormat="1" applyFont="1" applyFill="1" applyBorder="1" applyAlignment="1">
      <alignment vertical="center" wrapText="1"/>
    </xf>
    <xf numFmtId="4" fontId="4" fillId="0" borderId="52" xfId="43" applyNumberFormat="1" applyFont="1" applyFill="1" applyBorder="1" applyAlignment="1">
      <alignment horizontal="center" vertical="center" wrapText="1"/>
    </xf>
    <xf numFmtId="4" fontId="4" fillId="0" borderId="47" xfId="43" applyNumberFormat="1" applyFont="1" applyFill="1" applyBorder="1" applyAlignment="1">
      <alignment horizontal="center" vertical="center" wrapText="1"/>
    </xf>
    <xf numFmtId="167" fontId="4" fillId="0" borderId="52" xfId="43" applyNumberFormat="1" applyFont="1" applyFill="1" applyBorder="1" applyAlignment="1">
      <alignment horizontal="center" vertical="center" wrapText="1"/>
    </xf>
    <xf numFmtId="167" fontId="4" fillId="0" borderId="47" xfId="43" applyNumberFormat="1" applyFont="1" applyFill="1" applyBorder="1" applyAlignment="1">
      <alignment horizontal="center" vertical="center" wrapText="1"/>
    </xf>
    <xf numFmtId="0" fontId="22" fillId="29" borderId="52" xfId="0" applyFont="1" applyFill="1" applyBorder="1" applyAlignment="1">
      <alignment horizontal="center" vertical="center" wrapText="1"/>
    </xf>
    <xf numFmtId="0" fontId="22" fillId="29" borderId="47" xfId="0" applyFont="1" applyFill="1" applyBorder="1" applyAlignment="1">
      <alignment horizontal="center" vertical="center" wrapText="1"/>
    </xf>
    <xf numFmtId="167" fontId="4" fillId="29" borderId="52" xfId="0" applyNumberFormat="1" applyFont="1" applyFill="1" applyBorder="1" applyAlignment="1">
      <alignment horizontal="center" vertical="center" wrapText="1"/>
    </xf>
    <xf numFmtId="167" fontId="4" fillId="29" borderId="47" xfId="0" applyNumberFormat="1" applyFont="1" applyFill="1" applyBorder="1" applyAlignment="1">
      <alignment horizontal="center" vertical="center" wrapText="1"/>
    </xf>
    <xf numFmtId="0" fontId="6" fillId="0" borderId="11" xfId="43" applyFont="1" applyFill="1" applyBorder="1" applyAlignment="1">
      <alignment horizontal="justify" vertical="center" wrapText="1"/>
    </xf>
    <xf numFmtId="0" fontId="4" fillId="0" borderId="11" xfId="43" applyFont="1" applyFill="1" applyBorder="1" applyAlignment="1">
      <alignment horizontal="justify" vertical="center" wrapText="1"/>
    </xf>
    <xf numFmtId="0" fontId="6" fillId="0" borderId="52" xfId="43" applyFont="1" applyFill="1" applyBorder="1" applyAlignment="1">
      <alignment horizontal="center" vertical="center"/>
    </xf>
    <xf numFmtId="0" fontId="6" fillId="0" borderId="47" xfId="43" applyFont="1" applyFill="1" applyBorder="1" applyAlignment="1">
      <alignment horizontal="center" vertical="center"/>
    </xf>
    <xf numFmtId="0" fontId="4" fillId="0" borderId="52" xfId="43" applyFont="1" applyFill="1" applyBorder="1" applyAlignment="1">
      <alignment horizontal="center" vertical="center" wrapText="1"/>
    </xf>
    <xf numFmtId="0" fontId="4" fillId="0" borderId="47" xfId="43" applyFont="1" applyFill="1" applyBorder="1" applyAlignment="1">
      <alignment horizontal="center" vertical="center" wrapText="1"/>
    </xf>
    <xf numFmtId="0" fontId="6" fillId="23" borderId="12" xfId="43" applyFont="1" applyFill="1" applyBorder="1" applyAlignment="1">
      <alignment horizontal="center" vertical="center" wrapText="1"/>
    </xf>
    <xf numFmtId="4" fontId="6" fillId="23" borderId="71" xfId="43" applyNumberFormat="1" applyFont="1" applyFill="1" applyBorder="1" applyAlignment="1">
      <alignment horizontal="center" vertical="center" wrapText="1"/>
    </xf>
    <xf numFmtId="4" fontId="6" fillId="23" borderId="73" xfId="43" applyNumberFormat="1" applyFont="1" applyFill="1" applyBorder="1" applyAlignment="1">
      <alignment horizontal="center" vertical="center" wrapText="1"/>
    </xf>
    <xf numFmtId="4" fontId="6" fillId="23" borderId="11" xfId="43" applyNumberFormat="1" applyFont="1" applyFill="1" applyBorder="1" applyAlignment="1">
      <alignment horizontal="center" vertical="center" wrapText="1"/>
    </xf>
    <xf numFmtId="4" fontId="6" fillId="23" borderId="52" xfId="43" applyNumberFormat="1" applyFont="1" applyFill="1" applyBorder="1" applyAlignment="1">
      <alignment horizontal="center" vertical="center" wrapText="1"/>
    </xf>
    <xf numFmtId="0" fontId="6" fillId="23" borderId="52" xfId="43" applyFont="1" applyFill="1" applyBorder="1" applyAlignment="1">
      <alignment horizontal="center" vertical="center" wrapText="1"/>
    </xf>
    <xf numFmtId="0" fontId="6" fillId="23" borderId="47" xfId="43" applyFont="1" applyFill="1" applyBorder="1" applyAlignment="1">
      <alignment horizontal="center" vertical="center" wrapText="1"/>
    </xf>
    <xf numFmtId="0" fontId="6" fillId="23" borderId="64" xfId="43" applyFont="1" applyFill="1" applyBorder="1" applyAlignment="1">
      <alignment horizontal="center" vertical="center" wrapText="1"/>
    </xf>
    <xf numFmtId="0" fontId="6" fillId="23" borderId="11" xfId="43" applyFont="1" applyFill="1" applyBorder="1" applyAlignment="1">
      <alignment horizontal="center" vertical="center" wrapText="1"/>
    </xf>
    <xf numFmtId="0" fontId="6" fillId="23" borderId="22" xfId="43" applyFont="1" applyFill="1" applyBorder="1" applyAlignment="1">
      <alignment horizontal="center" vertical="center" wrapText="1"/>
    </xf>
    <xf numFmtId="0" fontId="6" fillId="23" borderId="9" xfId="43" applyFont="1" applyFill="1" applyBorder="1" applyAlignment="1">
      <alignment wrapText="1"/>
    </xf>
    <xf numFmtId="0" fontId="6" fillId="23" borderId="10" xfId="43" applyFont="1" applyFill="1" applyBorder="1" applyAlignment="1">
      <alignment wrapText="1"/>
    </xf>
    <xf numFmtId="0" fontId="6" fillId="23" borderId="12" xfId="43" applyFont="1" applyFill="1" applyBorder="1" applyAlignment="1">
      <alignment wrapText="1"/>
    </xf>
    <xf numFmtId="0" fontId="6" fillId="23" borderId="10" xfId="43" applyFont="1" applyFill="1" applyBorder="1" applyAlignment="1">
      <alignment horizontal="center" vertical="center"/>
    </xf>
    <xf numFmtId="0" fontId="6" fillId="23" borderId="12" xfId="43" applyFont="1" applyFill="1" applyBorder="1" applyAlignment="1">
      <alignment horizontal="center" vertical="center"/>
    </xf>
    <xf numFmtId="4" fontId="6" fillId="23" borderId="11" xfId="43" applyNumberFormat="1" applyFont="1" applyFill="1" applyBorder="1" applyAlignment="1">
      <alignment horizontal="center" vertical="center"/>
    </xf>
    <xf numFmtId="4" fontId="4" fillId="23" borderId="11" xfId="43" applyNumberFormat="1" applyFont="1" applyFill="1" applyBorder="1" applyAlignment="1">
      <alignment horizontal="center" vertical="center"/>
    </xf>
    <xf numFmtId="4" fontId="6" fillId="23" borderId="52" xfId="43" applyNumberFormat="1" applyFont="1" applyFill="1" applyBorder="1" applyAlignment="1">
      <alignment horizontal="center" vertical="center"/>
    </xf>
    <xf numFmtId="4" fontId="6" fillId="23" borderId="47" xfId="43" applyNumberFormat="1" applyFont="1" applyFill="1" applyBorder="1" applyAlignment="1">
      <alignment horizontal="center"/>
    </xf>
    <xf numFmtId="4" fontId="26" fillId="23" borderId="52" xfId="43" applyNumberFormat="1" applyFont="1" applyFill="1" applyBorder="1" applyAlignment="1">
      <alignment horizontal="center" vertical="center" wrapText="1"/>
    </xf>
    <xf numFmtId="4" fontId="26" fillId="23" borderId="47" xfId="43" applyNumberFormat="1" applyFont="1" applyFill="1" applyBorder="1" applyAlignment="1">
      <alignment horizontal="center" vertical="center" wrapText="1"/>
    </xf>
    <xf numFmtId="0" fontId="26" fillId="23" borderId="52" xfId="43" applyFont="1" applyFill="1" applyBorder="1" applyAlignment="1">
      <alignment horizontal="center" vertical="center" wrapText="1"/>
    </xf>
    <xf numFmtId="0" fontId="26" fillId="0" borderId="47" xfId="43" applyFont="1" applyBorder="1" applyAlignment="1">
      <alignment horizontal="center" vertical="center" wrapText="1"/>
    </xf>
    <xf numFmtId="0" fontId="4" fillId="0" borderId="36" xfId="43" applyFont="1" applyFill="1" applyBorder="1" applyAlignment="1">
      <alignment horizontal="justify" vertical="center" wrapText="1"/>
    </xf>
    <xf numFmtId="1" fontId="4" fillId="0" borderId="52" xfId="0" applyNumberFormat="1" applyFont="1" applyFill="1" applyBorder="1" applyAlignment="1">
      <alignment horizontal="justify" vertical="center" wrapText="1"/>
    </xf>
    <xf numFmtId="1" fontId="4" fillId="0" borderId="20" xfId="0" applyNumberFormat="1" applyFont="1" applyFill="1" applyBorder="1" applyAlignment="1">
      <alignment horizontal="justify" vertical="center" wrapText="1"/>
    </xf>
    <xf numFmtId="0" fontId="4" fillId="0" borderId="21" xfId="43" applyFont="1" applyFill="1" applyBorder="1" applyAlignment="1">
      <alignment horizontal="justify" vertical="center" wrapText="1"/>
    </xf>
    <xf numFmtId="0" fontId="4" fillId="0" borderId="25" xfId="43" applyFont="1" applyFill="1" applyBorder="1" applyAlignment="1">
      <alignment horizontal="justify" vertical="center" wrapText="1"/>
    </xf>
    <xf numFmtId="4" fontId="4" fillId="29" borderId="100" xfId="0" applyNumberFormat="1" applyFont="1" applyFill="1" applyBorder="1" applyAlignment="1">
      <alignment vertical="center" wrapText="1"/>
    </xf>
    <xf numFmtId="4" fontId="4" fillId="29" borderId="93" xfId="0" applyNumberFormat="1" applyFont="1" applyFill="1" applyBorder="1" applyAlignment="1">
      <alignment vertical="center" wrapText="1"/>
    </xf>
    <xf numFmtId="4" fontId="4" fillId="29" borderId="93" xfId="0" applyNumberFormat="1" applyFont="1" applyFill="1" applyBorder="1" applyAlignment="1">
      <alignment horizontal="right" vertical="center" wrapText="1"/>
    </xf>
    <xf numFmtId="0" fontId="25" fillId="0" borderId="0" xfId="43" applyFont="1" applyAlignment="1">
      <alignment horizontal="center" wrapText="1"/>
    </xf>
    <xf numFmtId="0" fontId="25" fillId="0" borderId="0" xfId="43" applyFont="1" applyFill="1" applyBorder="1" applyAlignment="1">
      <alignment horizontal="center" vertical="center" wrapText="1"/>
    </xf>
    <xf numFmtId="0" fontId="25" fillId="37" borderId="63" xfId="43" applyFont="1" applyFill="1" applyBorder="1" applyAlignment="1">
      <alignment horizontal="center"/>
    </xf>
    <xf numFmtId="0" fontId="25" fillId="35" borderId="63" xfId="43" applyFont="1" applyFill="1" applyBorder="1" applyAlignment="1">
      <alignment horizontal="center"/>
    </xf>
    <xf numFmtId="165" fontId="4" fillId="29" borderId="100" xfId="0" applyNumberFormat="1" applyFont="1" applyFill="1" applyBorder="1" applyAlignment="1">
      <alignment horizontal="center" vertical="center" wrapText="1"/>
    </xf>
    <xf numFmtId="166" fontId="6" fillId="26" borderId="95" xfId="0" applyNumberFormat="1" applyFont="1" applyFill="1" applyBorder="1" applyAlignment="1">
      <alignment horizontal="center" vertical="center"/>
    </xf>
    <xf numFmtId="166" fontId="6" fillId="26" borderId="96" xfId="0" applyNumberFormat="1" applyFont="1" applyFill="1" applyBorder="1" applyAlignment="1">
      <alignment horizontal="center" vertical="center"/>
    </xf>
    <xf numFmtId="166" fontId="6" fillId="26" borderId="97" xfId="0" applyNumberFormat="1" applyFont="1" applyFill="1" applyBorder="1" applyAlignment="1">
      <alignment horizontal="center" vertical="center"/>
    </xf>
    <xf numFmtId="0" fontId="4" fillId="0" borderId="16" xfId="43" applyFont="1" applyBorder="1" applyAlignment="1">
      <alignment horizontal="center" vertical="center"/>
    </xf>
    <xf numFmtId="0" fontId="4" fillId="0" borderId="13" xfId="43" applyFont="1" applyBorder="1" applyAlignment="1">
      <alignment horizontal="center" vertical="center"/>
    </xf>
    <xf numFmtId="0" fontId="4" fillId="0" borderId="14" xfId="43" applyFont="1" applyBorder="1" applyAlignment="1">
      <alignment horizontal="center" vertical="center"/>
    </xf>
    <xf numFmtId="0" fontId="6" fillId="0" borderId="79" xfId="0" applyFont="1" applyBorder="1" applyAlignment="1">
      <alignment horizontal="center" vertical="center"/>
    </xf>
    <xf numFmtId="0" fontId="6" fillId="0" borderId="80" xfId="0" applyFont="1" applyBorder="1" applyAlignment="1">
      <alignment horizontal="center" vertical="center"/>
    </xf>
    <xf numFmtId="0" fontId="6" fillId="0" borderId="75" xfId="43" applyFont="1" applyBorder="1" applyAlignment="1" applyProtection="1">
      <alignment horizontal="center" vertical="center"/>
      <protection locked="0"/>
    </xf>
    <xf numFmtId="0" fontId="6" fillId="0" borderId="0" xfId="43" applyFont="1" applyBorder="1" applyAlignment="1" applyProtection="1">
      <alignment horizontal="center" vertical="center"/>
      <protection locked="0"/>
    </xf>
    <xf numFmtId="0" fontId="6" fillId="0" borderId="19" xfId="43" applyFont="1" applyBorder="1" applyAlignment="1" applyProtection="1">
      <alignment horizontal="center" vertical="center"/>
      <protection locked="0"/>
    </xf>
    <xf numFmtId="0" fontId="6" fillId="0" borderId="75" xfId="43" applyFont="1" applyBorder="1" applyAlignment="1">
      <alignment horizontal="center" vertical="center" wrapText="1"/>
    </xf>
    <xf numFmtId="0" fontId="4" fillId="0" borderId="0" xfId="43" applyFont="1" applyAlignment="1">
      <alignment horizontal="center" vertical="center" wrapText="1"/>
    </xf>
    <xf numFmtId="0" fontId="4" fillId="0" borderId="19" xfId="43" applyFont="1" applyBorder="1" applyAlignment="1">
      <alignment horizontal="center" vertical="center" wrapText="1"/>
    </xf>
    <xf numFmtId="0" fontId="4" fillId="34" borderId="71" xfId="43" applyFont="1" applyFill="1" applyBorder="1" applyAlignment="1">
      <alignment horizontal="center" vertical="center" wrapText="1"/>
    </xf>
    <xf numFmtId="0" fontId="4" fillId="34" borderId="75" xfId="43" applyFont="1" applyFill="1" applyBorder="1" applyAlignment="1">
      <alignment horizontal="center" vertical="center" wrapText="1"/>
    </xf>
    <xf numFmtId="0" fontId="6" fillId="0" borderId="9" xfId="43" applyFont="1" applyFill="1" applyBorder="1" applyAlignment="1">
      <alignment horizontal="center" vertical="center" wrapText="1"/>
    </xf>
    <xf numFmtId="0" fontId="6" fillId="0" borderId="10" xfId="43" applyFont="1" applyFill="1" applyBorder="1" applyAlignment="1">
      <alignment horizontal="center" vertical="center" wrapText="1"/>
    </xf>
    <xf numFmtId="4" fontId="4" fillId="0" borderId="52" xfId="0" applyNumberFormat="1" applyFont="1" applyFill="1" applyBorder="1" applyAlignment="1">
      <alignment horizontal="right" vertical="center" wrapText="1"/>
    </xf>
    <xf numFmtId="4" fontId="4" fillId="0" borderId="20" xfId="0" applyNumberFormat="1" applyFont="1" applyFill="1" applyBorder="1" applyAlignment="1">
      <alignment horizontal="right" vertical="center" wrapText="1"/>
    </xf>
    <xf numFmtId="0" fontId="4" fillId="0" borderId="20" xfId="43" applyFont="1" applyBorder="1" applyAlignment="1">
      <alignment horizontal="center" vertical="center" wrapText="1"/>
    </xf>
    <xf numFmtId="172" fontId="6" fillId="26" borderId="71" xfId="0" applyNumberFormat="1" applyFont="1" applyFill="1" applyBorder="1" applyAlignment="1">
      <alignment horizontal="center" vertical="center"/>
    </xf>
    <xf numFmtId="172" fontId="6" fillId="26" borderId="79" xfId="0" applyNumberFormat="1" applyFont="1" applyFill="1" applyBorder="1" applyAlignment="1">
      <alignment horizontal="center" vertical="center"/>
    </xf>
    <xf numFmtId="172" fontId="6" fillId="26" borderId="76" xfId="0" applyNumberFormat="1" applyFont="1" applyFill="1" applyBorder="1" applyAlignment="1">
      <alignment horizontal="center" vertical="center"/>
    </xf>
    <xf numFmtId="172" fontId="6" fillId="26" borderId="78" xfId="0" applyNumberFormat="1" applyFont="1" applyFill="1" applyBorder="1" applyAlignment="1">
      <alignment horizontal="center" vertical="center"/>
    </xf>
    <xf numFmtId="172" fontId="6" fillId="26" borderId="50" xfId="0" applyNumberFormat="1" applyFont="1" applyFill="1" applyBorder="1" applyAlignment="1">
      <alignment horizontal="center" vertical="center"/>
    </xf>
    <xf numFmtId="172" fontId="6" fillId="26" borderId="61" xfId="0" applyNumberFormat="1" applyFont="1" applyFill="1" applyBorder="1" applyAlignment="1">
      <alignment horizontal="center" vertical="center"/>
    </xf>
    <xf numFmtId="0" fontId="6" fillId="0" borderId="20" xfId="43" applyFont="1" applyBorder="1" applyAlignment="1">
      <alignment horizontal="center" vertical="center" wrapText="1"/>
    </xf>
    <xf numFmtId="0" fontId="4" fillId="0" borderId="20" xfId="43" applyFont="1" applyFill="1" applyBorder="1" applyAlignment="1">
      <alignment horizontal="center" vertical="center" wrapText="1"/>
    </xf>
    <xf numFmtId="0" fontId="4" fillId="0" borderId="11" xfId="43" applyFont="1" applyBorder="1" applyAlignment="1">
      <alignment horizontal="center" vertical="center" wrapText="1"/>
    </xf>
    <xf numFmtId="0" fontId="6" fillId="0" borderId="52" xfId="43" applyFont="1" applyFill="1" applyBorder="1" applyAlignment="1">
      <alignment horizontal="justify" vertical="center" wrapText="1"/>
    </xf>
    <xf numFmtId="0" fontId="6" fillId="0" borderId="20" xfId="43" applyFont="1" applyFill="1" applyBorder="1" applyAlignment="1">
      <alignment horizontal="justify" vertical="center" wrapText="1"/>
    </xf>
    <xf numFmtId="0" fontId="4" fillId="24" borderId="52" xfId="43" applyFont="1" applyFill="1" applyBorder="1" applyAlignment="1">
      <alignment horizontal="center" vertical="center" wrapText="1"/>
    </xf>
    <xf numFmtId="0" fontId="4" fillId="24" borderId="20" xfId="43" applyFont="1" applyFill="1" applyBorder="1" applyAlignment="1">
      <alignment horizontal="center" vertical="center" wrapText="1"/>
    </xf>
    <xf numFmtId="172" fontId="6" fillId="26" borderId="65" xfId="0" applyNumberFormat="1" applyFont="1" applyFill="1" applyBorder="1" applyAlignment="1">
      <alignment horizontal="center" vertical="center"/>
    </xf>
    <xf numFmtId="0" fontId="26" fillId="34" borderId="52" xfId="43" applyFont="1" applyFill="1" applyBorder="1" applyAlignment="1">
      <alignment horizontal="center" vertical="center" wrapText="1"/>
    </xf>
    <xf numFmtId="0" fontId="26" fillId="34" borderId="47" xfId="43" applyFont="1" applyFill="1" applyBorder="1" applyAlignment="1">
      <alignment horizontal="center" vertical="center" wrapText="1"/>
    </xf>
    <xf numFmtId="0" fontId="4" fillId="0" borderId="47" xfId="43" applyFont="1" applyFill="1" applyBorder="1" applyAlignment="1">
      <alignment horizontal="justify" vertical="center" wrapText="1"/>
    </xf>
    <xf numFmtId="0" fontId="4" fillId="24" borderId="47" xfId="43" applyFont="1" applyFill="1" applyBorder="1" applyAlignment="1">
      <alignment horizontal="center" vertical="center" wrapText="1"/>
    </xf>
    <xf numFmtId="0" fontId="6" fillId="23" borderId="9" xfId="43" applyFont="1" applyFill="1" applyBorder="1" applyAlignment="1">
      <alignment horizontal="center" wrapText="1"/>
    </xf>
    <xf numFmtId="0" fontId="6" fillId="23" borderId="10" xfId="43" applyFont="1" applyFill="1" applyBorder="1" applyAlignment="1">
      <alignment horizontal="center" wrapText="1"/>
    </xf>
    <xf numFmtId="0" fontId="6" fillId="23" borderId="12" xfId="43" applyFont="1" applyFill="1" applyBorder="1" applyAlignment="1">
      <alignment horizontal="center" wrapText="1"/>
    </xf>
    <xf numFmtId="0" fontId="25" fillId="0" borderId="0" xfId="43" applyFont="1" applyAlignment="1">
      <alignment horizontal="center" vertical="center" wrapText="1"/>
    </xf>
    <xf numFmtId="0" fontId="22" fillId="29" borderId="100" xfId="0" applyFont="1" applyFill="1" applyBorder="1" applyAlignment="1">
      <alignment horizontal="center" vertical="center" wrapText="1"/>
    </xf>
    <xf numFmtId="0" fontId="22" fillId="29" borderId="93" xfId="0" applyFont="1" applyFill="1" applyBorder="1" applyAlignment="1">
      <alignment horizontal="center" vertical="center" wrapText="1"/>
    </xf>
    <xf numFmtId="0" fontId="6" fillId="0" borderId="75" xfId="0" applyFont="1" applyBorder="1" applyAlignment="1">
      <alignment horizontal="center"/>
    </xf>
    <xf numFmtId="0" fontId="6" fillId="0" borderId="0" xfId="0" applyFont="1" applyBorder="1" applyAlignment="1">
      <alignment horizontal="center"/>
    </xf>
    <xf numFmtId="0" fontId="6" fillId="0" borderId="19" xfId="0" applyFont="1" applyBorder="1" applyAlignment="1">
      <alignment horizontal="center"/>
    </xf>
    <xf numFmtId="0" fontId="6" fillId="0" borderId="16"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22" fillId="31" borderId="11" xfId="0" applyFont="1" applyFill="1" applyBorder="1" applyAlignment="1">
      <alignment horizontal="center" vertical="center" wrapText="1"/>
    </xf>
    <xf numFmtId="0" fontId="6" fillId="27" borderId="9" xfId="0" applyFont="1" applyFill="1" applyBorder="1" applyAlignment="1">
      <alignment horizontal="center" vertical="center" wrapText="1"/>
    </xf>
    <xf numFmtId="0" fontId="6" fillId="27" borderId="10" xfId="0" applyFont="1" applyFill="1" applyBorder="1" applyAlignment="1">
      <alignment horizontal="center" vertical="center" wrapText="1"/>
    </xf>
    <xf numFmtId="0" fontId="6" fillId="27"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168" fontId="4" fillId="0" borderId="56" xfId="0" applyNumberFormat="1" applyFont="1" applyFill="1" applyBorder="1" applyAlignment="1">
      <alignment horizontal="center" vertical="center" wrapText="1"/>
    </xf>
    <xf numFmtId="0" fontId="6" fillId="30" borderId="60" xfId="0" applyFont="1" applyFill="1" applyBorder="1" applyAlignment="1">
      <alignment horizontal="center" vertical="center" wrapText="1"/>
    </xf>
    <xf numFmtId="0" fontId="6" fillId="30" borderId="50" xfId="0" applyFont="1" applyFill="1" applyBorder="1" applyAlignment="1">
      <alignment horizontal="center" vertical="center" wrapText="1"/>
    </xf>
    <xf numFmtId="1" fontId="6" fillId="23" borderId="48" xfId="0" applyNumberFormat="1" applyFont="1" applyFill="1" applyBorder="1" applyAlignment="1">
      <alignment horizontal="center" vertical="center" wrapText="1"/>
    </xf>
    <xf numFmtId="1" fontId="6" fillId="23" borderId="49" xfId="0" applyNumberFormat="1" applyFont="1" applyFill="1" applyBorder="1" applyAlignment="1">
      <alignment horizontal="center" vertical="center" wrapText="1"/>
    </xf>
    <xf numFmtId="1" fontId="6" fillId="0" borderId="9"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wrapText="1"/>
    </xf>
    <xf numFmtId="1" fontId="6" fillId="23" borderId="9" xfId="0" applyNumberFormat="1" applyFont="1" applyFill="1" applyBorder="1" applyAlignment="1">
      <alignment horizontal="center" vertical="center" wrapText="1"/>
    </xf>
    <xf numFmtId="1" fontId="6" fillId="23" borderId="10" xfId="0" applyNumberFormat="1" applyFont="1" applyFill="1" applyBorder="1" applyAlignment="1">
      <alignment horizontal="center" vertical="center" wrapText="1"/>
    </xf>
    <xf numFmtId="9" fontId="6" fillId="0" borderId="77" xfId="172" applyFont="1" applyFill="1" applyBorder="1" applyAlignment="1">
      <alignment horizontal="center" vertical="center" wrapText="1"/>
    </xf>
    <xf numFmtId="4" fontId="4" fillId="0" borderId="77" xfId="0" applyNumberFormat="1" applyFont="1" applyFill="1" applyBorder="1" applyAlignment="1">
      <alignment vertical="center" wrapText="1"/>
    </xf>
    <xf numFmtId="0" fontId="4" fillId="0" borderId="77" xfId="0" applyFont="1" applyBorder="1" applyAlignment="1">
      <alignment horizontal="center" vertical="center"/>
    </xf>
    <xf numFmtId="0" fontId="4" fillId="0" borderId="52" xfId="0" applyFont="1" applyFill="1" applyBorder="1" applyAlignment="1">
      <alignment horizontal="justify" vertical="center" wrapText="1"/>
    </xf>
    <xf numFmtId="0" fontId="4" fillId="0" borderId="20" xfId="0" applyFont="1" applyFill="1" applyBorder="1" applyAlignment="1">
      <alignment horizontal="justify" vertical="center" wrapText="1"/>
    </xf>
    <xf numFmtId="0" fontId="6" fillId="0" borderId="86" xfId="0" applyFont="1" applyFill="1" applyBorder="1" applyAlignment="1">
      <alignment horizontal="center" vertical="center" wrapText="1"/>
    </xf>
    <xf numFmtId="9" fontId="4" fillId="0" borderId="87" xfId="172" applyFont="1" applyFill="1" applyBorder="1" applyAlignment="1">
      <alignment horizontal="center" vertical="center" wrapText="1"/>
    </xf>
    <xf numFmtId="9" fontId="4" fillId="0" borderId="82" xfId="172" applyFont="1" applyFill="1" applyBorder="1" applyAlignment="1">
      <alignment horizontal="center" vertical="center" wrapText="1"/>
    </xf>
    <xf numFmtId="9" fontId="4" fillId="0" borderId="52" xfId="172" applyFont="1" applyBorder="1" applyAlignment="1">
      <alignment horizontal="center" vertical="center" wrapText="1"/>
    </xf>
    <xf numFmtId="9" fontId="4" fillId="0" borderId="20" xfId="172" applyFont="1" applyBorder="1" applyAlignment="1">
      <alignment horizontal="center" vertical="center" wrapText="1"/>
    </xf>
    <xf numFmtId="9" fontId="6" fillId="26" borderId="88" xfId="172" applyFont="1" applyFill="1" applyBorder="1" applyAlignment="1">
      <alignment horizontal="center" vertical="center" wrapText="1"/>
    </xf>
    <xf numFmtId="9" fontId="6" fillId="26" borderId="65" xfId="172" applyFont="1" applyFill="1" applyBorder="1" applyAlignment="1">
      <alignment horizontal="center" vertical="center" wrapText="1"/>
    </xf>
    <xf numFmtId="9" fontId="6" fillId="26" borderId="73" xfId="172" applyFont="1" applyFill="1" applyBorder="1" applyAlignment="1">
      <alignment horizontal="center" vertical="center" wrapText="1"/>
    </xf>
    <xf numFmtId="9" fontId="6" fillId="26" borderId="16" xfId="172" applyFont="1" applyFill="1" applyBorder="1" applyAlignment="1">
      <alignment horizontal="center" vertical="center" wrapText="1"/>
    </xf>
    <xf numFmtId="9" fontId="6" fillId="26" borderId="13" xfId="172" applyFont="1" applyFill="1" applyBorder="1" applyAlignment="1">
      <alignment horizontal="center" vertical="center" wrapText="1"/>
    </xf>
    <xf numFmtId="9" fontId="6" fillId="26" borderId="14" xfId="172" applyFont="1" applyFill="1" applyBorder="1" applyAlignment="1">
      <alignment horizontal="center" vertical="center" wrapText="1"/>
    </xf>
    <xf numFmtId="9" fontId="6" fillId="0" borderId="77" xfId="172" applyFont="1" applyBorder="1" applyAlignment="1">
      <alignment horizontal="center" vertical="center" wrapText="1"/>
    </xf>
    <xf numFmtId="4" fontId="4" fillId="0" borderId="77" xfId="0" applyNumberFormat="1" applyFont="1" applyFill="1" applyBorder="1" applyAlignment="1">
      <alignment horizontal="right" vertical="center" wrapText="1"/>
    </xf>
    <xf numFmtId="0" fontId="4" fillId="0" borderId="87" xfId="0" applyFont="1" applyFill="1" applyBorder="1" applyAlignment="1">
      <alignment horizontal="center" vertical="center" wrapText="1"/>
    </xf>
    <xf numFmtId="0" fontId="4" fillId="0" borderId="82" xfId="0" applyFont="1" applyFill="1" applyBorder="1" applyAlignment="1">
      <alignment horizontal="center" vertical="center" wrapText="1"/>
    </xf>
    <xf numFmtId="0" fontId="4" fillId="0" borderId="52" xfId="0" applyFont="1" applyBorder="1" applyAlignment="1">
      <alignment horizontal="center" vertical="center" wrapText="1"/>
    </xf>
    <xf numFmtId="0" fontId="4" fillId="0" borderId="20" xfId="0" applyFont="1" applyBorder="1" applyAlignment="1">
      <alignment horizontal="center" vertical="center" wrapText="1"/>
    </xf>
    <xf numFmtId="166" fontId="6" fillId="26" borderId="88" xfId="0" applyNumberFormat="1" applyFont="1" applyFill="1" applyBorder="1" applyAlignment="1">
      <alignment horizontal="center" vertical="center" wrapText="1"/>
    </xf>
    <xf numFmtId="166" fontId="6" fillId="26" borderId="16" xfId="0" applyNumberFormat="1" applyFont="1" applyFill="1" applyBorder="1" applyAlignment="1">
      <alignment horizontal="center" vertical="center" wrapText="1"/>
    </xf>
    <xf numFmtId="166" fontId="6" fillId="26" borderId="13" xfId="0" applyNumberFormat="1" applyFont="1" applyFill="1" applyBorder="1" applyAlignment="1">
      <alignment horizontal="center" vertical="center" wrapText="1"/>
    </xf>
    <xf numFmtId="166" fontId="6" fillId="26" borderId="14" xfId="0" applyNumberFormat="1" applyFont="1" applyFill="1" applyBorder="1" applyAlignment="1">
      <alignment horizontal="center" vertical="center" wrapText="1"/>
    </xf>
    <xf numFmtId="0" fontId="6" fillId="0" borderId="77" xfId="0" applyFont="1" applyBorder="1" applyAlignment="1">
      <alignment horizontal="center" vertical="center" wrapText="1"/>
    </xf>
    <xf numFmtId="4" fontId="4" fillId="0" borderId="85" xfId="0" applyNumberFormat="1" applyFont="1" applyFill="1" applyBorder="1" applyAlignment="1">
      <alignment vertical="center" wrapText="1"/>
    </xf>
    <xf numFmtId="4" fontId="4" fillId="0" borderId="35" xfId="0" applyNumberFormat="1" applyFont="1" applyFill="1" applyBorder="1" applyAlignment="1">
      <alignment vertical="center" wrapText="1"/>
    </xf>
    <xf numFmtId="0" fontId="6" fillId="0" borderId="77" xfId="0" applyFont="1" applyFill="1" applyBorder="1" applyAlignment="1">
      <alignment horizontal="center" vertical="center" wrapText="1"/>
    </xf>
    <xf numFmtId="9" fontId="6" fillId="0" borderId="51" xfId="172" applyFont="1" applyFill="1" applyBorder="1" applyAlignment="1">
      <alignment horizontal="center" vertical="center" wrapText="1"/>
    </xf>
    <xf numFmtId="4" fontId="4" fillId="0" borderId="58" xfId="0" applyNumberFormat="1" applyFont="1" applyFill="1" applyBorder="1" applyAlignment="1">
      <alignment vertical="center" wrapText="1"/>
    </xf>
    <xf numFmtId="4" fontId="4" fillId="0" borderId="51" xfId="0" applyNumberFormat="1" applyFont="1" applyFill="1" applyBorder="1" applyAlignment="1">
      <alignment vertical="center" wrapText="1"/>
    </xf>
    <xf numFmtId="0" fontId="4" fillId="0" borderId="51" xfId="0" applyFont="1" applyBorder="1" applyAlignment="1">
      <alignment horizontal="center" vertical="center"/>
    </xf>
    <xf numFmtId="0" fontId="4" fillId="0" borderId="81" xfId="0" applyFont="1" applyFill="1" applyBorder="1" applyAlignment="1">
      <alignment horizontal="center" vertical="center" wrapText="1"/>
    </xf>
    <xf numFmtId="166" fontId="6" fillId="26" borderId="79" xfId="0" applyNumberFormat="1" applyFont="1" applyFill="1" applyBorder="1" applyAlignment="1">
      <alignment horizontal="center" vertical="center" wrapText="1"/>
    </xf>
    <xf numFmtId="166" fontId="6" fillId="26" borderId="80" xfId="0" applyNumberFormat="1" applyFont="1" applyFill="1" applyBorder="1" applyAlignment="1">
      <alignment horizontal="center" vertical="center" wrapText="1"/>
    </xf>
    <xf numFmtId="9" fontId="4" fillId="0" borderId="81" xfId="172" applyFont="1" applyFill="1" applyBorder="1" applyAlignment="1">
      <alignment horizontal="center" vertical="center" wrapText="1"/>
    </xf>
    <xf numFmtId="9" fontId="6" fillId="26" borderId="71" xfId="172" applyFont="1" applyFill="1" applyBorder="1" applyAlignment="1">
      <alignment horizontal="center" vertical="center" wrapText="1"/>
    </xf>
    <xf numFmtId="9" fontId="6" fillId="26" borderId="79" xfId="172" applyFont="1" applyFill="1" applyBorder="1" applyAlignment="1">
      <alignment horizontal="center" vertical="center" wrapText="1"/>
    </xf>
    <xf numFmtId="9" fontId="6" fillId="26" borderId="80" xfId="172" applyFont="1" applyFill="1" applyBorder="1" applyAlignment="1">
      <alignment horizontal="center" vertical="center" wrapText="1"/>
    </xf>
    <xf numFmtId="9" fontId="6" fillId="0" borderId="51" xfId="172" applyFont="1" applyBorder="1" applyAlignment="1">
      <alignment horizontal="center" vertical="center" wrapText="1"/>
    </xf>
    <xf numFmtId="4" fontId="4" fillId="0" borderId="51" xfId="0" applyNumberFormat="1" applyFont="1" applyFill="1" applyBorder="1" applyAlignment="1">
      <alignment horizontal="right" vertical="center" wrapText="1"/>
    </xf>
    <xf numFmtId="0" fontId="6" fillId="0" borderId="51" xfId="0" applyFont="1" applyBorder="1" applyAlignment="1">
      <alignment horizontal="center" vertical="center" wrapText="1"/>
    </xf>
    <xf numFmtId="0" fontId="6" fillId="30" borderId="51" xfId="0" applyFont="1" applyFill="1" applyBorder="1" applyAlignment="1">
      <alignment horizontal="center" vertical="center" wrapText="1"/>
    </xf>
    <xf numFmtId="0" fontId="6" fillId="0" borderId="51" xfId="0" applyFont="1" applyFill="1" applyBorder="1" applyAlignment="1">
      <alignment horizontal="center" vertical="center" wrapText="1"/>
    </xf>
    <xf numFmtId="168" fontId="4" fillId="0" borderId="51" xfId="0" applyNumberFormat="1" applyFont="1" applyFill="1" applyBorder="1" applyAlignment="1">
      <alignment horizontal="center" vertical="center" wrapText="1"/>
    </xf>
    <xf numFmtId="0" fontId="6" fillId="31" borderId="51" xfId="0" applyFont="1" applyFill="1" applyBorder="1" applyAlignment="1">
      <alignment horizontal="left" vertical="center" wrapText="1"/>
    </xf>
    <xf numFmtId="0" fontId="6" fillId="30" borderId="56" xfId="0" applyFont="1" applyFill="1" applyBorder="1" applyAlignment="1">
      <alignment horizontal="center" vertical="center" wrapText="1"/>
    </xf>
    <xf numFmtId="4" fontId="4" fillId="0" borderId="52" xfId="0" applyNumberFormat="1" applyFont="1" applyFill="1" applyBorder="1" applyAlignment="1">
      <alignment vertical="center" wrapText="1"/>
    </xf>
    <xf numFmtId="4" fontId="4" fillId="0" borderId="20" xfId="0" applyNumberFormat="1" applyFont="1" applyFill="1" applyBorder="1" applyAlignment="1">
      <alignment vertical="center" wrapText="1"/>
    </xf>
    <xf numFmtId="0" fontId="4" fillId="0" borderId="5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24" borderId="52" xfId="0" applyFont="1" applyFill="1" applyBorder="1" applyAlignment="1">
      <alignment horizontal="center" vertical="center" wrapText="1"/>
    </xf>
    <xf numFmtId="0" fontId="4" fillId="24" borderId="20" xfId="0" applyFont="1" applyFill="1" applyBorder="1" applyAlignment="1">
      <alignment horizontal="center" vertical="center" wrapText="1"/>
    </xf>
    <xf numFmtId="0" fontId="6" fillId="0" borderId="52" xfId="0" applyFont="1" applyBorder="1" applyAlignment="1">
      <alignment horizontal="center" vertical="center" wrapText="1"/>
    </xf>
    <xf numFmtId="0" fontId="6" fillId="0" borderId="20" xfId="0" applyFont="1" applyBorder="1" applyAlignment="1">
      <alignment horizontal="center" vertical="center" wrapText="1"/>
    </xf>
    <xf numFmtId="1" fontId="4" fillId="0" borderId="52" xfId="0" applyNumberFormat="1" applyFont="1" applyFill="1" applyBorder="1" applyAlignment="1">
      <alignment horizontal="center" vertical="center" wrapText="1"/>
    </xf>
    <xf numFmtId="1" fontId="4" fillId="0" borderId="20" xfId="0" applyNumberFormat="1" applyFont="1" applyFill="1" applyBorder="1" applyAlignment="1">
      <alignment horizontal="center" vertical="center" wrapText="1"/>
    </xf>
    <xf numFmtId="0" fontId="6" fillId="0" borderId="52" xfId="0" applyFont="1" applyFill="1" applyBorder="1" applyAlignment="1">
      <alignment horizontal="center" vertical="center" wrapText="1"/>
    </xf>
    <xf numFmtId="0" fontId="4" fillId="29" borderId="20" xfId="0" applyFont="1" applyFill="1" applyBorder="1" applyAlignment="1">
      <alignment horizontal="center" vertical="center" wrapText="1"/>
    </xf>
    <xf numFmtId="4" fontId="6" fillId="0" borderId="52" xfId="0" applyNumberFormat="1" applyFont="1" applyBorder="1" applyAlignment="1">
      <alignment horizontal="center" vertical="center" wrapText="1"/>
    </xf>
    <xf numFmtId="1" fontId="4" fillId="29" borderId="52" xfId="0" applyNumberFormat="1" applyFont="1" applyFill="1" applyBorder="1" applyAlignment="1">
      <alignment horizontal="center" vertical="center" wrapText="1"/>
    </xf>
    <xf numFmtId="1" fontId="4" fillId="29" borderId="20" xfId="0" applyNumberFormat="1" applyFont="1" applyFill="1" applyBorder="1" applyAlignment="1">
      <alignment horizontal="center" vertical="center" wrapText="1"/>
    </xf>
    <xf numFmtId="1" fontId="4" fillId="29" borderId="52" xfId="0" applyNumberFormat="1" applyFont="1" applyFill="1" applyBorder="1" applyAlignment="1">
      <alignment horizontal="justify" vertical="center" wrapText="1"/>
    </xf>
    <xf numFmtId="1" fontId="4" fillId="29" borderId="20" xfId="0" applyNumberFormat="1" applyFont="1" applyFill="1" applyBorder="1" applyAlignment="1">
      <alignment horizontal="justify" vertical="center" wrapText="1"/>
    </xf>
    <xf numFmtId="4" fontId="6" fillId="23" borderId="80" xfId="0" applyNumberFormat="1" applyFont="1" applyFill="1" applyBorder="1" applyAlignment="1">
      <alignment horizontal="center" vertical="center" wrapText="1"/>
    </xf>
    <xf numFmtId="0" fontId="26" fillId="0" borderId="20" xfId="0" applyFont="1" applyBorder="1" applyAlignment="1">
      <alignment horizontal="center" vertical="center" wrapText="1"/>
    </xf>
    <xf numFmtId="0" fontId="25" fillId="35" borderId="13" xfId="0" applyFont="1" applyFill="1" applyBorder="1" applyAlignment="1">
      <alignment horizontal="center"/>
    </xf>
    <xf numFmtId="0" fontId="6" fillId="23" borderId="9" xfId="0" applyFont="1" applyFill="1" applyBorder="1" applyAlignment="1">
      <alignment horizontal="center" wrapText="1"/>
    </xf>
    <xf numFmtId="0" fontId="6" fillId="23" borderId="10" xfId="0" applyFont="1" applyFill="1" applyBorder="1" applyAlignment="1">
      <alignment horizontal="center" wrapText="1"/>
    </xf>
    <xf numFmtId="0" fontId="6" fillId="23" borderId="12" xfId="0" applyFont="1" applyFill="1" applyBorder="1" applyAlignment="1">
      <alignment horizontal="center" wrapText="1"/>
    </xf>
    <xf numFmtId="0" fontId="25" fillId="37" borderId="13" xfId="0" applyFont="1" applyFill="1" applyBorder="1" applyAlignment="1">
      <alignment horizontal="center"/>
    </xf>
    <xf numFmtId="4" fontId="4" fillId="0" borderId="100" xfId="0" applyNumberFormat="1" applyFont="1" applyFill="1" applyBorder="1" applyAlignment="1">
      <alignment vertical="center" wrapText="1"/>
    </xf>
    <xf numFmtId="4" fontId="4" fillId="0" borderId="93" xfId="0" applyNumberFormat="1" applyFont="1" applyFill="1" applyBorder="1" applyAlignment="1">
      <alignment vertical="center" wrapText="1"/>
    </xf>
    <xf numFmtId="0" fontId="4" fillId="24" borderId="100" xfId="0" applyFont="1" applyFill="1" applyBorder="1" applyAlignment="1">
      <alignment horizontal="center" vertical="center" wrapText="1"/>
    </xf>
    <xf numFmtId="0" fontId="4" fillId="24" borderId="93" xfId="0" applyFont="1" applyFill="1" applyBorder="1" applyAlignment="1">
      <alignment horizontal="center" vertical="center" wrapText="1"/>
    </xf>
    <xf numFmtId="0" fontId="25" fillId="0" borderId="0" xfId="0" applyFont="1" applyFill="1" applyBorder="1" applyAlignment="1">
      <alignment horizontal="center" vertical="center" wrapText="1"/>
    </xf>
  </cellXfs>
  <cellStyles count="275">
    <cellStyle name="20% - Accent1" xfId="1"/>
    <cellStyle name="20% - Accent1 2" xfId="149"/>
    <cellStyle name="20% - Accent2" xfId="2"/>
    <cellStyle name="20% - Accent2 2" xfId="150"/>
    <cellStyle name="20% - Accent3" xfId="3"/>
    <cellStyle name="20% - Accent3 2" xfId="151"/>
    <cellStyle name="20% - Accent4" xfId="4"/>
    <cellStyle name="20% - Accent4 2" xfId="152"/>
    <cellStyle name="20% - Accent5" xfId="5"/>
    <cellStyle name="20% - Accent5 2" xfId="153"/>
    <cellStyle name="20% - Accent6" xfId="6"/>
    <cellStyle name="20% - Accent6 2" xfId="154"/>
    <cellStyle name="40% - Accent1" xfId="7"/>
    <cellStyle name="40% - Accent1 2" xfId="155"/>
    <cellStyle name="40% - Accent2" xfId="8"/>
    <cellStyle name="40% - Accent2 2" xfId="156"/>
    <cellStyle name="40% - Accent3" xfId="9"/>
    <cellStyle name="40% - Accent3 2" xfId="157"/>
    <cellStyle name="40% - Accent4" xfId="10"/>
    <cellStyle name="40% - Accent4 2" xfId="158"/>
    <cellStyle name="40% - Accent5" xfId="11"/>
    <cellStyle name="40% - Accent5 2" xfId="159"/>
    <cellStyle name="40% - Accent6" xfId="12"/>
    <cellStyle name="40% - Accent6 2" xfId="160"/>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alculation 2" xfId="161"/>
    <cellStyle name="Check Cell" xfId="27"/>
    <cellStyle name="Currency_PAC  Consultoría 2007-2008 Conalep  MODIFICADO 19 julio 07" xfId="28"/>
    <cellStyle name="Explanatory Text" xfId="29"/>
    <cellStyle name="Good" xfId="30"/>
    <cellStyle name="Heading 1" xfId="31"/>
    <cellStyle name="Heading 2" xfId="32"/>
    <cellStyle name="Heading 3" xfId="33"/>
    <cellStyle name="Heading 4" xfId="34"/>
    <cellStyle name="Input" xfId="35"/>
    <cellStyle name="Input 2" xfId="162"/>
    <cellStyle name="Linked Cell" xfId="36"/>
    <cellStyle name="Millares 2" xfId="44"/>
    <cellStyle name="Millares 3" xfId="170"/>
    <cellStyle name="Moneda" xfId="37" builtinId="4"/>
    <cellStyle name="Moneda 2" xfId="47"/>
    <cellStyle name="Moneda 3" xfId="166"/>
    <cellStyle name="Moneda 4" xfId="168"/>
    <cellStyle name="Moneda 4 2" xfId="274"/>
    <cellStyle name="Moneda_220607-Adquisiciones y Servicios DGCFT(RFL)" xfId="169"/>
    <cellStyle name="Moneda_Mod.PAC Revisión ex post conalep 0505" xfId="173"/>
    <cellStyle name="Normal" xfId="0" builtinId="0"/>
    <cellStyle name="Normal 11" xfId="48"/>
    <cellStyle name="Normal 11 2" xfId="49"/>
    <cellStyle name="Normal 11 2 2" xfId="118"/>
    <cellStyle name="Normal 11 2 2 2" xfId="242"/>
    <cellStyle name="Normal 11 2 3" xfId="84"/>
    <cellStyle name="Normal 11 2 3 2" xfId="209"/>
    <cellStyle name="Normal 11 2 4" xfId="176"/>
    <cellStyle name="Normal 11 3" xfId="117"/>
    <cellStyle name="Normal 11 3 2" xfId="241"/>
    <cellStyle name="Normal 11 4" xfId="83"/>
    <cellStyle name="Normal 11 4 2" xfId="208"/>
    <cellStyle name="Normal 11 5" xfId="175"/>
    <cellStyle name="Normal 12" xfId="50"/>
    <cellStyle name="Normal 12 2" xfId="51"/>
    <cellStyle name="Normal 12 2 2" xfId="120"/>
    <cellStyle name="Normal 12 2 2 2" xfId="244"/>
    <cellStyle name="Normal 12 2 3" xfId="86"/>
    <cellStyle name="Normal 12 2 3 2" xfId="211"/>
    <cellStyle name="Normal 12 2 4" xfId="178"/>
    <cellStyle name="Normal 12 3" xfId="119"/>
    <cellStyle name="Normal 12 3 2" xfId="243"/>
    <cellStyle name="Normal 12 4" xfId="85"/>
    <cellStyle name="Normal 12 4 2" xfId="210"/>
    <cellStyle name="Normal 12 5" xfId="177"/>
    <cellStyle name="Normal 13" xfId="52"/>
    <cellStyle name="Normal 13 2" xfId="53"/>
    <cellStyle name="Normal 13 2 2" xfId="122"/>
    <cellStyle name="Normal 13 2 2 2" xfId="246"/>
    <cellStyle name="Normal 13 2 3" xfId="88"/>
    <cellStyle name="Normal 13 2 3 2" xfId="213"/>
    <cellStyle name="Normal 13 2 4" xfId="180"/>
    <cellStyle name="Normal 13 3" xfId="121"/>
    <cellStyle name="Normal 13 3 2" xfId="245"/>
    <cellStyle name="Normal 13 4" xfId="87"/>
    <cellStyle name="Normal 13 4 2" xfId="212"/>
    <cellStyle name="Normal 13 5" xfId="179"/>
    <cellStyle name="Normal 14" xfId="54"/>
    <cellStyle name="Normal 14 2" xfId="55"/>
    <cellStyle name="Normal 14 2 2" xfId="124"/>
    <cellStyle name="Normal 14 2 2 2" xfId="248"/>
    <cellStyle name="Normal 14 2 3" xfId="90"/>
    <cellStyle name="Normal 14 2 3 2" xfId="215"/>
    <cellStyle name="Normal 14 2 4" xfId="182"/>
    <cellStyle name="Normal 14 3" xfId="123"/>
    <cellStyle name="Normal 14 3 2" xfId="247"/>
    <cellStyle name="Normal 14 4" xfId="89"/>
    <cellStyle name="Normal 14 4 2" xfId="214"/>
    <cellStyle name="Normal 14 5" xfId="181"/>
    <cellStyle name="Normal 15" xfId="56"/>
    <cellStyle name="Normal 15 2" xfId="57"/>
    <cellStyle name="Normal 15 2 2" xfId="126"/>
    <cellStyle name="Normal 15 2 2 2" xfId="250"/>
    <cellStyle name="Normal 15 2 3" xfId="92"/>
    <cellStyle name="Normal 15 2 3 2" xfId="217"/>
    <cellStyle name="Normal 15 2 4" xfId="184"/>
    <cellStyle name="Normal 15 3" xfId="125"/>
    <cellStyle name="Normal 15 3 2" xfId="249"/>
    <cellStyle name="Normal 15 4" xfId="91"/>
    <cellStyle name="Normal 15 4 2" xfId="216"/>
    <cellStyle name="Normal 15 5" xfId="183"/>
    <cellStyle name="Normal 16" xfId="58"/>
    <cellStyle name="Normal 16 2" xfId="59"/>
    <cellStyle name="Normal 16 2 2" xfId="128"/>
    <cellStyle name="Normal 16 2 2 2" xfId="252"/>
    <cellStyle name="Normal 16 2 3" xfId="94"/>
    <cellStyle name="Normal 16 2 3 2" xfId="219"/>
    <cellStyle name="Normal 16 2 4" xfId="186"/>
    <cellStyle name="Normal 16 3" xfId="127"/>
    <cellStyle name="Normal 16 3 2" xfId="251"/>
    <cellStyle name="Normal 16 4" xfId="93"/>
    <cellStyle name="Normal 16 4 2" xfId="218"/>
    <cellStyle name="Normal 16 5" xfId="185"/>
    <cellStyle name="Normal 17" xfId="60"/>
    <cellStyle name="Normal 17 2" xfId="61"/>
    <cellStyle name="Normal 17 2 2" xfId="130"/>
    <cellStyle name="Normal 17 2 2 2" xfId="254"/>
    <cellStyle name="Normal 17 2 3" xfId="96"/>
    <cellStyle name="Normal 17 2 3 2" xfId="221"/>
    <cellStyle name="Normal 17 2 4" xfId="188"/>
    <cellStyle name="Normal 17 3" xfId="129"/>
    <cellStyle name="Normal 17 3 2" xfId="253"/>
    <cellStyle name="Normal 17 4" xfId="95"/>
    <cellStyle name="Normal 17 4 2" xfId="220"/>
    <cellStyle name="Normal 17 5" xfId="187"/>
    <cellStyle name="Normal 19" xfId="62"/>
    <cellStyle name="Normal 19 2" xfId="63"/>
    <cellStyle name="Normal 19 2 2" xfId="132"/>
    <cellStyle name="Normal 19 2 2 2" xfId="256"/>
    <cellStyle name="Normal 19 2 3" xfId="98"/>
    <cellStyle name="Normal 19 2 3 2" xfId="223"/>
    <cellStyle name="Normal 19 2 4" xfId="190"/>
    <cellStyle name="Normal 19 3" xfId="131"/>
    <cellStyle name="Normal 19 3 2" xfId="255"/>
    <cellStyle name="Normal 19 4" xfId="97"/>
    <cellStyle name="Normal 19 4 2" xfId="222"/>
    <cellStyle name="Normal 19 5" xfId="189"/>
    <cellStyle name="Normal 2" xfId="38"/>
    <cellStyle name="Normal 2 2" xfId="43"/>
    <cellStyle name="Normal 2 2 2" xfId="167"/>
    <cellStyle name="Normal 2 3" xfId="64"/>
    <cellStyle name="Normal 20" xfId="65"/>
    <cellStyle name="Normal 20 2" xfId="66"/>
    <cellStyle name="Normal 20 2 2" xfId="134"/>
    <cellStyle name="Normal 20 2 2 2" xfId="258"/>
    <cellStyle name="Normal 20 2 3" xfId="100"/>
    <cellStyle name="Normal 20 2 3 2" xfId="225"/>
    <cellStyle name="Normal 20 2 4" xfId="192"/>
    <cellStyle name="Normal 20 3" xfId="133"/>
    <cellStyle name="Normal 20 3 2" xfId="257"/>
    <cellStyle name="Normal 20 4" xfId="99"/>
    <cellStyle name="Normal 20 4 2" xfId="224"/>
    <cellStyle name="Normal 20 5" xfId="191"/>
    <cellStyle name="Normal 21" xfId="67"/>
    <cellStyle name="Normal 21 2" xfId="68"/>
    <cellStyle name="Normal 21 2 2" xfId="136"/>
    <cellStyle name="Normal 21 2 2 2" xfId="260"/>
    <cellStyle name="Normal 21 2 3" xfId="102"/>
    <cellStyle name="Normal 21 2 3 2" xfId="227"/>
    <cellStyle name="Normal 21 2 4" xfId="194"/>
    <cellStyle name="Normal 21 3" xfId="135"/>
    <cellStyle name="Normal 21 3 2" xfId="259"/>
    <cellStyle name="Normal 21 4" xfId="101"/>
    <cellStyle name="Normal 21 4 2" xfId="226"/>
    <cellStyle name="Normal 21 5" xfId="193"/>
    <cellStyle name="Normal 22" xfId="69"/>
    <cellStyle name="Normal 22 2" xfId="137"/>
    <cellStyle name="Normal 22 2 2" xfId="261"/>
    <cellStyle name="Normal 22 3" xfId="103"/>
    <cellStyle name="Normal 22 3 2" xfId="228"/>
    <cellStyle name="Normal 22 4" xfId="195"/>
    <cellStyle name="Normal 23" xfId="70"/>
    <cellStyle name="Normal 23 2" xfId="138"/>
    <cellStyle name="Normal 23 2 2" xfId="262"/>
    <cellStyle name="Normal 23 3" xfId="104"/>
    <cellStyle name="Normal 23 3 2" xfId="229"/>
    <cellStyle name="Normal 23 4" xfId="196"/>
    <cellStyle name="Normal 24" xfId="71"/>
    <cellStyle name="Normal 24 2" xfId="72"/>
    <cellStyle name="Normal 24 2 2" xfId="140"/>
    <cellStyle name="Normal 24 2 2 2" xfId="264"/>
    <cellStyle name="Normal 24 2 3" xfId="106"/>
    <cellStyle name="Normal 24 2 3 2" xfId="231"/>
    <cellStyle name="Normal 24 2 4" xfId="198"/>
    <cellStyle name="Normal 24 3" xfId="139"/>
    <cellStyle name="Normal 24 3 2" xfId="263"/>
    <cellStyle name="Normal 24 4" xfId="105"/>
    <cellStyle name="Normal 24 4 2" xfId="230"/>
    <cellStyle name="Normal 24 5" xfId="197"/>
    <cellStyle name="Normal 25" xfId="73"/>
    <cellStyle name="Normal 25 2" xfId="141"/>
    <cellStyle name="Normal 25 2 2" xfId="265"/>
    <cellStyle name="Normal 25 3" xfId="107"/>
    <cellStyle name="Normal 25 3 2" xfId="232"/>
    <cellStyle name="Normal 25 4" xfId="199"/>
    <cellStyle name="Normal 26" xfId="74"/>
    <cellStyle name="Normal 26 2" xfId="75"/>
    <cellStyle name="Normal 26 2 2" xfId="143"/>
    <cellStyle name="Normal 26 2 2 2" xfId="267"/>
    <cellStyle name="Normal 26 2 3" xfId="109"/>
    <cellStyle name="Normal 26 2 3 2" xfId="234"/>
    <cellStyle name="Normal 26 2 4" xfId="201"/>
    <cellStyle name="Normal 26 3" xfId="142"/>
    <cellStyle name="Normal 26 3 2" xfId="266"/>
    <cellStyle name="Normal 26 4" xfId="108"/>
    <cellStyle name="Normal 26 4 2" xfId="233"/>
    <cellStyle name="Normal 26 5" xfId="200"/>
    <cellStyle name="Normal 27" xfId="76"/>
    <cellStyle name="Normal 27 2" xfId="77"/>
    <cellStyle name="Normal 27 2 2" xfId="145"/>
    <cellStyle name="Normal 27 2 2 2" xfId="269"/>
    <cellStyle name="Normal 27 2 3" xfId="111"/>
    <cellStyle name="Normal 27 2 3 2" xfId="236"/>
    <cellStyle name="Normal 27 2 4" xfId="203"/>
    <cellStyle name="Normal 27 3" xfId="144"/>
    <cellStyle name="Normal 27 3 2" xfId="268"/>
    <cellStyle name="Normal 27 4" xfId="110"/>
    <cellStyle name="Normal 27 4 2" xfId="235"/>
    <cellStyle name="Normal 27 5" xfId="202"/>
    <cellStyle name="Normal 28" xfId="78"/>
    <cellStyle name="Normal 28 2" xfId="79"/>
    <cellStyle name="Normal 28 2 2" xfId="147"/>
    <cellStyle name="Normal 28 2 2 2" xfId="271"/>
    <cellStyle name="Normal 28 2 3" xfId="113"/>
    <cellStyle name="Normal 28 2 3 2" xfId="238"/>
    <cellStyle name="Normal 28 2 4" xfId="205"/>
    <cellStyle name="Normal 28 3" xfId="146"/>
    <cellStyle name="Normal 28 3 2" xfId="270"/>
    <cellStyle name="Normal 28 4" xfId="112"/>
    <cellStyle name="Normal 28 4 2" xfId="237"/>
    <cellStyle name="Normal 28 5" xfId="204"/>
    <cellStyle name="Normal 29" xfId="80"/>
    <cellStyle name="Normal 29 2" xfId="148"/>
    <cellStyle name="Normal 29 2 2" xfId="272"/>
    <cellStyle name="Normal 29 3" xfId="114"/>
    <cellStyle name="Normal 29 3 2" xfId="239"/>
    <cellStyle name="Normal 29 4" xfId="206"/>
    <cellStyle name="Normal 3" xfId="45"/>
    <cellStyle name="Normal 3 2" xfId="171"/>
    <cellStyle name="Normal 4" xfId="46"/>
    <cellStyle name="Normal 4 2" xfId="116"/>
    <cellStyle name="Normal 4 2 2" xfId="240"/>
    <cellStyle name="Normal 4 3" xfId="82"/>
    <cellStyle name="Normal 4 3 2" xfId="207"/>
    <cellStyle name="Normal 4 4" xfId="174"/>
    <cellStyle name="Normal 5" xfId="165"/>
    <cellStyle name="Normal 5 2" xfId="273"/>
    <cellStyle name="Note" xfId="39"/>
    <cellStyle name="Note 2" xfId="115"/>
    <cellStyle name="Note 3" xfId="163"/>
    <cellStyle name="Note 4" xfId="81"/>
    <cellStyle name="Output" xfId="40"/>
    <cellStyle name="Output 2" xfId="164"/>
    <cellStyle name="Porcentaje 2" xfId="172"/>
    <cellStyle name="Title" xfId="41"/>
    <cellStyle name="Warning Text" xfId="4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 Id="rId22" Type="http://schemas.openxmlformats.org/officeDocument/2006/relationships/customXml" Target="../customXml/item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YRNA/Documents/Myrna/2013/PAC%202013/Recibidos%20Enero%2025/CONALEP%20PAC%202013%2031ene13%20comentari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YRNA/Documents/Myrna/2013/PAC%202013/Final%20enviado%20a%20SEMS/DGCFT%20PAC%202013%2030ene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YRNA/Documents/Myrna/2013/PAC%202013/Final%20enviado%20a%20SEMS/DGECyTM%20PAC%202013%20comentarios%20UCAP%2030ene1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YRNA/Documents/Myrna/2013/PAC%202013/Final%20enviado%20a%20SEMS/DGETA%20PAC%202013%2030ene1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YRNA/Documents/Myrna/2013/PAC%202013/Final%20enviado%20a%20SEMS/DGETI%20PAC%202013%2030ene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ALEP Bienes"/>
    </sheetNames>
    <sheetDataSet>
      <sheetData sheetId="0">
        <row r="6">
          <cell r="X6">
            <v>13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GCFT Bienes"/>
      <sheetName val="DGCFT Consultorías"/>
      <sheetName val="DGCFT Otros Servicios"/>
    </sheetNames>
    <sheetDataSet>
      <sheetData sheetId="0" refreshError="1"/>
      <sheetData sheetId="1" refreshError="1"/>
      <sheetData sheetId="2" refreshError="1">
        <row r="12">
          <cell r="B12">
            <v>65000000</v>
          </cell>
          <cell r="C12">
            <v>5000000</v>
          </cell>
          <cell r="D12">
            <v>65000000</v>
          </cell>
          <cell r="E12">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GECYTM Bienes"/>
      <sheetName val="DGECYTM Otros Servicios"/>
    </sheetNames>
    <sheetDataSet>
      <sheetData sheetId="0" refreshError="1"/>
      <sheetData sheetId="1" refreshError="1">
        <row r="14">
          <cell r="B14">
            <v>1160000</v>
          </cell>
          <cell r="C14">
            <v>89230.769230769234</v>
          </cell>
          <cell r="D14">
            <v>1160000</v>
          </cell>
          <cell r="E14">
            <v>0</v>
          </cell>
          <cell r="F14">
            <v>1160000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GETA Bienes"/>
      <sheetName val="DGETA Otros Servicios"/>
    </sheetNames>
    <sheetDataSet>
      <sheetData sheetId="0" refreshError="1"/>
      <sheetData sheetId="1" refreshError="1">
        <row r="12">
          <cell r="B12">
            <v>8260000</v>
          </cell>
          <cell r="C12">
            <v>635384.61538461538</v>
          </cell>
          <cell r="D12">
            <v>8260000</v>
          </cell>
          <cell r="E12">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GETI Bienes"/>
      <sheetName val="DGETI Consultorías"/>
      <sheetName val="DGETI Otros Servicios"/>
    </sheetNames>
    <sheetDataSet>
      <sheetData sheetId="0" refreshError="1"/>
      <sheetData sheetId="1" refreshError="1">
        <row r="23">
          <cell r="U23">
            <v>400000</v>
          </cell>
          <cell r="V23">
            <v>30769.230769230777</v>
          </cell>
          <cell r="AB23">
            <v>0</v>
          </cell>
          <cell r="AC23">
            <v>400000</v>
          </cell>
          <cell r="AD23">
            <v>400000</v>
          </cell>
        </row>
      </sheetData>
      <sheetData sheetId="2" refreshError="1">
        <row r="12">
          <cell r="B12">
            <v>20550000</v>
          </cell>
          <cell r="C12">
            <v>1580769.2307692308</v>
          </cell>
          <cell r="D12">
            <v>20550000</v>
          </cell>
          <cell r="E12">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90"/>
  <sheetViews>
    <sheetView tabSelected="1" view="pageBreakPreview" zoomScaleNormal="100" zoomScaleSheetLayoutView="100" workbookViewId="0">
      <selection sqref="A1:BA1"/>
    </sheetView>
  </sheetViews>
  <sheetFormatPr baseColWidth="10" defaultRowHeight="12.75" x14ac:dyDescent="0.2"/>
  <cols>
    <col min="1" max="1" width="4" style="9" bestFit="1" customWidth="1"/>
    <col min="2" max="2" width="32.7109375" style="9" customWidth="1"/>
    <col min="3" max="3" width="9.85546875" style="9" customWidth="1"/>
    <col min="4" max="4" width="9.7109375" style="9" customWidth="1"/>
    <col min="5" max="5" width="12.42578125" style="9" hidden="1" customWidth="1"/>
    <col min="6" max="6" width="12.85546875" style="9" hidden="1" customWidth="1"/>
    <col min="7" max="7" width="9.85546875" style="9" hidden="1" customWidth="1"/>
    <col min="8" max="8" width="12.7109375" style="9" hidden="1" customWidth="1"/>
    <col min="9" max="9" width="14.140625" style="9" hidden="1" customWidth="1"/>
    <col min="10" max="12" width="11.5703125" style="9" hidden="1" customWidth="1"/>
    <col min="13" max="13" width="13.140625" style="9" hidden="1" customWidth="1"/>
    <col min="14" max="17" width="11.5703125" style="9" hidden="1" customWidth="1"/>
    <col min="18" max="18" width="12.7109375" style="9" bestFit="1" customWidth="1"/>
    <col min="19" max="19" width="15.5703125" style="9" customWidth="1"/>
    <col min="20" max="21" width="11.5703125" style="9" hidden="1" customWidth="1"/>
    <col min="22" max="22" width="15.5703125" style="9" customWidth="1"/>
    <col min="23" max="23" width="13.28515625" style="9" bestFit="1" customWidth="1"/>
    <col min="24" max="24" width="12.7109375" style="9" bestFit="1" customWidth="1"/>
    <col min="25" max="25" width="14" style="9" customWidth="1"/>
    <col min="26" max="26" width="18.28515625" style="9" customWidth="1"/>
    <col min="27" max="27" width="3.85546875" style="497" customWidth="1"/>
    <col min="28" max="28" width="4" style="9" bestFit="1" customWidth="1"/>
    <col min="29" max="29" width="32.7109375" style="9" customWidth="1"/>
    <col min="30" max="30" width="9.85546875" style="9" customWidth="1"/>
    <col min="31" max="31" width="9.7109375" style="9" customWidth="1"/>
    <col min="32" max="32" width="12.42578125" style="9" hidden="1" customWidth="1"/>
    <col min="33" max="33" width="12.85546875" style="9" hidden="1" customWidth="1"/>
    <col min="34" max="34" width="9.85546875" style="9" hidden="1" customWidth="1"/>
    <col min="35" max="35" width="12.7109375" style="9" hidden="1" customWidth="1"/>
    <col min="36" max="36" width="14.140625" style="9" hidden="1" customWidth="1"/>
    <col min="37" max="39" width="11.5703125" style="9" hidden="1" customWidth="1"/>
    <col min="40" max="40" width="13.140625" style="9" hidden="1" customWidth="1"/>
    <col min="41" max="44" width="11.5703125" style="9" hidden="1" customWidth="1"/>
    <col min="45" max="45" width="12.7109375" style="9" bestFit="1" customWidth="1"/>
    <col min="46" max="46" width="15.5703125" style="9" customWidth="1"/>
    <col min="47" max="48" width="11.5703125" style="9" hidden="1" customWidth="1"/>
    <col min="49" max="49" width="15.5703125" style="9" customWidth="1"/>
    <col min="50" max="50" width="13.28515625" style="9" bestFit="1" customWidth="1"/>
    <col min="51" max="51" width="12.7109375" style="9" bestFit="1" customWidth="1"/>
    <col min="52" max="52" width="14" style="9" customWidth="1"/>
    <col min="53" max="53" width="18.28515625" style="9" customWidth="1"/>
    <col min="54" max="212" width="11.5703125" style="9"/>
    <col min="213" max="213" width="4" style="9" bestFit="1" customWidth="1"/>
    <col min="214" max="214" width="32.7109375" style="9" customWidth="1"/>
    <col min="215" max="215" width="9.85546875" style="9" customWidth="1"/>
    <col min="216" max="216" width="9.7109375" style="9" customWidth="1"/>
    <col min="217" max="217" width="12.42578125" style="9" customWidth="1"/>
    <col min="218" max="218" width="12.85546875" style="9" customWidth="1"/>
    <col min="219" max="219" width="9.85546875" style="9" customWidth="1"/>
    <col min="220" max="220" width="12.7109375" style="9" customWidth="1"/>
    <col min="221" max="221" width="14.140625" style="9" customWidth="1"/>
    <col min="222" max="224" width="11.5703125" style="9" customWidth="1"/>
    <col min="225" max="225" width="13.140625" style="9" customWidth="1"/>
    <col min="226" max="229" width="11.5703125" style="9" customWidth="1"/>
    <col min="230" max="230" width="12.7109375" style="9" bestFit="1" customWidth="1"/>
    <col min="231" max="231" width="15.5703125" style="9" customWidth="1"/>
    <col min="232" max="233" width="11.5703125" style="9" customWidth="1"/>
    <col min="234" max="234" width="15.5703125" style="9" customWidth="1"/>
    <col min="235" max="235" width="13.28515625" style="9" bestFit="1" customWidth="1"/>
    <col min="236" max="236" width="12.7109375" style="9" bestFit="1" customWidth="1"/>
    <col min="237" max="237" width="14" style="9" customWidth="1"/>
    <col min="238" max="238" width="18.28515625" style="9" customWidth="1"/>
    <col min="239" max="239" width="11.85546875" style="9" customWidth="1"/>
    <col min="240" max="240" width="11.7109375" style="9" bestFit="1" customWidth="1"/>
    <col min="241" max="468" width="11.5703125" style="9"/>
    <col min="469" max="469" width="4" style="9" bestFit="1" customWidth="1"/>
    <col min="470" max="470" width="32.7109375" style="9" customWidth="1"/>
    <col min="471" max="471" width="9.85546875" style="9" customWidth="1"/>
    <col min="472" max="472" width="9.7109375" style="9" customWidth="1"/>
    <col min="473" max="473" width="12.42578125" style="9" customWidth="1"/>
    <col min="474" max="474" width="12.85546875" style="9" customWidth="1"/>
    <col min="475" max="475" width="9.85546875" style="9" customWidth="1"/>
    <col min="476" max="476" width="12.7109375" style="9" customWidth="1"/>
    <col min="477" max="477" width="14.140625" style="9" customWidth="1"/>
    <col min="478" max="480" width="11.5703125" style="9" customWidth="1"/>
    <col min="481" max="481" width="13.140625" style="9" customWidth="1"/>
    <col min="482" max="485" width="11.5703125" style="9" customWidth="1"/>
    <col min="486" max="486" width="12.7109375" style="9" bestFit="1" customWidth="1"/>
    <col min="487" max="487" width="15.5703125" style="9" customWidth="1"/>
    <col min="488" max="489" width="11.5703125" style="9" customWidth="1"/>
    <col min="490" max="490" width="15.5703125" style="9" customWidth="1"/>
    <col min="491" max="491" width="13.28515625" style="9" bestFit="1" customWidth="1"/>
    <col min="492" max="492" width="12.7109375" style="9" bestFit="1" customWidth="1"/>
    <col min="493" max="493" width="14" style="9" customWidth="1"/>
    <col min="494" max="494" width="18.28515625" style="9" customWidth="1"/>
    <col min="495" max="495" width="11.85546875" style="9" customWidth="1"/>
    <col min="496" max="496" width="11.7109375" style="9" bestFit="1" customWidth="1"/>
    <col min="497" max="724" width="11.5703125" style="9"/>
    <col min="725" max="725" width="4" style="9" bestFit="1" customWidth="1"/>
    <col min="726" max="726" width="32.7109375" style="9" customWidth="1"/>
    <col min="727" max="727" width="9.85546875" style="9" customWidth="1"/>
    <col min="728" max="728" width="9.7109375" style="9" customWidth="1"/>
    <col min="729" max="729" width="12.42578125" style="9" customWidth="1"/>
    <col min="730" max="730" width="12.85546875" style="9" customWidth="1"/>
    <col min="731" max="731" width="9.85546875" style="9" customWidth="1"/>
    <col min="732" max="732" width="12.7109375" style="9" customWidth="1"/>
    <col min="733" max="733" width="14.140625" style="9" customWidth="1"/>
    <col min="734" max="736" width="11.5703125" style="9" customWidth="1"/>
    <col min="737" max="737" width="13.140625" style="9" customWidth="1"/>
    <col min="738" max="741" width="11.5703125" style="9" customWidth="1"/>
    <col min="742" max="742" width="12.7109375" style="9" bestFit="1" customWidth="1"/>
    <col min="743" max="743" width="15.5703125" style="9" customWidth="1"/>
    <col min="744" max="745" width="11.5703125" style="9" customWidth="1"/>
    <col min="746" max="746" width="15.5703125" style="9" customWidth="1"/>
    <col min="747" max="747" width="13.28515625" style="9" bestFit="1" customWidth="1"/>
    <col min="748" max="748" width="12.7109375" style="9" bestFit="1" customWidth="1"/>
    <col min="749" max="749" width="14" style="9" customWidth="1"/>
    <col min="750" max="750" width="18.28515625" style="9" customWidth="1"/>
    <col min="751" max="751" width="11.85546875" style="9" customWidth="1"/>
    <col min="752" max="752" width="11.7109375" style="9" bestFit="1" customWidth="1"/>
    <col min="753" max="980" width="11.5703125" style="9"/>
    <col min="981" max="981" width="4" style="9" bestFit="1" customWidth="1"/>
    <col min="982" max="982" width="32.7109375" style="9" customWidth="1"/>
    <col min="983" max="983" width="9.85546875" style="9" customWidth="1"/>
    <col min="984" max="984" width="9.7109375" style="9" customWidth="1"/>
    <col min="985" max="985" width="12.42578125" style="9" customWidth="1"/>
    <col min="986" max="986" width="12.85546875" style="9" customWidth="1"/>
    <col min="987" max="987" width="9.85546875" style="9" customWidth="1"/>
    <col min="988" max="988" width="12.7109375" style="9" customWidth="1"/>
    <col min="989" max="989" width="14.140625" style="9" customWidth="1"/>
    <col min="990" max="992" width="11.5703125" style="9" customWidth="1"/>
    <col min="993" max="993" width="13.140625" style="9" customWidth="1"/>
    <col min="994" max="997" width="11.5703125" style="9" customWidth="1"/>
    <col min="998" max="998" width="12.7109375" style="9" bestFit="1" customWidth="1"/>
    <col min="999" max="999" width="15.5703125" style="9" customWidth="1"/>
    <col min="1000" max="1001" width="11.5703125" style="9" customWidth="1"/>
    <col min="1002" max="1002" width="15.5703125" style="9" customWidth="1"/>
    <col min="1003" max="1003" width="13.28515625" style="9" bestFit="1" customWidth="1"/>
    <col min="1004" max="1004" width="12.7109375" style="9" bestFit="1" customWidth="1"/>
    <col min="1005" max="1005" width="14" style="9" customWidth="1"/>
    <col min="1006" max="1006" width="18.28515625" style="9" customWidth="1"/>
    <col min="1007" max="1007" width="11.85546875" style="9" customWidth="1"/>
    <col min="1008" max="1008" width="11.7109375" style="9" bestFit="1" customWidth="1"/>
    <col min="1009" max="1236" width="11.5703125" style="9"/>
    <col min="1237" max="1237" width="4" style="9" bestFit="1" customWidth="1"/>
    <col min="1238" max="1238" width="32.7109375" style="9" customWidth="1"/>
    <col min="1239" max="1239" width="9.85546875" style="9" customWidth="1"/>
    <col min="1240" max="1240" width="9.7109375" style="9" customWidth="1"/>
    <col min="1241" max="1241" width="12.42578125" style="9" customWidth="1"/>
    <col min="1242" max="1242" width="12.85546875" style="9" customWidth="1"/>
    <col min="1243" max="1243" width="9.85546875" style="9" customWidth="1"/>
    <col min="1244" max="1244" width="12.7109375" style="9" customWidth="1"/>
    <col min="1245" max="1245" width="14.140625" style="9" customWidth="1"/>
    <col min="1246" max="1248" width="11.5703125" style="9" customWidth="1"/>
    <col min="1249" max="1249" width="13.140625" style="9" customWidth="1"/>
    <col min="1250" max="1253" width="11.5703125" style="9" customWidth="1"/>
    <col min="1254" max="1254" width="12.7109375" style="9" bestFit="1" customWidth="1"/>
    <col min="1255" max="1255" width="15.5703125" style="9" customWidth="1"/>
    <col min="1256" max="1257" width="11.5703125" style="9" customWidth="1"/>
    <col min="1258" max="1258" width="15.5703125" style="9" customWidth="1"/>
    <col min="1259" max="1259" width="13.28515625" style="9" bestFit="1" customWidth="1"/>
    <col min="1260" max="1260" width="12.7109375" style="9" bestFit="1" customWidth="1"/>
    <col min="1261" max="1261" width="14" style="9" customWidth="1"/>
    <col min="1262" max="1262" width="18.28515625" style="9" customWidth="1"/>
    <col min="1263" max="1263" width="11.85546875" style="9" customWidth="1"/>
    <col min="1264" max="1264" width="11.7109375" style="9" bestFit="1" customWidth="1"/>
    <col min="1265" max="1492" width="11.5703125" style="9"/>
    <col min="1493" max="1493" width="4" style="9" bestFit="1" customWidth="1"/>
    <col min="1494" max="1494" width="32.7109375" style="9" customWidth="1"/>
    <col min="1495" max="1495" width="9.85546875" style="9" customWidth="1"/>
    <col min="1496" max="1496" width="9.7109375" style="9" customWidth="1"/>
    <col min="1497" max="1497" width="12.42578125" style="9" customWidth="1"/>
    <col min="1498" max="1498" width="12.85546875" style="9" customWidth="1"/>
    <col min="1499" max="1499" width="9.85546875" style="9" customWidth="1"/>
    <col min="1500" max="1500" width="12.7109375" style="9" customWidth="1"/>
    <col min="1501" max="1501" width="14.140625" style="9" customWidth="1"/>
    <col min="1502" max="1504" width="11.5703125" style="9" customWidth="1"/>
    <col min="1505" max="1505" width="13.140625" style="9" customWidth="1"/>
    <col min="1506" max="1509" width="11.5703125" style="9" customWidth="1"/>
    <col min="1510" max="1510" width="12.7109375" style="9" bestFit="1" customWidth="1"/>
    <col min="1511" max="1511" width="15.5703125" style="9" customWidth="1"/>
    <col min="1512" max="1513" width="11.5703125" style="9" customWidth="1"/>
    <col min="1514" max="1514" width="15.5703125" style="9" customWidth="1"/>
    <col min="1515" max="1515" width="13.28515625" style="9" bestFit="1" customWidth="1"/>
    <col min="1516" max="1516" width="12.7109375" style="9" bestFit="1" customWidth="1"/>
    <col min="1517" max="1517" width="14" style="9" customWidth="1"/>
    <col min="1518" max="1518" width="18.28515625" style="9" customWidth="1"/>
    <col min="1519" max="1519" width="11.85546875" style="9" customWidth="1"/>
    <col min="1520" max="1520" width="11.7109375" style="9" bestFit="1" customWidth="1"/>
    <col min="1521" max="1748" width="11.5703125" style="9"/>
    <col min="1749" max="1749" width="4" style="9" bestFit="1" customWidth="1"/>
    <col min="1750" max="1750" width="32.7109375" style="9" customWidth="1"/>
    <col min="1751" max="1751" width="9.85546875" style="9" customWidth="1"/>
    <col min="1752" max="1752" width="9.7109375" style="9" customWidth="1"/>
    <col min="1753" max="1753" width="12.42578125" style="9" customWidth="1"/>
    <col min="1754" max="1754" width="12.85546875" style="9" customWidth="1"/>
    <col min="1755" max="1755" width="9.85546875" style="9" customWidth="1"/>
    <col min="1756" max="1756" width="12.7109375" style="9" customWidth="1"/>
    <col min="1757" max="1757" width="14.140625" style="9" customWidth="1"/>
    <col min="1758" max="1760" width="11.5703125" style="9" customWidth="1"/>
    <col min="1761" max="1761" width="13.140625" style="9" customWidth="1"/>
    <col min="1762" max="1765" width="11.5703125" style="9" customWidth="1"/>
    <col min="1766" max="1766" width="12.7109375" style="9" bestFit="1" customWidth="1"/>
    <col min="1767" max="1767" width="15.5703125" style="9" customWidth="1"/>
    <col min="1768" max="1769" width="11.5703125" style="9" customWidth="1"/>
    <col min="1770" max="1770" width="15.5703125" style="9" customWidth="1"/>
    <col min="1771" max="1771" width="13.28515625" style="9" bestFit="1" customWidth="1"/>
    <col min="1772" max="1772" width="12.7109375" style="9" bestFit="1" customWidth="1"/>
    <col min="1773" max="1773" width="14" style="9" customWidth="1"/>
    <col min="1774" max="1774" width="18.28515625" style="9" customWidth="1"/>
    <col min="1775" max="1775" width="11.85546875" style="9" customWidth="1"/>
    <col min="1776" max="1776" width="11.7109375" style="9" bestFit="1" customWidth="1"/>
    <col min="1777" max="2004" width="11.5703125" style="9"/>
    <col min="2005" max="2005" width="4" style="9" bestFit="1" customWidth="1"/>
    <col min="2006" max="2006" width="32.7109375" style="9" customWidth="1"/>
    <col min="2007" max="2007" width="9.85546875" style="9" customWidth="1"/>
    <col min="2008" max="2008" width="9.7109375" style="9" customWidth="1"/>
    <col min="2009" max="2009" width="12.42578125" style="9" customWidth="1"/>
    <col min="2010" max="2010" width="12.85546875" style="9" customWidth="1"/>
    <col min="2011" max="2011" width="9.85546875" style="9" customWidth="1"/>
    <col min="2012" max="2012" width="12.7109375" style="9" customWidth="1"/>
    <col min="2013" max="2013" width="14.140625" style="9" customWidth="1"/>
    <col min="2014" max="2016" width="11.5703125" style="9" customWidth="1"/>
    <col min="2017" max="2017" width="13.140625" style="9" customWidth="1"/>
    <col min="2018" max="2021" width="11.5703125" style="9" customWidth="1"/>
    <col min="2022" max="2022" width="12.7109375" style="9" bestFit="1" customWidth="1"/>
    <col min="2023" max="2023" width="15.5703125" style="9" customWidth="1"/>
    <col min="2024" max="2025" width="11.5703125" style="9" customWidth="1"/>
    <col min="2026" max="2026" width="15.5703125" style="9" customWidth="1"/>
    <col min="2027" max="2027" width="13.28515625" style="9" bestFit="1" customWidth="1"/>
    <col min="2028" max="2028" width="12.7109375" style="9" bestFit="1" customWidth="1"/>
    <col min="2029" max="2029" width="14" style="9" customWidth="1"/>
    <col min="2030" max="2030" width="18.28515625" style="9" customWidth="1"/>
    <col min="2031" max="2031" width="11.85546875" style="9" customWidth="1"/>
    <col min="2032" max="2032" width="11.7109375" style="9" bestFit="1" customWidth="1"/>
    <col min="2033" max="2260" width="11.5703125" style="9"/>
    <col min="2261" max="2261" width="4" style="9" bestFit="1" customWidth="1"/>
    <col min="2262" max="2262" width="32.7109375" style="9" customWidth="1"/>
    <col min="2263" max="2263" width="9.85546875" style="9" customWidth="1"/>
    <col min="2264" max="2264" width="9.7109375" style="9" customWidth="1"/>
    <col min="2265" max="2265" width="12.42578125" style="9" customWidth="1"/>
    <col min="2266" max="2266" width="12.85546875" style="9" customWidth="1"/>
    <col min="2267" max="2267" width="9.85546875" style="9" customWidth="1"/>
    <col min="2268" max="2268" width="12.7109375" style="9" customWidth="1"/>
    <col min="2269" max="2269" width="14.140625" style="9" customWidth="1"/>
    <col min="2270" max="2272" width="11.5703125" style="9" customWidth="1"/>
    <col min="2273" max="2273" width="13.140625" style="9" customWidth="1"/>
    <col min="2274" max="2277" width="11.5703125" style="9" customWidth="1"/>
    <col min="2278" max="2278" width="12.7109375" style="9" bestFit="1" customWidth="1"/>
    <col min="2279" max="2279" width="15.5703125" style="9" customWidth="1"/>
    <col min="2280" max="2281" width="11.5703125" style="9" customWidth="1"/>
    <col min="2282" max="2282" width="15.5703125" style="9" customWidth="1"/>
    <col min="2283" max="2283" width="13.28515625" style="9" bestFit="1" customWidth="1"/>
    <col min="2284" max="2284" width="12.7109375" style="9" bestFit="1" customWidth="1"/>
    <col min="2285" max="2285" width="14" style="9" customWidth="1"/>
    <col min="2286" max="2286" width="18.28515625" style="9" customWidth="1"/>
    <col min="2287" max="2287" width="11.85546875" style="9" customWidth="1"/>
    <col min="2288" max="2288" width="11.7109375" style="9" bestFit="1" customWidth="1"/>
    <col min="2289" max="2516" width="11.5703125" style="9"/>
    <col min="2517" max="2517" width="4" style="9" bestFit="1" customWidth="1"/>
    <col min="2518" max="2518" width="32.7109375" style="9" customWidth="1"/>
    <col min="2519" max="2519" width="9.85546875" style="9" customWidth="1"/>
    <col min="2520" max="2520" width="9.7109375" style="9" customWidth="1"/>
    <col min="2521" max="2521" width="12.42578125" style="9" customWidth="1"/>
    <col min="2522" max="2522" width="12.85546875" style="9" customWidth="1"/>
    <col min="2523" max="2523" width="9.85546875" style="9" customWidth="1"/>
    <col min="2524" max="2524" width="12.7109375" style="9" customWidth="1"/>
    <col min="2525" max="2525" width="14.140625" style="9" customWidth="1"/>
    <col min="2526" max="2528" width="11.5703125" style="9" customWidth="1"/>
    <col min="2529" max="2529" width="13.140625" style="9" customWidth="1"/>
    <col min="2530" max="2533" width="11.5703125" style="9" customWidth="1"/>
    <col min="2534" max="2534" width="12.7109375" style="9" bestFit="1" customWidth="1"/>
    <col min="2535" max="2535" width="15.5703125" style="9" customWidth="1"/>
    <col min="2536" max="2537" width="11.5703125" style="9" customWidth="1"/>
    <col min="2538" max="2538" width="15.5703125" style="9" customWidth="1"/>
    <col min="2539" max="2539" width="13.28515625" style="9" bestFit="1" customWidth="1"/>
    <col min="2540" max="2540" width="12.7109375" style="9" bestFit="1" customWidth="1"/>
    <col min="2541" max="2541" width="14" style="9" customWidth="1"/>
    <col min="2542" max="2542" width="18.28515625" style="9" customWidth="1"/>
    <col min="2543" max="2543" width="11.85546875" style="9" customWidth="1"/>
    <col min="2544" max="2544" width="11.7109375" style="9" bestFit="1" customWidth="1"/>
    <col min="2545" max="2772" width="11.5703125" style="9"/>
    <col min="2773" max="2773" width="4" style="9" bestFit="1" customWidth="1"/>
    <col min="2774" max="2774" width="32.7109375" style="9" customWidth="1"/>
    <col min="2775" max="2775" width="9.85546875" style="9" customWidth="1"/>
    <col min="2776" max="2776" width="9.7109375" style="9" customWidth="1"/>
    <col min="2777" max="2777" width="12.42578125" style="9" customWidth="1"/>
    <col min="2778" max="2778" width="12.85546875" style="9" customWidth="1"/>
    <col min="2779" max="2779" width="9.85546875" style="9" customWidth="1"/>
    <col min="2780" max="2780" width="12.7109375" style="9" customWidth="1"/>
    <col min="2781" max="2781" width="14.140625" style="9" customWidth="1"/>
    <col min="2782" max="2784" width="11.5703125" style="9" customWidth="1"/>
    <col min="2785" max="2785" width="13.140625" style="9" customWidth="1"/>
    <col min="2786" max="2789" width="11.5703125" style="9" customWidth="1"/>
    <col min="2790" max="2790" width="12.7109375" style="9" bestFit="1" customWidth="1"/>
    <col min="2791" max="2791" width="15.5703125" style="9" customWidth="1"/>
    <col min="2792" max="2793" width="11.5703125" style="9" customWidth="1"/>
    <col min="2794" max="2794" width="15.5703125" style="9" customWidth="1"/>
    <col min="2795" max="2795" width="13.28515625" style="9" bestFit="1" customWidth="1"/>
    <col min="2796" max="2796" width="12.7109375" style="9" bestFit="1" customWidth="1"/>
    <col min="2797" max="2797" width="14" style="9" customWidth="1"/>
    <col min="2798" max="2798" width="18.28515625" style="9" customWidth="1"/>
    <col min="2799" max="2799" width="11.85546875" style="9" customWidth="1"/>
    <col min="2800" max="2800" width="11.7109375" style="9" bestFit="1" customWidth="1"/>
    <col min="2801" max="3028" width="11.5703125" style="9"/>
    <col min="3029" max="3029" width="4" style="9" bestFit="1" customWidth="1"/>
    <col min="3030" max="3030" width="32.7109375" style="9" customWidth="1"/>
    <col min="3031" max="3031" width="9.85546875" style="9" customWidth="1"/>
    <col min="3032" max="3032" width="9.7109375" style="9" customWidth="1"/>
    <col min="3033" max="3033" width="12.42578125" style="9" customWidth="1"/>
    <col min="3034" max="3034" width="12.85546875" style="9" customWidth="1"/>
    <col min="3035" max="3035" width="9.85546875" style="9" customWidth="1"/>
    <col min="3036" max="3036" width="12.7109375" style="9" customWidth="1"/>
    <col min="3037" max="3037" width="14.140625" style="9" customWidth="1"/>
    <col min="3038" max="3040" width="11.5703125" style="9" customWidth="1"/>
    <col min="3041" max="3041" width="13.140625" style="9" customWidth="1"/>
    <col min="3042" max="3045" width="11.5703125" style="9" customWidth="1"/>
    <col min="3046" max="3046" width="12.7109375" style="9" bestFit="1" customWidth="1"/>
    <col min="3047" max="3047" width="15.5703125" style="9" customWidth="1"/>
    <col min="3048" max="3049" width="11.5703125" style="9" customWidth="1"/>
    <col min="3050" max="3050" width="15.5703125" style="9" customWidth="1"/>
    <col min="3051" max="3051" width="13.28515625" style="9" bestFit="1" customWidth="1"/>
    <col min="3052" max="3052" width="12.7109375" style="9" bestFit="1" customWidth="1"/>
    <col min="3053" max="3053" width="14" style="9" customWidth="1"/>
    <col min="3054" max="3054" width="18.28515625" style="9" customWidth="1"/>
    <col min="3055" max="3055" width="11.85546875" style="9" customWidth="1"/>
    <col min="3056" max="3056" width="11.7109375" style="9" bestFit="1" customWidth="1"/>
    <col min="3057" max="3284" width="11.5703125" style="9"/>
    <col min="3285" max="3285" width="4" style="9" bestFit="1" customWidth="1"/>
    <col min="3286" max="3286" width="32.7109375" style="9" customWidth="1"/>
    <col min="3287" max="3287" width="9.85546875" style="9" customWidth="1"/>
    <col min="3288" max="3288" width="9.7109375" style="9" customWidth="1"/>
    <col min="3289" max="3289" width="12.42578125" style="9" customWidth="1"/>
    <col min="3290" max="3290" width="12.85546875" style="9" customWidth="1"/>
    <col min="3291" max="3291" width="9.85546875" style="9" customWidth="1"/>
    <col min="3292" max="3292" width="12.7109375" style="9" customWidth="1"/>
    <col min="3293" max="3293" width="14.140625" style="9" customWidth="1"/>
    <col min="3294" max="3296" width="11.5703125" style="9" customWidth="1"/>
    <col min="3297" max="3297" width="13.140625" style="9" customWidth="1"/>
    <col min="3298" max="3301" width="11.5703125" style="9" customWidth="1"/>
    <col min="3302" max="3302" width="12.7109375" style="9" bestFit="1" customWidth="1"/>
    <col min="3303" max="3303" width="15.5703125" style="9" customWidth="1"/>
    <col min="3304" max="3305" width="11.5703125" style="9" customWidth="1"/>
    <col min="3306" max="3306" width="15.5703125" style="9" customWidth="1"/>
    <col min="3307" max="3307" width="13.28515625" style="9" bestFit="1" customWidth="1"/>
    <col min="3308" max="3308" width="12.7109375" style="9" bestFit="1" customWidth="1"/>
    <col min="3309" max="3309" width="14" style="9" customWidth="1"/>
    <col min="3310" max="3310" width="18.28515625" style="9" customWidth="1"/>
    <col min="3311" max="3311" width="11.85546875" style="9" customWidth="1"/>
    <col min="3312" max="3312" width="11.7109375" style="9" bestFit="1" customWidth="1"/>
    <col min="3313" max="3540" width="11.5703125" style="9"/>
    <col min="3541" max="3541" width="4" style="9" bestFit="1" customWidth="1"/>
    <col min="3542" max="3542" width="32.7109375" style="9" customWidth="1"/>
    <col min="3543" max="3543" width="9.85546875" style="9" customWidth="1"/>
    <col min="3544" max="3544" width="9.7109375" style="9" customWidth="1"/>
    <col min="3545" max="3545" width="12.42578125" style="9" customWidth="1"/>
    <col min="3546" max="3546" width="12.85546875" style="9" customWidth="1"/>
    <col min="3547" max="3547" width="9.85546875" style="9" customWidth="1"/>
    <col min="3548" max="3548" width="12.7109375" style="9" customWidth="1"/>
    <col min="3549" max="3549" width="14.140625" style="9" customWidth="1"/>
    <col min="3550" max="3552" width="11.5703125" style="9" customWidth="1"/>
    <col min="3553" max="3553" width="13.140625" style="9" customWidth="1"/>
    <col min="3554" max="3557" width="11.5703125" style="9" customWidth="1"/>
    <col min="3558" max="3558" width="12.7109375" style="9" bestFit="1" customWidth="1"/>
    <col min="3559" max="3559" width="15.5703125" style="9" customWidth="1"/>
    <col min="3560" max="3561" width="11.5703125" style="9" customWidth="1"/>
    <col min="3562" max="3562" width="15.5703125" style="9" customWidth="1"/>
    <col min="3563" max="3563" width="13.28515625" style="9" bestFit="1" customWidth="1"/>
    <col min="3564" max="3564" width="12.7109375" style="9" bestFit="1" customWidth="1"/>
    <col min="3565" max="3565" width="14" style="9" customWidth="1"/>
    <col min="3566" max="3566" width="18.28515625" style="9" customWidth="1"/>
    <col min="3567" max="3567" width="11.85546875" style="9" customWidth="1"/>
    <col min="3568" max="3568" width="11.7109375" style="9" bestFit="1" customWidth="1"/>
    <col min="3569" max="3796" width="11.5703125" style="9"/>
    <col min="3797" max="3797" width="4" style="9" bestFit="1" customWidth="1"/>
    <col min="3798" max="3798" width="32.7109375" style="9" customWidth="1"/>
    <col min="3799" max="3799" width="9.85546875" style="9" customWidth="1"/>
    <col min="3800" max="3800" width="9.7109375" style="9" customWidth="1"/>
    <col min="3801" max="3801" width="12.42578125" style="9" customWidth="1"/>
    <col min="3802" max="3802" width="12.85546875" style="9" customWidth="1"/>
    <col min="3803" max="3803" width="9.85546875" style="9" customWidth="1"/>
    <col min="3804" max="3804" width="12.7109375" style="9" customWidth="1"/>
    <col min="3805" max="3805" width="14.140625" style="9" customWidth="1"/>
    <col min="3806" max="3808" width="11.5703125" style="9" customWidth="1"/>
    <col min="3809" max="3809" width="13.140625" style="9" customWidth="1"/>
    <col min="3810" max="3813" width="11.5703125" style="9" customWidth="1"/>
    <col min="3814" max="3814" width="12.7109375" style="9" bestFit="1" customWidth="1"/>
    <col min="3815" max="3815" width="15.5703125" style="9" customWidth="1"/>
    <col min="3816" max="3817" width="11.5703125" style="9" customWidth="1"/>
    <col min="3818" max="3818" width="15.5703125" style="9" customWidth="1"/>
    <col min="3819" max="3819" width="13.28515625" style="9" bestFit="1" customWidth="1"/>
    <col min="3820" max="3820" width="12.7109375" style="9" bestFit="1" customWidth="1"/>
    <col min="3821" max="3821" width="14" style="9" customWidth="1"/>
    <col min="3822" max="3822" width="18.28515625" style="9" customWidth="1"/>
    <col min="3823" max="3823" width="11.85546875" style="9" customWidth="1"/>
    <col min="3824" max="3824" width="11.7109375" style="9" bestFit="1" customWidth="1"/>
    <col min="3825" max="4052" width="11.5703125" style="9"/>
    <col min="4053" max="4053" width="4" style="9" bestFit="1" customWidth="1"/>
    <col min="4054" max="4054" width="32.7109375" style="9" customWidth="1"/>
    <col min="4055" max="4055" width="9.85546875" style="9" customWidth="1"/>
    <col min="4056" max="4056" width="9.7109375" style="9" customWidth="1"/>
    <col min="4057" max="4057" width="12.42578125" style="9" customWidth="1"/>
    <col min="4058" max="4058" width="12.85546875" style="9" customWidth="1"/>
    <col min="4059" max="4059" width="9.85546875" style="9" customWidth="1"/>
    <col min="4060" max="4060" width="12.7109375" style="9" customWidth="1"/>
    <col min="4061" max="4061" width="14.140625" style="9" customWidth="1"/>
    <col min="4062" max="4064" width="11.5703125" style="9" customWidth="1"/>
    <col min="4065" max="4065" width="13.140625" style="9" customWidth="1"/>
    <col min="4066" max="4069" width="11.5703125" style="9" customWidth="1"/>
    <col min="4070" max="4070" width="12.7109375" style="9" bestFit="1" customWidth="1"/>
    <col min="4071" max="4071" width="15.5703125" style="9" customWidth="1"/>
    <col min="4072" max="4073" width="11.5703125" style="9" customWidth="1"/>
    <col min="4074" max="4074" width="15.5703125" style="9" customWidth="1"/>
    <col min="4075" max="4075" width="13.28515625" style="9" bestFit="1" customWidth="1"/>
    <col min="4076" max="4076" width="12.7109375" style="9" bestFit="1" customWidth="1"/>
    <col min="4077" max="4077" width="14" style="9" customWidth="1"/>
    <col min="4078" max="4078" width="18.28515625" style="9" customWidth="1"/>
    <col min="4079" max="4079" width="11.85546875" style="9" customWidth="1"/>
    <col min="4080" max="4080" width="11.7109375" style="9" bestFit="1" customWidth="1"/>
    <col min="4081" max="4308" width="11.5703125" style="9"/>
    <col min="4309" max="4309" width="4" style="9" bestFit="1" customWidth="1"/>
    <col min="4310" max="4310" width="32.7109375" style="9" customWidth="1"/>
    <col min="4311" max="4311" width="9.85546875" style="9" customWidth="1"/>
    <col min="4312" max="4312" width="9.7109375" style="9" customWidth="1"/>
    <col min="4313" max="4313" width="12.42578125" style="9" customWidth="1"/>
    <col min="4314" max="4314" width="12.85546875" style="9" customWidth="1"/>
    <col min="4315" max="4315" width="9.85546875" style="9" customWidth="1"/>
    <col min="4316" max="4316" width="12.7109375" style="9" customWidth="1"/>
    <col min="4317" max="4317" width="14.140625" style="9" customWidth="1"/>
    <col min="4318" max="4320" width="11.5703125" style="9" customWidth="1"/>
    <col min="4321" max="4321" width="13.140625" style="9" customWidth="1"/>
    <col min="4322" max="4325" width="11.5703125" style="9" customWidth="1"/>
    <col min="4326" max="4326" width="12.7109375" style="9" bestFit="1" customWidth="1"/>
    <col min="4327" max="4327" width="15.5703125" style="9" customWidth="1"/>
    <col min="4328" max="4329" width="11.5703125" style="9" customWidth="1"/>
    <col min="4330" max="4330" width="15.5703125" style="9" customWidth="1"/>
    <col min="4331" max="4331" width="13.28515625" style="9" bestFit="1" customWidth="1"/>
    <col min="4332" max="4332" width="12.7109375" style="9" bestFit="1" customWidth="1"/>
    <col min="4333" max="4333" width="14" style="9" customWidth="1"/>
    <col min="4334" max="4334" width="18.28515625" style="9" customWidth="1"/>
    <col min="4335" max="4335" width="11.85546875" style="9" customWidth="1"/>
    <col min="4336" max="4336" width="11.7109375" style="9" bestFit="1" customWidth="1"/>
    <col min="4337" max="4564" width="11.5703125" style="9"/>
    <col min="4565" max="4565" width="4" style="9" bestFit="1" customWidth="1"/>
    <col min="4566" max="4566" width="32.7109375" style="9" customWidth="1"/>
    <col min="4567" max="4567" width="9.85546875" style="9" customWidth="1"/>
    <col min="4568" max="4568" width="9.7109375" style="9" customWidth="1"/>
    <col min="4569" max="4569" width="12.42578125" style="9" customWidth="1"/>
    <col min="4570" max="4570" width="12.85546875" style="9" customWidth="1"/>
    <col min="4571" max="4571" width="9.85546875" style="9" customWidth="1"/>
    <col min="4572" max="4572" width="12.7109375" style="9" customWidth="1"/>
    <col min="4573" max="4573" width="14.140625" style="9" customWidth="1"/>
    <col min="4574" max="4576" width="11.5703125" style="9" customWidth="1"/>
    <col min="4577" max="4577" width="13.140625" style="9" customWidth="1"/>
    <col min="4578" max="4581" width="11.5703125" style="9" customWidth="1"/>
    <col min="4582" max="4582" width="12.7109375" style="9" bestFit="1" customWidth="1"/>
    <col min="4583" max="4583" width="15.5703125" style="9" customWidth="1"/>
    <col min="4584" max="4585" width="11.5703125" style="9" customWidth="1"/>
    <col min="4586" max="4586" width="15.5703125" style="9" customWidth="1"/>
    <col min="4587" max="4587" width="13.28515625" style="9" bestFit="1" customWidth="1"/>
    <col min="4588" max="4588" width="12.7109375" style="9" bestFit="1" customWidth="1"/>
    <col min="4589" max="4589" width="14" style="9" customWidth="1"/>
    <col min="4590" max="4590" width="18.28515625" style="9" customWidth="1"/>
    <col min="4591" max="4591" width="11.85546875" style="9" customWidth="1"/>
    <col min="4592" max="4592" width="11.7109375" style="9" bestFit="1" customWidth="1"/>
    <col min="4593" max="4820" width="11.5703125" style="9"/>
    <col min="4821" max="4821" width="4" style="9" bestFit="1" customWidth="1"/>
    <col min="4822" max="4822" width="32.7109375" style="9" customWidth="1"/>
    <col min="4823" max="4823" width="9.85546875" style="9" customWidth="1"/>
    <col min="4824" max="4824" width="9.7109375" style="9" customWidth="1"/>
    <col min="4825" max="4825" width="12.42578125" style="9" customWidth="1"/>
    <col min="4826" max="4826" width="12.85546875" style="9" customWidth="1"/>
    <col min="4827" max="4827" width="9.85546875" style="9" customWidth="1"/>
    <col min="4828" max="4828" width="12.7109375" style="9" customWidth="1"/>
    <col min="4829" max="4829" width="14.140625" style="9" customWidth="1"/>
    <col min="4830" max="4832" width="11.5703125" style="9" customWidth="1"/>
    <col min="4833" max="4833" width="13.140625" style="9" customWidth="1"/>
    <col min="4834" max="4837" width="11.5703125" style="9" customWidth="1"/>
    <col min="4838" max="4838" width="12.7109375" style="9" bestFit="1" customWidth="1"/>
    <col min="4839" max="4839" width="15.5703125" style="9" customWidth="1"/>
    <col min="4840" max="4841" width="11.5703125" style="9" customWidth="1"/>
    <col min="4842" max="4842" width="15.5703125" style="9" customWidth="1"/>
    <col min="4843" max="4843" width="13.28515625" style="9" bestFit="1" customWidth="1"/>
    <col min="4844" max="4844" width="12.7109375" style="9" bestFit="1" customWidth="1"/>
    <col min="4845" max="4845" width="14" style="9" customWidth="1"/>
    <col min="4846" max="4846" width="18.28515625" style="9" customWidth="1"/>
    <col min="4847" max="4847" width="11.85546875" style="9" customWidth="1"/>
    <col min="4848" max="4848" width="11.7109375" style="9" bestFit="1" customWidth="1"/>
    <col min="4849" max="5076" width="11.5703125" style="9"/>
    <col min="5077" max="5077" width="4" style="9" bestFit="1" customWidth="1"/>
    <col min="5078" max="5078" width="32.7109375" style="9" customWidth="1"/>
    <col min="5079" max="5079" width="9.85546875" style="9" customWidth="1"/>
    <col min="5080" max="5080" width="9.7109375" style="9" customWidth="1"/>
    <col min="5081" max="5081" width="12.42578125" style="9" customWidth="1"/>
    <col min="5082" max="5082" width="12.85546875" style="9" customWidth="1"/>
    <col min="5083" max="5083" width="9.85546875" style="9" customWidth="1"/>
    <col min="5084" max="5084" width="12.7109375" style="9" customWidth="1"/>
    <col min="5085" max="5085" width="14.140625" style="9" customWidth="1"/>
    <col min="5086" max="5088" width="11.5703125" style="9" customWidth="1"/>
    <col min="5089" max="5089" width="13.140625" style="9" customWidth="1"/>
    <col min="5090" max="5093" width="11.5703125" style="9" customWidth="1"/>
    <col min="5094" max="5094" width="12.7109375" style="9" bestFit="1" customWidth="1"/>
    <col min="5095" max="5095" width="15.5703125" style="9" customWidth="1"/>
    <col min="5096" max="5097" width="11.5703125" style="9" customWidth="1"/>
    <col min="5098" max="5098" width="15.5703125" style="9" customWidth="1"/>
    <col min="5099" max="5099" width="13.28515625" style="9" bestFit="1" customWidth="1"/>
    <col min="5100" max="5100" width="12.7109375" style="9" bestFit="1" customWidth="1"/>
    <col min="5101" max="5101" width="14" style="9" customWidth="1"/>
    <col min="5102" max="5102" width="18.28515625" style="9" customWidth="1"/>
    <col min="5103" max="5103" width="11.85546875" style="9" customWidth="1"/>
    <col min="5104" max="5104" width="11.7109375" style="9" bestFit="1" customWidth="1"/>
    <col min="5105" max="5332" width="11.5703125" style="9"/>
    <col min="5333" max="5333" width="4" style="9" bestFit="1" customWidth="1"/>
    <col min="5334" max="5334" width="32.7109375" style="9" customWidth="1"/>
    <col min="5335" max="5335" width="9.85546875" style="9" customWidth="1"/>
    <col min="5336" max="5336" width="9.7109375" style="9" customWidth="1"/>
    <col min="5337" max="5337" width="12.42578125" style="9" customWidth="1"/>
    <col min="5338" max="5338" width="12.85546875" style="9" customWidth="1"/>
    <col min="5339" max="5339" width="9.85546875" style="9" customWidth="1"/>
    <col min="5340" max="5340" width="12.7109375" style="9" customWidth="1"/>
    <col min="5341" max="5341" width="14.140625" style="9" customWidth="1"/>
    <col min="5342" max="5344" width="11.5703125" style="9" customWidth="1"/>
    <col min="5345" max="5345" width="13.140625" style="9" customWidth="1"/>
    <col min="5346" max="5349" width="11.5703125" style="9" customWidth="1"/>
    <col min="5350" max="5350" width="12.7109375" style="9" bestFit="1" customWidth="1"/>
    <col min="5351" max="5351" width="15.5703125" style="9" customWidth="1"/>
    <col min="5352" max="5353" width="11.5703125" style="9" customWidth="1"/>
    <col min="5354" max="5354" width="15.5703125" style="9" customWidth="1"/>
    <col min="5355" max="5355" width="13.28515625" style="9" bestFit="1" customWidth="1"/>
    <col min="5356" max="5356" width="12.7109375" style="9" bestFit="1" customWidth="1"/>
    <col min="5357" max="5357" width="14" style="9" customWidth="1"/>
    <col min="5358" max="5358" width="18.28515625" style="9" customWidth="1"/>
    <col min="5359" max="5359" width="11.85546875" style="9" customWidth="1"/>
    <col min="5360" max="5360" width="11.7109375" style="9" bestFit="1" customWidth="1"/>
    <col min="5361" max="5588" width="11.5703125" style="9"/>
    <col min="5589" max="5589" width="4" style="9" bestFit="1" customWidth="1"/>
    <col min="5590" max="5590" width="32.7109375" style="9" customWidth="1"/>
    <col min="5591" max="5591" width="9.85546875" style="9" customWidth="1"/>
    <col min="5592" max="5592" width="9.7109375" style="9" customWidth="1"/>
    <col min="5593" max="5593" width="12.42578125" style="9" customWidth="1"/>
    <col min="5594" max="5594" width="12.85546875" style="9" customWidth="1"/>
    <col min="5595" max="5595" width="9.85546875" style="9" customWidth="1"/>
    <col min="5596" max="5596" width="12.7109375" style="9" customWidth="1"/>
    <col min="5597" max="5597" width="14.140625" style="9" customWidth="1"/>
    <col min="5598" max="5600" width="11.5703125" style="9" customWidth="1"/>
    <col min="5601" max="5601" width="13.140625" style="9" customWidth="1"/>
    <col min="5602" max="5605" width="11.5703125" style="9" customWidth="1"/>
    <col min="5606" max="5606" width="12.7109375" style="9" bestFit="1" customWidth="1"/>
    <col min="5607" max="5607" width="15.5703125" style="9" customWidth="1"/>
    <col min="5608" max="5609" width="11.5703125" style="9" customWidth="1"/>
    <col min="5610" max="5610" width="15.5703125" style="9" customWidth="1"/>
    <col min="5611" max="5611" width="13.28515625" style="9" bestFit="1" customWidth="1"/>
    <col min="5612" max="5612" width="12.7109375" style="9" bestFit="1" customWidth="1"/>
    <col min="5613" max="5613" width="14" style="9" customWidth="1"/>
    <col min="5614" max="5614" width="18.28515625" style="9" customWidth="1"/>
    <col min="5615" max="5615" width="11.85546875" style="9" customWidth="1"/>
    <col min="5616" max="5616" width="11.7109375" style="9" bestFit="1" customWidth="1"/>
    <col min="5617" max="5844" width="11.5703125" style="9"/>
    <col min="5845" max="5845" width="4" style="9" bestFit="1" customWidth="1"/>
    <col min="5846" max="5846" width="32.7109375" style="9" customWidth="1"/>
    <col min="5847" max="5847" width="9.85546875" style="9" customWidth="1"/>
    <col min="5848" max="5848" width="9.7109375" style="9" customWidth="1"/>
    <col min="5849" max="5849" width="12.42578125" style="9" customWidth="1"/>
    <col min="5850" max="5850" width="12.85546875" style="9" customWidth="1"/>
    <col min="5851" max="5851" width="9.85546875" style="9" customWidth="1"/>
    <col min="5852" max="5852" width="12.7109375" style="9" customWidth="1"/>
    <col min="5853" max="5853" width="14.140625" style="9" customWidth="1"/>
    <col min="5854" max="5856" width="11.5703125" style="9" customWidth="1"/>
    <col min="5857" max="5857" width="13.140625" style="9" customWidth="1"/>
    <col min="5858" max="5861" width="11.5703125" style="9" customWidth="1"/>
    <col min="5862" max="5862" width="12.7109375" style="9" bestFit="1" customWidth="1"/>
    <col min="5863" max="5863" width="15.5703125" style="9" customWidth="1"/>
    <col min="5864" max="5865" width="11.5703125" style="9" customWidth="1"/>
    <col min="5866" max="5866" width="15.5703125" style="9" customWidth="1"/>
    <col min="5867" max="5867" width="13.28515625" style="9" bestFit="1" customWidth="1"/>
    <col min="5868" max="5868" width="12.7109375" style="9" bestFit="1" customWidth="1"/>
    <col min="5869" max="5869" width="14" style="9" customWidth="1"/>
    <col min="5870" max="5870" width="18.28515625" style="9" customWidth="1"/>
    <col min="5871" max="5871" width="11.85546875" style="9" customWidth="1"/>
    <col min="5872" max="5872" width="11.7109375" style="9" bestFit="1" customWidth="1"/>
    <col min="5873" max="6100" width="11.5703125" style="9"/>
    <col min="6101" max="6101" width="4" style="9" bestFit="1" customWidth="1"/>
    <col min="6102" max="6102" width="32.7109375" style="9" customWidth="1"/>
    <col min="6103" max="6103" width="9.85546875" style="9" customWidth="1"/>
    <col min="6104" max="6104" width="9.7109375" style="9" customWidth="1"/>
    <col min="6105" max="6105" width="12.42578125" style="9" customWidth="1"/>
    <col min="6106" max="6106" width="12.85546875" style="9" customWidth="1"/>
    <col min="6107" max="6107" width="9.85546875" style="9" customWidth="1"/>
    <col min="6108" max="6108" width="12.7109375" style="9" customWidth="1"/>
    <col min="6109" max="6109" width="14.140625" style="9" customWidth="1"/>
    <col min="6110" max="6112" width="11.5703125" style="9" customWidth="1"/>
    <col min="6113" max="6113" width="13.140625" style="9" customWidth="1"/>
    <col min="6114" max="6117" width="11.5703125" style="9" customWidth="1"/>
    <col min="6118" max="6118" width="12.7109375" style="9" bestFit="1" customWidth="1"/>
    <col min="6119" max="6119" width="15.5703125" style="9" customWidth="1"/>
    <col min="6120" max="6121" width="11.5703125" style="9" customWidth="1"/>
    <col min="6122" max="6122" width="15.5703125" style="9" customWidth="1"/>
    <col min="6123" max="6123" width="13.28515625" style="9" bestFit="1" customWidth="1"/>
    <col min="6124" max="6124" width="12.7109375" style="9" bestFit="1" customWidth="1"/>
    <col min="6125" max="6125" width="14" style="9" customWidth="1"/>
    <col min="6126" max="6126" width="18.28515625" style="9" customWidth="1"/>
    <col min="6127" max="6127" width="11.85546875" style="9" customWidth="1"/>
    <col min="6128" max="6128" width="11.7109375" style="9" bestFit="1" customWidth="1"/>
    <col min="6129" max="6356" width="11.5703125" style="9"/>
    <col min="6357" max="6357" width="4" style="9" bestFit="1" customWidth="1"/>
    <col min="6358" max="6358" width="32.7109375" style="9" customWidth="1"/>
    <col min="6359" max="6359" width="9.85546875" style="9" customWidth="1"/>
    <col min="6360" max="6360" width="9.7109375" style="9" customWidth="1"/>
    <col min="6361" max="6361" width="12.42578125" style="9" customWidth="1"/>
    <col min="6362" max="6362" width="12.85546875" style="9" customWidth="1"/>
    <col min="6363" max="6363" width="9.85546875" style="9" customWidth="1"/>
    <col min="6364" max="6364" width="12.7109375" style="9" customWidth="1"/>
    <col min="6365" max="6365" width="14.140625" style="9" customWidth="1"/>
    <col min="6366" max="6368" width="11.5703125" style="9" customWidth="1"/>
    <col min="6369" max="6369" width="13.140625" style="9" customWidth="1"/>
    <col min="6370" max="6373" width="11.5703125" style="9" customWidth="1"/>
    <col min="6374" max="6374" width="12.7109375" style="9" bestFit="1" customWidth="1"/>
    <col min="6375" max="6375" width="15.5703125" style="9" customWidth="1"/>
    <col min="6376" max="6377" width="11.5703125" style="9" customWidth="1"/>
    <col min="6378" max="6378" width="15.5703125" style="9" customWidth="1"/>
    <col min="6379" max="6379" width="13.28515625" style="9" bestFit="1" customWidth="1"/>
    <col min="6380" max="6380" width="12.7109375" style="9" bestFit="1" customWidth="1"/>
    <col min="6381" max="6381" width="14" style="9" customWidth="1"/>
    <col min="6382" max="6382" width="18.28515625" style="9" customWidth="1"/>
    <col min="6383" max="6383" width="11.85546875" style="9" customWidth="1"/>
    <col min="6384" max="6384" width="11.7109375" style="9" bestFit="1" customWidth="1"/>
    <col min="6385" max="6612" width="11.5703125" style="9"/>
    <col min="6613" max="6613" width="4" style="9" bestFit="1" customWidth="1"/>
    <col min="6614" max="6614" width="32.7109375" style="9" customWidth="1"/>
    <col min="6615" max="6615" width="9.85546875" style="9" customWidth="1"/>
    <col min="6616" max="6616" width="9.7109375" style="9" customWidth="1"/>
    <col min="6617" max="6617" width="12.42578125" style="9" customWidth="1"/>
    <col min="6618" max="6618" width="12.85546875" style="9" customWidth="1"/>
    <col min="6619" max="6619" width="9.85546875" style="9" customWidth="1"/>
    <col min="6620" max="6620" width="12.7109375" style="9" customWidth="1"/>
    <col min="6621" max="6621" width="14.140625" style="9" customWidth="1"/>
    <col min="6622" max="6624" width="11.5703125" style="9" customWidth="1"/>
    <col min="6625" max="6625" width="13.140625" style="9" customWidth="1"/>
    <col min="6626" max="6629" width="11.5703125" style="9" customWidth="1"/>
    <col min="6630" max="6630" width="12.7109375" style="9" bestFit="1" customWidth="1"/>
    <col min="6631" max="6631" width="15.5703125" style="9" customWidth="1"/>
    <col min="6632" max="6633" width="11.5703125" style="9" customWidth="1"/>
    <col min="6634" max="6634" width="15.5703125" style="9" customWidth="1"/>
    <col min="6635" max="6635" width="13.28515625" style="9" bestFit="1" customWidth="1"/>
    <col min="6636" max="6636" width="12.7109375" style="9" bestFit="1" customWidth="1"/>
    <col min="6637" max="6637" width="14" style="9" customWidth="1"/>
    <col min="6638" max="6638" width="18.28515625" style="9" customWidth="1"/>
    <col min="6639" max="6639" width="11.85546875" style="9" customWidth="1"/>
    <col min="6640" max="6640" width="11.7109375" style="9" bestFit="1" customWidth="1"/>
    <col min="6641" max="6868" width="11.5703125" style="9"/>
    <col min="6869" max="6869" width="4" style="9" bestFit="1" customWidth="1"/>
    <col min="6870" max="6870" width="32.7109375" style="9" customWidth="1"/>
    <col min="6871" max="6871" width="9.85546875" style="9" customWidth="1"/>
    <col min="6872" max="6872" width="9.7109375" style="9" customWidth="1"/>
    <col min="6873" max="6873" width="12.42578125" style="9" customWidth="1"/>
    <col min="6874" max="6874" width="12.85546875" style="9" customWidth="1"/>
    <col min="6875" max="6875" width="9.85546875" style="9" customWidth="1"/>
    <col min="6876" max="6876" width="12.7109375" style="9" customWidth="1"/>
    <col min="6877" max="6877" width="14.140625" style="9" customWidth="1"/>
    <col min="6878" max="6880" width="11.5703125" style="9" customWidth="1"/>
    <col min="6881" max="6881" width="13.140625" style="9" customWidth="1"/>
    <col min="6882" max="6885" width="11.5703125" style="9" customWidth="1"/>
    <col min="6886" max="6886" width="12.7109375" style="9" bestFit="1" customWidth="1"/>
    <col min="6887" max="6887" width="15.5703125" style="9" customWidth="1"/>
    <col min="6888" max="6889" width="11.5703125" style="9" customWidth="1"/>
    <col min="6890" max="6890" width="15.5703125" style="9" customWidth="1"/>
    <col min="6891" max="6891" width="13.28515625" style="9" bestFit="1" customWidth="1"/>
    <col min="6892" max="6892" width="12.7109375" style="9" bestFit="1" customWidth="1"/>
    <col min="6893" max="6893" width="14" style="9" customWidth="1"/>
    <col min="6894" max="6894" width="18.28515625" style="9" customWidth="1"/>
    <col min="6895" max="6895" width="11.85546875" style="9" customWidth="1"/>
    <col min="6896" max="6896" width="11.7109375" style="9" bestFit="1" customWidth="1"/>
    <col min="6897" max="7124" width="11.5703125" style="9"/>
    <col min="7125" max="7125" width="4" style="9" bestFit="1" customWidth="1"/>
    <col min="7126" max="7126" width="32.7109375" style="9" customWidth="1"/>
    <col min="7127" max="7127" width="9.85546875" style="9" customWidth="1"/>
    <col min="7128" max="7128" width="9.7109375" style="9" customWidth="1"/>
    <col min="7129" max="7129" width="12.42578125" style="9" customWidth="1"/>
    <col min="7130" max="7130" width="12.85546875" style="9" customWidth="1"/>
    <col min="7131" max="7131" width="9.85546875" style="9" customWidth="1"/>
    <col min="7132" max="7132" width="12.7109375" style="9" customWidth="1"/>
    <col min="7133" max="7133" width="14.140625" style="9" customWidth="1"/>
    <col min="7134" max="7136" width="11.5703125" style="9" customWidth="1"/>
    <col min="7137" max="7137" width="13.140625" style="9" customWidth="1"/>
    <col min="7138" max="7141" width="11.5703125" style="9" customWidth="1"/>
    <col min="7142" max="7142" width="12.7109375" style="9" bestFit="1" customWidth="1"/>
    <col min="7143" max="7143" width="15.5703125" style="9" customWidth="1"/>
    <col min="7144" max="7145" width="11.5703125" style="9" customWidth="1"/>
    <col min="7146" max="7146" width="15.5703125" style="9" customWidth="1"/>
    <col min="7147" max="7147" width="13.28515625" style="9" bestFit="1" customWidth="1"/>
    <col min="7148" max="7148" width="12.7109375" style="9" bestFit="1" customWidth="1"/>
    <col min="7149" max="7149" width="14" style="9" customWidth="1"/>
    <col min="7150" max="7150" width="18.28515625" style="9" customWidth="1"/>
    <col min="7151" max="7151" width="11.85546875" style="9" customWidth="1"/>
    <col min="7152" max="7152" width="11.7109375" style="9" bestFit="1" customWidth="1"/>
    <col min="7153" max="7380" width="11.5703125" style="9"/>
    <col min="7381" max="7381" width="4" style="9" bestFit="1" customWidth="1"/>
    <col min="7382" max="7382" width="32.7109375" style="9" customWidth="1"/>
    <col min="7383" max="7383" width="9.85546875" style="9" customWidth="1"/>
    <col min="7384" max="7384" width="9.7109375" style="9" customWidth="1"/>
    <col min="7385" max="7385" width="12.42578125" style="9" customWidth="1"/>
    <col min="7386" max="7386" width="12.85546875" style="9" customWidth="1"/>
    <col min="7387" max="7387" width="9.85546875" style="9" customWidth="1"/>
    <col min="7388" max="7388" width="12.7109375" style="9" customWidth="1"/>
    <col min="7389" max="7389" width="14.140625" style="9" customWidth="1"/>
    <col min="7390" max="7392" width="11.5703125" style="9" customWidth="1"/>
    <col min="7393" max="7393" width="13.140625" style="9" customWidth="1"/>
    <col min="7394" max="7397" width="11.5703125" style="9" customWidth="1"/>
    <col min="7398" max="7398" width="12.7109375" style="9" bestFit="1" customWidth="1"/>
    <col min="7399" max="7399" width="15.5703125" style="9" customWidth="1"/>
    <col min="7400" max="7401" width="11.5703125" style="9" customWidth="1"/>
    <col min="7402" max="7402" width="15.5703125" style="9" customWidth="1"/>
    <col min="7403" max="7403" width="13.28515625" style="9" bestFit="1" customWidth="1"/>
    <col min="7404" max="7404" width="12.7109375" style="9" bestFit="1" customWidth="1"/>
    <col min="7405" max="7405" width="14" style="9" customWidth="1"/>
    <col min="7406" max="7406" width="18.28515625" style="9" customWidth="1"/>
    <col min="7407" max="7407" width="11.85546875" style="9" customWidth="1"/>
    <col min="7408" max="7408" width="11.7109375" style="9" bestFit="1" customWidth="1"/>
    <col min="7409" max="7636" width="11.5703125" style="9"/>
    <col min="7637" max="7637" width="4" style="9" bestFit="1" customWidth="1"/>
    <col min="7638" max="7638" width="32.7109375" style="9" customWidth="1"/>
    <col min="7639" max="7639" width="9.85546875" style="9" customWidth="1"/>
    <col min="7640" max="7640" width="9.7109375" style="9" customWidth="1"/>
    <col min="7641" max="7641" width="12.42578125" style="9" customWidth="1"/>
    <col min="7642" max="7642" width="12.85546875" style="9" customWidth="1"/>
    <col min="7643" max="7643" width="9.85546875" style="9" customWidth="1"/>
    <col min="7644" max="7644" width="12.7109375" style="9" customWidth="1"/>
    <col min="7645" max="7645" width="14.140625" style="9" customWidth="1"/>
    <col min="7646" max="7648" width="11.5703125" style="9" customWidth="1"/>
    <col min="7649" max="7649" width="13.140625" style="9" customWidth="1"/>
    <col min="7650" max="7653" width="11.5703125" style="9" customWidth="1"/>
    <col min="7654" max="7654" width="12.7109375" style="9" bestFit="1" customWidth="1"/>
    <col min="7655" max="7655" width="15.5703125" style="9" customWidth="1"/>
    <col min="7656" max="7657" width="11.5703125" style="9" customWidth="1"/>
    <col min="7658" max="7658" width="15.5703125" style="9" customWidth="1"/>
    <col min="7659" max="7659" width="13.28515625" style="9" bestFit="1" customWidth="1"/>
    <col min="7660" max="7660" width="12.7109375" style="9" bestFit="1" customWidth="1"/>
    <col min="7661" max="7661" width="14" style="9" customWidth="1"/>
    <col min="7662" max="7662" width="18.28515625" style="9" customWidth="1"/>
    <col min="7663" max="7663" width="11.85546875" style="9" customWidth="1"/>
    <col min="7664" max="7664" width="11.7109375" style="9" bestFit="1" customWidth="1"/>
    <col min="7665" max="7892" width="11.5703125" style="9"/>
    <col min="7893" max="7893" width="4" style="9" bestFit="1" customWidth="1"/>
    <col min="7894" max="7894" width="32.7109375" style="9" customWidth="1"/>
    <col min="7895" max="7895" width="9.85546875" style="9" customWidth="1"/>
    <col min="7896" max="7896" width="9.7109375" style="9" customWidth="1"/>
    <col min="7897" max="7897" width="12.42578125" style="9" customWidth="1"/>
    <col min="7898" max="7898" width="12.85546875" style="9" customWidth="1"/>
    <col min="7899" max="7899" width="9.85546875" style="9" customWidth="1"/>
    <col min="7900" max="7900" width="12.7109375" style="9" customWidth="1"/>
    <col min="7901" max="7901" width="14.140625" style="9" customWidth="1"/>
    <col min="7902" max="7904" width="11.5703125" style="9" customWidth="1"/>
    <col min="7905" max="7905" width="13.140625" style="9" customWidth="1"/>
    <col min="7906" max="7909" width="11.5703125" style="9" customWidth="1"/>
    <col min="7910" max="7910" width="12.7109375" style="9" bestFit="1" customWidth="1"/>
    <col min="7911" max="7911" width="15.5703125" style="9" customWidth="1"/>
    <col min="7912" max="7913" width="11.5703125" style="9" customWidth="1"/>
    <col min="7914" max="7914" width="15.5703125" style="9" customWidth="1"/>
    <col min="7915" max="7915" width="13.28515625" style="9" bestFit="1" customWidth="1"/>
    <col min="7916" max="7916" width="12.7109375" style="9" bestFit="1" customWidth="1"/>
    <col min="7917" max="7917" width="14" style="9" customWidth="1"/>
    <col min="7918" max="7918" width="18.28515625" style="9" customWidth="1"/>
    <col min="7919" max="7919" width="11.85546875" style="9" customWidth="1"/>
    <col min="7920" max="7920" width="11.7109375" style="9" bestFit="1" customWidth="1"/>
    <col min="7921" max="8148" width="11.5703125" style="9"/>
    <col min="8149" max="8149" width="4" style="9" bestFit="1" customWidth="1"/>
    <col min="8150" max="8150" width="32.7109375" style="9" customWidth="1"/>
    <col min="8151" max="8151" width="9.85546875" style="9" customWidth="1"/>
    <col min="8152" max="8152" width="9.7109375" style="9" customWidth="1"/>
    <col min="8153" max="8153" width="12.42578125" style="9" customWidth="1"/>
    <col min="8154" max="8154" width="12.85546875" style="9" customWidth="1"/>
    <col min="8155" max="8155" width="9.85546875" style="9" customWidth="1"/>
    <col min="8156" max="8156" width="12.7109375" style="9" customWidth="1"/>
    <col min="8157" max="8157" width="14.140625" style="9" customWidth="1"/>
    <col min="8158" max="8160" width="11.5703125" style="9" customWidth="1"/>
    <col min="8161" max="8161" width="13.140625" style="9" customWidth="1"/>
    <col min="8162" max="8165" width="11.5703125" style="9" customWidth="1"/>
    <col min="8166" max="8166" width="12.7109375" style="9" bestFit="1" customWidth="1"/>
    <col min="8167" max="8167" width="15.5703125" style="9" customWidth="1"/>
    <col min="8168" max="8169" width="11.5703125" style="9" customWidth="1"/>
    <col min="8170" max="8170" width="15.5703125" style="9" customWidth="1"/>
    <col min="8171" max="8171" width="13.28515625" style="9" bestFit="1" customWidth="1"/>
    <col min="8172" max="8172" width="12.7109375" style="9" bestFit="1" customWidth="1"/>
    <col min="8173" max="8173" width="14" style="9" customWidth="1"/>
    <col min="8174" max="8174" width="18.28515625" style="9" customWidth="1"/>
    <col min="8175" max="8175" width="11.85546875" style="9" customWidth="1"/>
    <col min="8176" max="8176" width="11.7109375" style="9" bestFit="1" customWidth="1"/>
    <col min="8177" max="8404" width="11.5703125" style="9"/>
    <col min="8405" max="8405" width="4" style="9" bestFit="1" customWidth="1"/>
    <col min="8406" max="8406" width="32.7109375" style="9" customWidth="1"/>
    <col min="8407" max="8407" width="9.85546875" style="9" customWidth="1"/>
    <col min="8408" max="8408" width="9.7109375" style="9" customWidth="1"/>
    <col min="8409" max="8409" width="12.42578125" style="9" customWidth="1"/>
    <col min="8410" max="8410" width="12.85546875" style="9" customWidth="1"/>
    <col min="8411" max="8411" width="9.85546875" style="9" customWidth="1"/>
    <col min="8412" max="8412" width="12.7109375" style="9" customWidth="1"/>
    <col min="8413" max="8413" width="14.140625" style="9" customWidth="1"/>
    <col min="8414" max="8416" width="11.5703125" style="9" customWidth="1"/>
    <col min="8417" max="8417" width="13.140625" style="9" customWidth="1"/>
    <col min="8418" max="8421" width="11.5703125" style="9" customWidth="1"/>
    <col min="8422" max="8422" width="12.7109375" style="9" bestFit="1" customWidth="1"/>
    <col min="8423" max="8423" width="15.5703125" style="9" customWidth="1"/>
    <col min="8424" max="8425" width="11.5703125" style="9" customWidth="1"/>
    <col min="8426" max="8426" width="15.5703125" style="9" customWidth="1"/>
    <col min="8427" max="8427" width="13.28515625" style="9" bestFit="1" customWidth="1"/>
    <col min="8428" max="8428" width="12.7109375" style="9" bestFit="1" customWidth="1"/>
    <col min="8429" max="8429" width="14" style="9" customWidth="1"/>
    <col min="8430" max="8430" width="18.28515625" style="9" customWidth="1"/>
    <col min="8431" max="8431" width="11.85546875" style="9" customWidth="1"/>
    <col min="8432" max="8432" width="11.7109375" style="9" bestFit="1" customWidth="1"/>
    <col min="8433" max="8660" width="11.5703125" style="9"/>
    <col min="8661" max="8661" width="4" style="9" bestFit="1" customWidth="1"/>
    <col min="8662" max="8662" width="32.7109375" style="9" customWidth="1"/>
    <col min="8663" max="8663" width="9.85546875" style="9" customWidth="1"/>
    <col min="8664" max="8664" width="9.7109375" style="9" customWidth="1"/>
    <col min="8665" max="8665" width="12.42578125" style="9" customWidth="1"/>
    <col min="8666" max="8666" width="12.85546875" style="9" customWidth="1"/>
    <col min="8667" max="8667" width="9.85546875" style="9" customWidth="1"/>
    <col min="8668" max="8668" width="12.7109375" style="9" customWidth="1"/>
    <col min="8669" max="8669" width="14.140625" style="9" customWidth="1"/>
    <col min="8670" max="8672" width="11.5703125" style="9" customWidth="1"/>
    <col min="8673" max="8673" width="13.140625" style="9" customWidth="1"/>
    <col min="8674" max="8677" width="11.5703125" style="9" customWidth="1"/>
    <col min="8678" max="8678" width="12.7109375" style="9" bestFit="1" customWidth="1"/>
    <col min="8679" max="8679" width="15.5703125" style="9" customWidth="1"/>
    <col min="8680" max="8681" width="11.5703125" style="9" customWidth="1"/>
    <col min="8682" max="8682" width="15.5703125" style="9" customWidth="1"/>
    <col min="8683" max="8683" width="13.28515625" style="9" bestFit="1" customWidth="1"/>
    <col min="8684" max="8684" width="12.7109375" style="9" bestFit="1" customWidth="1"/>
    <col min="8685" max="8685" width="14" style="9" customWidth="1"/>
    <col min="8686" max="8686" width="18.28515625" style="9" customWidth="1"/>
    <col min="8687" max="8687" width="11.85546875" style="9" customWidth="1"/>
    <col min="8688" max="8688" width="11.7109375" style="9" bestFit="1" customWidth="1"/>
    <col min="8689" max="8916" width="11.5703125" style="9"/>
    <col min="8917" max="8917" width="4" style="9" bestFit="1" customWidth="1"/>
    <col min="8918" max="8918" width="32.7109375" style="9" customWidth="1"/>
    <col min="8919" max="8919" width="9.85546875" style="9" customWidth="1"/>
    <col min="8920" max="8920" width="9.7109375" style="9" customWidth="1"/>
    <col min="8921" max="8921" width="12.42578125" style="9" customWidth="1"/>
    <col min="8922" max="8922" width="12.85546875" style="9" customWidth="1"/>
    <col min="8923" max="8923" width="9.85546875" style="9" customWidth="1"/>
    <col min="8924" max="8924" width="12.7109375" style="9" customWidth="1"/>
    <col min="8925" max="8925" width="14.140625" style="9" customWidth="1"/>
    <col min="8926" max="8928" width="11.5703125" style="9" customWidth="1"/>
    <col min="8929" max="8929" width="13.140625" style="9" customWidth="1"/>
    <col min="8930" max="8933" width="11.5703125" style="9" customWidth="1"/>
    <col min="8934" max="8934" width="12.7109375" style="9" bestFit="1" customWidth="1"/>
    <col min="8935" max="8935" width="15.5703125" style="9" customWidth="1"/>
    <col min="8936" max="8937" width="11.5703125" style="9" customWidth="1"/>
    <col min="8938" max="8938" width="15.5703125" style="9" customWidth="1"/>
    <col min="8939" max="8939" width="13.28515625" style="9" bestFit="1" customWidth="1"/>
    <col min="8940" max="8940" width="12.7109375" style="9" bestFit="1" customWidth="1"/>
    <col min="8941" max="8941" width="14" style="9" customWidth="1"/>
    <col min="8942" max="8942" width="18.28515625" style="9" customWidth="1"/>
    <col min="8943" max="8943" width="11.85546875" style="9" customWidth="1"/>
    <col min="8944" max="8944" width="11.7109375" style="9" bestFit="1" customWidth="1"/>
    <col min="8945" max="9172" width="11.5703125" style="9"/>
    <col min="9173" max="9173" width="4" style="9" bestFit="1" customWidth="1"/>
    <col min="9174" max="9174" width="32.7109375" style="9" customWidth="1"/>
    <col min="9175" max="9175" width="9.85546875" style="9" customWidth="1"/>
    <col min="9176" max="9176" width="9.7109375" style="9" customWidth="1"/>
    <col min="9177" max="9177" width="12.42578125" style="9" customWidth="1"/>
    <col min="9178" max="9178" width="12.85546875" style="9" customWidth="1"/>
    <col min="9179" max="9179" width="9.85546875" style="9" customWidth="1"/>
    <col min="9180" max="9180" width="12.7109375" style="9" customWidth="1"/>
    <col min="9181" max="9181" width="14.140625" style="9" customWidth="1"/>
    <col min="9182" max="9184" width="11.5703125" style="9" customWidth="1"/>
    <col min="9185" max="9185" width="13.140625" style="9" customWidth="1"/>
    <col min="9186" max="9189" width="11.5703125" style="9" customWidth="1"/>
    <col min="9190" max="9190" width="12.7109375" style="9" bestFit="1" customWidth="1"/>
    <col min="9191" max="9191" width="15.5703125" style="9" customWidth="1"/>
    <col min="9192" max="9193" width="11.5703125" style="9" customWidth="1"/>
    <col min="9194" max="9194" width="15.5703125" style="9" customWidth="1"/>
    <col min="9195" max="9195" width="13.28515625" style="9" bestFit="1" customWidth="1"/>
    <col min="9196" max="9196" width="12.7109375" style="9" bestFit="1" customWidth="1"/>
    <col min="9197" max="9197" width="14" style="9" customWidth="1"/>
    <col min="9198" max="9198" width="18.28515625" style="9" customWidth="1"/>
    <col min="9199" max="9199" width="11.85546875" style="9" customWidth="1"/>
    <col min="9200" max="9200" width="11.7109375" style="9" bestFit="1" customWidth="1"/>
    <col min="9201" max="9428" width="11.5703125" style="9"/>
    <col min="9429" max="9429" width="4" style="9" bestFit="1" customWidth="1"/>
    <col min="9430" max="9430" width="32.7109375" style="9" customWidth="1"/>
    <col min="9431" max="9431" width="9.85546875" style="9" customWidth="1"/>
    <col min="9432" max="9432" width="9.7109375" style="9" customWidth="1"/>
    <col min="9433" max="9433" width="12.42578125" style="9" customWidth="1"/>
    <col min="9434" max="9434" width="12.85546875" style="9" customWidth="1"/>
    <col min="9435" max="9435" width="9.85546875" style="9" customWidth="1"/>
    <col min="9436" max="9436" width="12.7109375" style="9" customWidth="1"/>
    <col min="9437" max="9437" width="14.140625" style="9" customWidth="1"/>
    <col min="9438" max="9440" width="11.5703125" style="9" customWidth="1"/>
    <col min="9441" max="9441" width="13.140625" style="9" customWidth="1"/>
    <col min="9442" max="9445" width="11.5703125" style="9" customWidth="1"/>
    <col min="9446" max="9446" width="12.7109375" style="9" bestFit="1" customWidth="1"/>
    <col min="9447" max="9447" width="15.5703125" style="9" customWidth="1"/>
    <col min="9448" max="9449" width="11.5703125" style="9" customWidth="1"/>
    <col min="9450" max="9450" width="15.5703125" style="9" customWidth="1"/>
    <col min="9451" max="9451" width="13.28515625" style="9" bestFit="1" customWidth="1"/>
    <col min="9452" max="9452" width="12.7109375" style="9" bestFit="1" customWidth="1"/>
    <col min="9453" max="9453" width="14" style="9" customWidth="1"/>
    <col min="9454" max="9454" width="18.28515625" style="9" customWidth="1"/>
    <col min="9455" max="9455" width="11.85546875" style="9" customWidth="1"/>
    <col min="9456" max="9456" width="11.7109375" style="9" bestFit="1" customWidth="1"/>
    <col min="9457" max="9684" width="11.5703125" style="9"/>
    <col min="9685" max="9685" width="4" style="9" bestFit="1" customWidth="1"/>
    <col min="9686" max="9686" width="32.7109375" style="9" customWidth="1"/>
    <col min="9687" max="9687" width="9.85546875" style="9" customWidth="1"/>
    <col min="9688" max="9688" width="9.7109375" style="9" customWidth="1"/>
    <col min="9689" max="9689" width="12.42578125" style="9" customWidth="1"/>
    <col min="9690" max="9690" width="12.85546875" style="9" customWidth="1"/>
    <col min="9691" max="9691" width="9.85546875" style="9" customWidth="1"/>
    <col min="9692" max="9692" width="12.7109375" style="9" customWidth="1"/>
    <col min="9693" max="9693" width="14.140625" style="9" customWidth="1"/>
    <col min="9694" max="9696" width="11.5703125" style="9" customWidth="1"/>
    <col min="9697" max="9697" width="13.140625" style="9" customWidth="1"/>
    <col min="9698" max="9701" width="11.5703125" style="9" customWidth="1"/>
    <col min="9702" max="9702" width="12.7109375" style="9" bestFit="1" customWidth="1"/>
    <col min="9703" max="9703" width="15.5703125" style="9" customWidth="1"/>
    <col min="9704" max="9705" width="11.5703125" style="9" customWidth="1"/>
    <col min="9706" max="9706" width="15.5703125" style="9" customWidth="1"/>
    <col min="9707" max="9707" width="13.28515625" style="9" bestFit="1" customWidth="1"/>
    <col min="9708" max="9708" width="12.7109375" style="9" bestFit="1" customWidth="1"/>
    <col min="9709" max="9709" width="14" style="9" customWidth="1"/>
    <col min="9710" max="9710" width="18.28515625" style="9" customWidth="1"/>
    <col min="9711" max="9711" width="11.85546875" style="9" customWidth="1"/>
    <col min="9712" max="9712" width="11.7109375" style="9" bestFit="1" customWidth="1"/>
    <col min="9713" max="9940" width="11.5703125" style="9"/>
    <col min="9941" max="9941" width="4" style="9" bestFit="1" customWidth="1"/>
    <col min="9942" max="9942" width="32.7109375" style="9" customWidth="1"/>
    <col min="9943" max="9943" width="9.85546875" style="9" customWidth="1"/>
    <col min="9944" max="9944" width="9.7109375" style="9" customWidth="1"/>
    <col min="9945" max="9945" width="12.42578125" style="9" customWidth="1"/>
    <col min="9946" max="9946" width="12.85546875" style="9" customWidth="1"/>
    <col min="9947" max="9947" width="9.85546875" style="9" customWidth="1"/>
    <col min="9948" max="9948" width="12.7109375" style="9" customWidth="1"/>
    <col min="9949" max="9949" width="14.140625" style="9" customWidth="1"/>
    <col min="9950" max="9952" width="11.5703125" style="9" customWidth="1"/>
    <col min="9953" max="9953" width="13.140625" style="9" customWidth="1"/>
    <col min="9954" max="9957" width="11.5703125" style="9" customWidth="1"/>
    <col min="9958" max="9958" width="12.7109375" style="9" bestFit="1" customWidth="1"/>
    <col min="9959" max="9959" width="15.5703125" style="9" customWidth="1"/>
    <col min="9960" max="9961" width="11.5703125" style="9" customWidth="1"/>
    <col min="9962" max="9962" width="15.5703125" style="9" customWidth="1"/>
    <col min="9963" max="9963" width="13.28515625" style="9" bestFit="1" customWidth="1"/>
    <col min="9964" max="9964" width="12.7109375" style="9" bestFit="1" customWidth="1"/>
    <col min="9965" max="9965" width="14" style="9" customWidth="1"/>
    <col min="9966" max="9966" width="18.28515625" style="9" customWidth="1"/>
    <col min="9967" max="9967" width="11.85546875" style="9" customWidth="1"/>
    <col min="9968" max="9968" width="11.7109375" style="9" bestFit="1" customWidth="1"/>
    <col min="9969" max="10196" width="11.5703125" style="9"/>
    <col min="10197" max="10197" width="4" style="9" bestFit="1" customWidth="1"/>
    <col min="10198" max="10198" width="32.7109375" style="9" customWidth="1"/>
    <col min="10199" max="10199" width="9.85546875" style="9" customWidth="1"/>
    <col min="10200" max="10200" width="9.7109375" style="9" customWidth="1"/>
    <col min="10201" max="10201" width="12.42578125" style="9" customWidth="1"/>
    <col min="10202" max="10202" width="12.85546875" style="9" customWidth="1"/>
    <col min="10203" max="10203" width="9.85546875" style="9" customWidth="1"/>
    <col min="10204" max="10204" width="12.7109375" style="9" customWidth="1"/>
    <col min="10205" max="10205" width="14.140625" style="9" customWidth="1"/>
    <col min="10206" max="10208" width="11.5703125" style="9" customWidth="1"/>
    <col min="10209" max="10209" width="13.140625" style="9" customWidth="1"/>
    <col min="10210" max="10213" width="11.5703125" style="9" customWidth="1"/>
    <col min="10214" max="10214" width="12.7109375" style="9" bestFit="1" customWidth="1"/>
    <col min="10215" max="10215" width="15.5703125" style="9" customWidth="1"/>
    <col min="10216" max="10217" width="11.5703125" style="9" customWidth="1"/>
    <col min="10218" max="10218" width="15.5703125" style="9" customWidth="1"/>
    <col min="10219" max="10219" width="13.28515625" style="9" bestFit="1" customWidth="1"/>
    <col min="10220" max="10220" width="12.7109375" style="9" bestFit="1" customWidth="1"/>
    <col min="10221" max="10221" width="14" style="9" customWidth="1"/>
    <col min="10222" max="10222" width="18.28515625" style="9" customWidth="1"/>
    <col min="10223" max="10223" width="11.85546875" style="9" customWidth="1"/>
    <col min="10224" max="10224" width="11.7109375" style="9" bestFit="1" customWidth="1"/>
    <col min="10225" max="10452" width="11.5703125" style="9"/>
    <col min="10453" max="10453" width="4" style="9" bestFit="1" customWidth="1"/>
    <col min="10454" max="10454" width="32.7109375" style="9" customWidth="1"/>
    <col min="10455" max="10455" width="9.85546875" style="9" customWidth="1"/>
    <col min="10456" max="10456" width="9.7109375" style="9" customWidth="1"/>
    <col min="10457" max="10457" width="12.42578125" style="9" customWidth="1"/>
    <col min="10458" max="10458" width="12.85546875" style="9" customWidth="1"/>
    <col min="10459" max="10459" width="9.85546875" style="9" customWidth="1"/>
    <col min="10460" max="10460" width="12.7109375" style="9" customWidth="1"/>
    <col min="10461" max="10461" width="14.140625" style="9" customWidth="1"/>
    <col min="10462" max="10464" width="11.5703125" style="9" customWidth="1"/>
    <col min="10465" max="10465" width="13.140625" style="9" customWidth="1"/>
    <col min="10466" max="10469" width="11.5703125" style="9" customWidth="1"/>
    <col min="10470" max="10470" width="12.7109375" style="9" bestFit="1" customWidth="1"/>
    <col min="10471" max="10471" width="15.5703125" style="9" customWidth="1"/>
    <col min="10472" max="10473" width="11.5703125" style="9" customWidth="1"/>
    <col min="10474" max="10474" width="15.5703125" style="9" customWidth="1"/>
    <col min="10475" max="10475" width="13.28515625" style="9" bestFit="1" customWidth="1"/>
    <col min="10476" max="10476" width="12.7109375" style="9" bestFit="1" customWidth="1"/>
    <col min="10477" max="10477" width="14" style="9" customWidth="1"/>
    <col min="10478" max="10478" width="18.28515625" style="9" customWidth="1"/>
    <col min="10479" max="10479" width="11.85546875" style="9" customWidth="1"/>
    <col min="10480" max="10480" width="11.7109375" style="9" bestFit="1" customWidth="1"/>
    <col min="10481" max="10708" width="11.5703125" style="9"/>
    <col min="10709" max="10709" width="4" style="9" bestFit="1" customWidth="1"/>
    <col min="10710" max="10710" width="32.7109375" style="9" customWidth="1"/>
    <col min="10711" max="10711" width="9.85546875" style="9" customWidth="1"/>
    <col min="10712" max="10712" width="9.7109375" style="9" customWidth="1"/>
    <col min="10713" max="10713" width="12.42578125" style="9" customWidth="1"/>
    <col min="10714" max="10714" width="12.85546875" style="9" customWidth="1"/>
    <col min="10715" max="10715" width="9.85546875" style="9" customWidth="1"/>
    <col min="10716" max="10716" width="12.7109375" style="9" customWidth="1"/>
    <col min="10717" max="10717" width="14.140625" style="9" customWidth="1"/>
    <col min="10718" max="10720" width="11.5703125" style="9" customWidth="1"/>
    <col min="10721" max="10721" width="13.140625" style="9" customWidth="1"/>
    <col min="10722" max="10725" width="11.5703125" style="9" customWidth="1"/>
    <col min="10726" max="10726" width="12.7109375" style="9" bestFit="1" customWidth="1"/>
    <col min="10727" max="10727" width="15.5703125" style="9" customWidth="1"/>
    <col min="10728" max="10729" width="11.5703125" style="9" customWidth="1"/>
    <col min="10730" max="10730" width="15.5703125" style="9" customWidth="1"/>
    <col min="10731" max="10731" width="13.28515625" style="9" bestFit="1" customWidth="1"/>
    <col min="10732" max="10732" width="12.7109375" style="9" bestFit="1" customWidth="1"/>
    <col min="10733" max="10733" width="14" style="9" customWidth="1"/>
    <col min="10734" max="10734" width="18.28515625" style="9" customWidth="1"/>
    <col min="10735" max="10735" width="11.85546875" style="9" customWidth="1"/>
    <col min="10736" max="10736" width="11.7109375" style="9" bestFit="1" customWidth="1"/>
    <col min="10737" max="10964" width="11.5703125" style="9"/>
    <col min="10965" max="10965" width="4" style="9" bestFit="1" customWidth="1"/>
    <col min="10966" max="10966" width="32.7109375" style="9" customWidth="1"/>
    <col min="10967" max="10967" width="9.85546875" style="9" customWidth="1"/>
    <col min="10968" max="10968" width="9.7109375" style="9" customWidth="1"/>
    <col min="10969" max="10969" width="12.42578125" style="9" customWidth="1"/>
    <col min="10970" max="10970" width="12.85546875" style="9" customWidth="1"/>
    <col min="10971" max="10971" width="9.85546875" style="9" customWidth="1"/>
    <col min="10972" max="10972" width="12.7109375" style="9" customWidth="1"/>
    <col min="10973" max="10973" width="14.140625" style="9" customWidth="1"/>
    <col min="10974" max="10976" width="11.5703125" style="9" customWidth="1"/>
    <col min="10977" max="10977" width="13.140625" style="9" customWidth="1"/>
    <col min="10978" max="10981" width="11.5703125" style="9" customWidth="1"/>
    <col min="10982" max="10982" width="12.7109375" style="9" bestFit="1" customWidth="1"/>
    <col min="10983" max="10983" width="15.5703125" style="9" customWidth="1"/>
    <col min="10984" max="10985" width="11.5703125" style="9" customWidth="1"/>
    <col min="10986" max="10986" width="15.5703125" style="9" customWidth="1"/>
    <col min="10987" max="10987" width="13.28515625" style="9" bestFit="1" customWidth="1"/>
    <col min="10988" max="10988" width="12.7109375" style="9" bestFit="1" customWidth="1"/>
    <col min="10989" max="10989" width="14" style="9" customWidth="1"/>
    <col min="10990" max="10990" width="18.28515625" style="9" customWidth="1"/>
    <col min="10991" max="10991" width="11.85546875" style="9" customWidth="1"/>
    <col min="10992" max="10992" width="11.7109375" style="9" bestFit="1" customWidth="1"/>
    <col min="10993" max="11220" width="11.5703125" style="9"/>
    <col min="11221" max="11221" width="4" style="9" bestFit="1" customWidth="1"/>
    <col min="11222" max="11222" width="32.7109375" style="9" customWidth="1"/>
    <col min="11223" max="11223" width="9.85546875" style="9" customWidth="1"/>
    <col min="11224" max="11224" width="9.7109375" style="9" customWidth="1"/>
    <col min="11225" max="11225" width="12.42578125" style="9" customWidth="1"/>
    <col min="11226" max="11226" width="12.85546875" style="9" customWidth="1"/>
    <col min="11227" max="11227" width="9.85546875" style="9" customWidth="1"/>
    <col min="11228" max="11228" width="12.7109375" style="9" customWidth="1"/>
    <col min="11229" max="11229" width="14.140625" style="9" customWidth="1"/>
    <col min="11230" max="11232" width="11.5703125" style="9" customWidth="1"/>
    <col min="11233" max="11233" width="13.140625" style="9" customWidth="1"/>
    <col min="11234" max="11237" width="11.5703125" style="9" customWidth="1"/>
    <col min="11238" max="11238" width="12.7109375" style="9" bestFit="1" customWidth="1"/>
    <col min="11239" max="11239" width="15.5703125" style="9" customWidth="1"/>
    <col min="11240" max="11241" width="11.5703125" style="9" customWidth="1"/>
    <col min="11242" max="11242" width="15.5703125" style="9" customWidth="1"/>
    <col min="11243" max="11243" width="13.28515625" style="9" bestFit="1" customWidth="1"/>
    <col min="11244" max="11244" width="12.7109375" style="9" bestFit="1" customWidth="1"/>
    <col min="11245" max="11245" width="14" style="9" customWidth="1"/>
    <col min="11246" max="11246" width="18.28515625" style="9" customWidth="1"/>
    <col min="11247" max="11247" width="11.85546875" style="9" customWidth="1"/>
    <col min="11248" max="11248" width="11.7109375" style="9" bestFit="1" customWidth="1"/>
    <col min="11249" max="11476" width="11.5703125" style="9"/>
    <col min="11477" max="11477" width="4" style="9" bestFit="1" customWidth="1"/>
    <col min="11478" max="11478" width="32.7109375" style="9" customWidth="1"/>
    <col min="11479" max="11479" width="9.85546875" style="9" customWidth="1"/>
    <col min="11480" max="11480" width="9.7109375" style="9" customWidth="1"/>
    <col min="11481" max="11481" width="12.42578125" style="9" customWidth="1"/>
    <col min="11482" max="11482" width="12.85546875" style="9" customWidth="1"/>
    <col min="11483" max="11483" width="9.85546875" style="9" customWidth="1"/>
    <col min="11484" max="11484" width="12.7109375" style="9" customWidth="1"/>
    <col min="11485" max="11485" width="14.140625" style="9" customWidth="1"/>
    <col min="11486" max="11488" width="11.5703125" style="9" customWidth="1"/>
    <col min="11489" max="11489" width="13.140625" style="9" customWidth="1"/>
    <col min="11490" max="11493" width="11.5703125" style="9" customWidth="1"/>
    <col min="11494" max="11494" width="12.7109375" style="9" bestFit="1" customWidth="1"/>
    <col min="11495" max="11495" width="15.5703125" style="9" customWidth="1"/>
    <col min="11496" max="11497" width="11.5703125" style="9" customWidth="1"/>
    <col min="11498" max="11498" width="15.5703125" style="9" customWidth="1"/>
    <col min="11499" max="11499" width="13.28515625" style="9" bestFit="1" customWidth="1"/>
    <col min="11500" max="11500" width="12.7109375" style="9" bestFit="1" customWidth="1"/>
    <col min="11501" max="11501" width="14" style="9" customWidth="1"/>
    <col min="11502" max="11502" width="18.28515625" style="9" customWidth="1"/>
    <col min="11503" max="11503" width="11.85546875" style="9" customWidth="1"/>
    <col min="11504" max="11504" width="11.7109375" style="9" bestFit="1" customWidth="1"/>
    <col min="11505" max="11732" width="11.5703125" style="9"/>
    <col min="11733" max="11733" width="4" style="9" bestFit="1" customWidth="1"/>
    <col min="11734" max="11734" width="32.7109375" style="9" customWidth="1"/>
    <col min="11735" max="11735" width="9.85546875" style="9" customWidth="1"/>
    <col min="11736" max="11736" width="9.7109375" style="9" customWidth="1"/>
    <col min="11737" max="11737" width="12.42578125" style="9" customWidth="1"/>
    <col min="11738" max="11738" width="12.85546875" style="9" customWidth="1"/>
    <col min="11739" max="11739" width="9.85546875" style="9" customWidth="1"/>
    <col min="11740" max="11740" width="12.7109375" style="9" customWidth="1"/>
    <col min="11741" max="11741" width="14.140625" style="9" customWidth="1"/>
    <col min="11742" max="11744" width="11.5703125" style="9" customWidth="1"/>
    <col min="11745" max="11745" width="13.140625" style="9" customWidth="1"/>
    <col min="11746" max="11749" width="11.5703125" style="9" customWidth="1"/>
    <col min="11750" max="11750" width="12.7109375" style="9" bestFit="1" customWidth="1"/>
    <col min="11751" max="11751" width="15.5703125" style="9" customWidth="1"/>
    <col min="11752" max="11753" width="11.5703125" style="9" customWidth="1"/>
    <col min="11754" max="11754" width="15.5703125" style="9" customWidth="1"/>
    <col min="11755" max="11755" width="13.28515625" style="9" bestFit="1" customWidth="1"/>
    <col min="11756" max="11756" width="12.7109375" style="9" bestFit="1" customWidth="1"/>
    <col min="11757" max="11757" width="14" style="9" customWidth="1"/>
    <col min="11758" max="11758" width="18.28515625" style="9" customWidth="1"/>
    <col min="11759" max="11759" width="11.85546875" style="9" customWidth="1"/>
    <col min="11760" max="11760" width="11.7109375" style="9" bestFit="1" customWidth="1"/>
    <col min="11761" max="11988" width="11.5703125" style="9"/>
    <col min="11989" max="11989" width="4" style="9" bestFit="1" customWidth="1"/>
    <col min="11990" max="11990" width="32.7109375" style="9" customWidth="1"/>
    <col min="11991" max="11991" width="9.85546875" style="9" customWidth="1"/>
    <col min="11992" max="11992" width="9.7109375" style="9" customWidth="1"/>
    <col min="11993" max="11993" width="12.42578125" style="9" customWidth="1"/>
    <col min="11994" max="11994" width="12.85546875" style="9" customWidth="1"/>
    <col min="11995" max="11995" width="9.85546875" style="9" customWidth="1"/>
    <col min="11996" max="11996" width="12.7109375" style="9" customWidth="1"/>
    <col min="11997" max="11997" width="14.140625" style="9" customWidth="1"/>
    <col min="11998" max="12000" width="11.5703125" style="9" customWidth="1"/>
    <col min="12001" max="12001" width="13.140625" style="9" customWidth="1"/>
    <col min="12002" max="12005" width="11.5703125" style="9" customWidth="1"/>
    <col min="12006" max="12006" width="12.7109375" style="9" bestFit="1" customWidth="1"/>
    <col min="12007" max="12007" width="15.5703125" style="9" customWidth="1"/>
    <col min="12008" max="12009" width="11.5703125" style="9" customWidth="1"/>
    <col min="12010" max="12010" width="15.5703125" style="9" customWidth="1"/>
    <col min="12011" max="12011" width="13.28515625" style="9" bestFit="1" customWidth="1"/>
    <col min="12012" max="12012" width="12.7109375" style="9" bestFit="1" customWidth="1"/>
    <col min="12013" max="12013" width="14" style="9" customWidth="1"/>
    <col min="12014" max="12014" width="18.28515625" style="9" customWidth="1"/>
    <col min="12015" max="12015" width="11.85546875" style="9" customWidth="1"/>
    <col min="12016" max="12016" width="11.7109375" style="9" bestFit="1" customWidth="1"/>
    <col min="12017" max="12244" width="11.5703125" style="9"/>
    <col min="12245" max="12245" width="4" style="9" bestFit="1" customWidth="1"/>
    <col min="12246" max="12246" width="32.7109375" style="9" customWidth="1"/>
    <col min="12247" max="12247" width="9.85546875" style="9" customWidth="1"/>
    <col min="12248" max="12248" width="9.7109375" style="9" customWidth="1"/>
    <col min="12249" max="12249" width="12.42578125" style="9" customWidth="1"/>
    <col min="12250" max="12250" width="12.85546875" style="9" customWidth="1"/>
    <col min="12251" max="12251" width="9.85546875" style="9" customWidth="1"/>
    <col min="12252" max="12252" width="12.7109375" style="9" customWidth="1"/>
    <col min="12253" max="12253" width="14.140625" style="9" customWidth="1"/>
    <col min="12254" max="12256" width="11.5703125" style="9" customWidth="1"/>
    <col min="12257" max="12257" width="13.140625" style="9" customWidth="1"/>
    <col min="12258" max="12261" width="11.5703125" style="9" customWidth="1"/>
    <col min="12262" max="12262" width="12.7109375" style="9" bestFit="1" customWidth="1"/>
    <col min="12263" max="12263" width="15.5703125" style="9" customWidth="1"/>
    <col min="12264" max="12265" width="11.5703125" style="9" customWidth="1"/>
    <col min="12266" max="12266" width="15.5703125" style="9" customWidth="1"/>
    <col min="12267" max="12267" width="13.28515625" style="9" bestFit="1" customWidth="1"/>
    <col min="12268" max="12268" width="12.7109375" style="9" bestFit="1" customWidth="1"/>
    <col min="12269" max="12269" width="14" style="9" customWidth="1"/>
    <col min="12270" max="12270" width="18.28515625" style="9" customWidth="1"/>
    <col min="12271" max="12271" width="11.85546875" style="9" customWidth="1"/>
    <col min="12272" max="12272" width="11.7109375" style="9" bestFit="1" customWidth="1"/>
    <col min="12273" max="12500" width="11.5703125" style="9"/>
    <col min="12501" max="12501" width="4" style="9" bestFit="1" customWidth="1"/>
    <col min="12502" max="12502" width="32.7109375" style="9" customWidth="1"/>
    <col min="12503" max="12503" width="9.85546875" style="9" customWidth="1"/>
    <col min="12504" max="12504" width="9.7109375" style="9" customWidth="1"/>
    <col min="12505" max="12505" width="12.42578125" style="9" customWidth="1"/>
    <col min="12506" max="12506" width="12.85546875" style="9" customWidth="1"/>
    <col min="12507" max="12507" width="9.85546875" style="9" customWidth="1"/>
    <col min="12508" max="12508" width="12.7109375" style="9" customWidth="1"/>
    <col min="12509" max="12509" width="14.140625" style="9" customWidth="1"/>
    <col min="12510" max="12512" width="11.5703125" style="9" customWidth="1"/>
    <col min="12513" max="12513" width="13.140625" style="9" customWidth="1"/>
    <col min="12514" max="12517" width="11.5703125" style="9" customWidth="1"/>
    <col min="12518" max="12518" width="12.7109375" style="9" bestFit="1" customWidth="1"/>
    <col min="12519" max="12519" width="15.5703125" style="9" customWidth="1"/>
    <col min="12520" max="12521" width="11.5703125" style="9" customWidth="1"/>
    <col min="12522" max="12522" width="15.5703125" style="9" customWidth="1"/>
    <col min="12523" max="12523" width="13.28515625" style="9" bestFit="1" customWidth="1"/>
    <col min="12524" max="12524" width="12.7109375" style="9" bestFit="1" customWidth="1"/>
    <col min="12525" max="12525" width="14" style="9" customWidth="1"/>
    <col min="12526" max="12526" width="18.28515625" style="9" customWidth="1"/>
    <col min="12527" max="12527" width="11.85546875" style="9" customWidth="1"/>
    <col min="12528" max="12528" width="11.7109375" style="9" bestFit="1" customWidth="1"/>
    <col min="12529" max="12756" width="11.5703125" style="9"/>
    <col min="12757" max="12757" width="4" style="9" bestFit="1" customWidth="1"/>
    <col min="12758" max="12758" width="32.7109375" style="9" customWidth="1"/>
    <col min="12759" max="12759" width="9.85546875" style="9" customWidth="1"/>
    <col min="12760" max="12760" width="9.7109375" style="9" customWidth="1"/>
    <col min="12761" max="12761" width="12.42578125" style="9" customWidth="1"/>
    <col min="12762" max="12762" width="12.85546875" style="9" customWidth="1"/>
    <col min="12763" max="12763" width="9.85546875" style="9" customWidth="1"/>
    <col min="12764" max="12764" width="12.7109375" style="9" customWidth="1"/>
    <col min="12765" max="12765" width="14.140625" style="9" customWidth="1"/>
    <col min="12766" max="12768" width="11.5703125" style="9" customWidth="1"/>
    <col min="12769" max="12769" width="13.140625" style="9" customWidth="1"/>
    <col min="12770" max="12773" width="11.5703125" style="9" customWidth="1"/>
    <col min="12774" max="12774" width="12.7109375" style="9" bestFit="1" customWidth="1"/>
    <col min="12775" max="12775" width="15.5703125" style="9" customWidth="1"/>
    <col min="12776" max="12777" width="11.5703125" style="9" customWidth="1"/>
    <col min="12778" max="12778" width="15.5703125" style="9" customWidth="1"/>
    <col min="12779" max="12779" width="13.28515625" style="9" bestFit="1" customWidth="1"/>
    <col min="12780" max="12780" width="12.7109375" style="9" bestFit="1" customWidth="1"/>
    <col min="12781" max="12781" width="14" style="9" customWidth="1"/>
    <col min="12782" max="12782" width="18.28515625" style="9" customWidth="1"/>
    <col min="12783" max="12783" width="11.85546875" style="9" customWidth="1"/>
    <col min="12784" max="12784" width="11.7109375" style="9" bestFit="1" customWidth="1"/>
    <col min="12785" max="13012" width="11.5703125" style="9"/>
    <col min="13013" max="13013" width="4" style="9" bestFit="1" customWidth="1"/>
    <col min="13014" max="13014" width="32.7109375" style="9" customWidth="1"/>
    <col min="13015" max="13015" width="9.85546875" style="9" customWidth="1"/>
    <col min="13016" max="13016" width="9.7109375" style="9" customWidth="1"/>
    <col min="13017" max="13017" width="12.42578125" style="9" customWidth="1"/>
    <col min="13018" max="13018" width="12.85546875" style="9" customWidth="1"/>
    <col min="13019" max="13019" width="9.85546875" style="9" customWidth="1"/>
    <col min="13020" max="13020" width="12.7109375" style="9" customWidth="1"/>
    <col min="13021" max="13021" width="14.140625" style="9" customWidth="1"/>
    <col min="13022" max="13024" width="11.5703125" style="9" customWidth="1"/>
    <col min="13025" max="13025" width="13.140625" style="9" customWidth="1"/>
    <col min="13026" max="13029" width="11.5703125" style="9" customWidth="1"/>
    <col min="13030" max="13030" width="12.7109375" style="9" bestFit="1" customWidth="1"/>
    <col min="13031" max="13031" width="15.5703125" style="9" customWidth="1"/>
    <col min="13032" max="13033" width="11.5703125" style="9" customWidth="1"/>
    <col min="13034" max="13034" width="15.5703125" style="9" customWidth="1"/>
    <col min="13035" max="13035" width="13.28515625" style="9" bestFit="1" customWidth="1"/>
    <col min="13036" max="13036" width="12.7109375" style="9" bestFit="1" customWidth="1"/>
    <col min="13037" max="13037" width="14" style="9" customWidth="1"/>
    <col min="13038" max="13038" width="18.28515625" style="9" customWidth="1"/>
    <col min="13039" max="13039" width="11.85546875" style="9" customWidth="1"/>
    <col min="13040" max="13040" width="11.7109375" style="9" bestFit="1" customWidth="1"/>
    <col min="13041" max="13268" width="11.5703125" style="9"/>
    <col min="13269" max="13269" width="4" style="9" bestFit="1" customWidth="1"/>
    <col min="13270" max="13270" width="32.7109375" style="9" customWidth="1"/>
    <col min="13271" max="13271" width="9.85546875" style="9" customWidth="1"/>
    <col min="13272" max="13272" width="9.7109375" style="9" customWidth="1"/>
    <col min="13273" max="13273" width="12.42578125" style="9" customWidth="1"/>
    <col min="13274" max="13274" width="12.85546875" style="9" customWidth="1"/>
    <col min="13275" max="13275" width="9.85546875" style="9" customWidth="1"/>
    <col min="13276" max="13276" width="12.7109375" style="9" customWidth="1"/>
    <col min="13277" max="13277" width="14.140625" style="9" customWidth="1"/>
    <col min="13278" max="13280" width="11.5703125" style="9" customWidth="1"/>
    <col min="13281" max="13281" width="13.140625" style="9" customWidth="1"/>
    <col min="13282" max="13285" width="11.5703125" style="9" customWidth="1"/>
    <col min="13286" max="13286" width="12.7109375" style="9" bestFit="1" customWidth="1"/>
    <col min="13287" max="13287" width="15.5703125" style="9" customWidth="1"/>
    <col min="13288" max="13289" width="11.5703125" style="9" customWidth="1"/>
    <col min="13290" max="13290" width="15.5703125" style="9" customWidth="1"/>
    <col min="13291" max="13291" width="13.28515625" style="9" bestFit="1" customWidth="1"/>
    <col min="13292" max="13292" width="12.7109375" style="9" bestFit="1" customWidth="1"/>
    <col min="13293" max="13293" width="14" style="9" customWidth="1"/>
    <col min="13294" max="13294" width="18.28515625" style="9" customWidth="1"/>
    <col min="13295" max="13295" width="11.85546875" style="9" customWidth="1"/>
    <col min="13296" max="13296" width="11.7109375" style="9" bestFit="1" customWidth="1"/>
    <col min="13297" max="13524" width="11.5703125" style="9"/>
    <col min="13525" max="13525" width="4" style="9" bestFit="1" customWidth="1"/>
    <col min="13526" max="13526" width="32.7109375" style="9" customWidth="1"/>
    <col min="13527" max="13527" width="9.85546875" style="9" customWidth="1"/>
    <col min="13528" max="13528" width="9.7109375" style="9" customWidth="1"/>
    <col min="13529" max="13529" width="12.42578125" style="9" customWidth="1"/>
    <col min="13530" max="13530" width="12.85546875" style="9" customWidth="1"/>
    <col min="13531" max="13531" width="9.85546875" style="9" customWidth="1"/>
    <col min="13532" max="13532" width="12.7109375" style="9" customWidth="1"/>
    <col min="13533" max="13533" width="14.140625" style="9" customWidth="1"/>
    <col min="13534" max="13536" width="11.5703125" style="9" customWidth="1"/>
    <col min="13537" max="13537" width="13.140625" style="9" customWidth="1"/>
    <col min="13538" max="13541" width="11.5703125" style="9" customWidth="1"/>
    <col min="13542" max="13542" width="12.7109375" style="9" bestFit="1" customWidth="1"/>
    <col min="13543" max="13543" width="15.5703125" style="9" customWidth="1"/>
    <col min="13544" max="13545" width="11.5703125" style="9" customWidth="1"/>
    <col min="13546" max="13546" width="15.5703125" style="9" customWidth="1"/>
    <col min="13547" max="13547" width="13.28515625" style="9" bestFit="1" customWidth="1"/>
    <col min="13548" max="13548" width="12.7109375" style="9" bestFit="1" customWidth="1"/>
    <col min="13549" max="13549" width="14" style="9" customWidth="1"/>
    <col min="13550" max="13550" width="18.28515625" style="9" customWidth="1"/>
    <col min="13551" max="13551" width="11.85546875" style="9" customWidth="1"/>
    <col min="13552" max="13552" width="11.7109375" style="9" bestFit="1" customWidth="1"/>
    <col min="13553" max="13780" width="11.5703125" style="9"/>
    <col min="13781" max="13781" width="4" style="9" bestFit="1" customWidth="1"/>
    <col min="13782" max="13782" width="32.7109375" style="9" customWidth="1"/>
    <col min="13783" max="13783" width="9.85546875" style="9" customWidth="1"/>
    <col min="13784" max="13784" width="9.7109375" style="9" customWidth="1"/>
    <col min="13785" max="13785" width="12.42578125" style="9" customWidth="1"/>
    <col min="13786" max="13786" width="12.85546875" style="9" customWidth="1"/>
    <col min="13787" max="13787" width="9.85546875" style="9" customWidth="1"/>
    <col min="13788" max="13788" width="12.7109375" style="9" customWidth="1"/>
    <col min="13789" max="13789" width="14.140625" style="9" customWidth="1"/>
    <col min="13790" max="13792" width="11.5703125" style="9" customWidth="1"/>
    <col min="13793" max="13793" width="13.140625" style="9" customWidth="1"/>
    <col min="13794" max="13797" width="11.5703125" style="9" customWidth="1"/>
    <col min="13798" max="13798" width="12.7109375" style="9" bestFit="1" customWidth="1"/>
    <col min="13799" max="13799" width="15.5703125" style="9" customWidth="1"/>
    <col min="13800" max="13801" width="11.5703125" style="9" customWidth="1"/>
    <col min="13802" max="13802" width="15.5703125" style="9" customWidth="1"/>
    <col min="13803" max="13803" width="13.28515625" style="9" bestFit="1" customWidth="1"/>
    <col min="13804" max="13804" width="12.7109375" style="9" bestFit="1" customWidth="1"/>
    <col min="13805" max="13805" width="14" style="9" customWidth="1"/>
    <col min="13806" max="13806" width="18.28515625" style="9" customWidth="1"/>
    <col min="13807" max="13807" width="11.85546875" style="9" customWidth="1"/>
    <col min="13808" max="13808" width="11.7109375" style="9" bestFit="1" customWidth="1"/>
    <col min="13809" max="14036" width="11.5703125" style="9"/>
    <col min="14037" max="14037" width="4" style="9" bestFit="1" customWidth="1"/>
    <col min="14038" max="14038" width="32.7109375" style="9" customWidth="1"/>
    <col min="14039" max="14039" width="9.85546875" style="9" customWidth="1"/>
    <col min="14040" max="14040" width="9.7109375" style="9" customWidth="1"/>
    <col min="14041" max="14041" width="12.42578125" style="9" customWidth="1"/>
    <col min="14042" max="14042" width="12.85546875" style="9" customWidth="1"/>
    <col min="14043" max="14043" width="9.85546875" style="9" customWidth="1"/>
    <col min="14044" max="14044" width="12.7109375" style="9" customWidth="1"/>
    <col min="14045" max="14045" width="14.140625" style="9" customWidth="1"/>
    <col min="14046" max="14048" width="11.5703125" style="9" customWidth="1"/>
    <col min="14049" max="14049" width="13.140625" style="9" customWidth="1"/>
    <col min="14050" max="14053" width="11.5703125" style="9" customWidth="1"/>
    <col min="14054" max="14054" width="12.7109375" style="9" bestFit="1" customWidth="1"/>
    <col min="14055" max="14055" width="15.5703125" style="9" customWidth="1"/>
    <col min="14056" max="14057" width="11.5703125" style="9" customWidth="1"/>
    <col min="14058" max="14058" width="15.5703125" style="9" customWidth="1"/>
    <col min="14059" max="14059" width="13.28515625" style="9" bestFit="1" customWidth="1"/>
    <col min="14060" max="14060" width="12.7109375" style="9" bestFit="1" customWidth="1"/>
    <col min="14061" max="14061" width="14" style="9" customWidth="1"/>
    <col min="14062" max="14062" width="18.28515625" style="9" customWidth="1"/>
    <col min="14063" max="14063" width="11.85546875" style="9" customWidth="1"/>
    <col min="14064" max="14064" width="11.7109375" style="9" bestFit="1" customWidth="1"/>
    <col min="14065" max="14292" width="11.5703125" style="9"/>
    <col min="14293" max="14293" width="4" style="9" bestFit="1" customWidth="1"/>
    <col min="14294" max="14294" width="32.7109375" style="9" customWidth="1"/>
    <col min="14295" max="14295" width="9.85546875" style="9" customWidth="1"/>
    <col min="14296" max="14296" width="9.7109375" style="9" customWidth="1"/>
    <col min="14297" max="14297" width="12.42578125" style="9" customWidth="1"/>
    <col min="14298" max="14298" width="12.85546875" style="9" customWidth="1"/>
    <col min="14299" max="14299" width="9.85546875" style="9" customWidth="1"/>
    <col min="14300" max="14300" width="12.7109375" style="9" customWidth="1"/>
    <col min="14301" max="14301" width="14.140625" style="9" customWidth="1"/>
    <col min="14302" max="14304" width="11.5703125" style="9" customWidth="1"/>
    <col min="14305" max="14305" width="13.140625" style="9" customWidth="1"/>
    <col min="14306" max="14309" width="11.5703125" style="9" customWidth="1"/>
    <col min="14310" max="14310" width="12.7109375" style="9" bestFit="1" customWidth="1"/>
    <col min="14311" max="14311" width="15.5703125" style="9" customWidth="1"/>
    <col min="14312" max="14313" width="11.5703125" style="9" customWidth="1"/>
    <col min="14314" max="14314" width="15.5703125" style="9" customWidth="1"/>
    <col min="14315" max="14315" width="13.28515625" style="9" bestFit="1" customWidth="1"/>
    <col min="14316" max="14316" width="12.7109375" style="9" bestFit="1" customWidth="1"/>
    <col min="14317" max="14317" width="14" style="9" customWidth="1"/>
    <col min="14318" max="14318" width="18.28515625" style="9" customWidth="1"/>
    <col min="14319" max="14319" width="11.85546875" style="9" customWidth="1"/>
    <col min="14320" max="14320" width="11.7109375" style="9" bestFit="1" customWidth="1"/>
    <col min="14321" max="14548" width="11.5703125" style="9"/>
    <col min="14549" max="14549" width="4" style="9" bestFit="1" customWidth="1"/>
    <col min="14550" max="14550" width="32.7109375" style="9" customWidth="1"/>
    <col min="14551" max="14551" width="9.85546875" style="9" customWidth="1"/>
    <col min="14552" max="14552" width="9.7109375" style="9" customWidth="1"/>
    <col min="14553" max="14553" width="12.42578125" style="9" customWidth="1"/>
    <col min="14554" max="14554" width="12.85546875" style="9" customWidth="1"/>
    <col min="14555" max="14555" width="9.85546875" style="9" customWidth="1"/>
    <col min="14556" max="14556" width="12.7109375" style="9" customWidth="1"/>
    <col min="14557" max="14557" width="14.140625" style="9" customWidth="1"/>
    <col min="14558" max="14560" width="11.5703125" style="9" customWidth="1"/>
    <col min="14561" max="14561" width="13.140625" style="9" customWidth="1"/>
    <col min="14562" max="14565" width="11.5703125" style="9" customWidth="1"/>
    <col min="14566" max="14566" width="12.7109375" style="9" bestFit="1" customWidth="1"/>
    <col min="14567" max="14567" width="15.5703125" style="9" customWidth="1"/>
    <col min="14568" max="14569" width="11.5703125" style="9" customWidth="1"/>
    <col min="14570" max="14570" width="15.5703125" style="9" customWidth="1"/>
    <col min="14571" max="14571" width="13.28515625" style="9" bestFit="1" customWidth="1"/>
    <col min="14572" max="14572" width="12.7109375" style="9" bestFit="1" customWidth="1"/>
    <col min="14573" max="14573" width="14" style="9" customWidth="1"/>
    <col min="14574" max="14574" width="18.28515625" style="9" customWidth="1"/>
    <col min="14575" max="14575" width="11.85546875" style="9" customWidth="1"/>
    <col min="14576" max="14576" width="11.7109375" style="9" bestFit="1" customWidth="1"/>
    <col min="14577" max="14804" width="11.5703125" style="9"/>
    <col min="14805" max="14805" width="4" style="9" bestFit="1" customWidth="1"/>
    <col min="14806" max="14806" width="32.7109375" style="9" customWidth="1"/>
    <col min="14807" max="14807" width="9.85546875" style="9" customWidth="1"/>
    <col min="14808" max="14808" width="9.7109375" style="9" customWidth="1"/>
    <col min="14809" max="14809" width="12.42578125" style="9" customWidth="1"/>
    <col min="14810" max="14810" width="12.85546875" style="9" customWidth="1"/>
    <col min="14811" max="14811" width="9.85546875" style="9" customWidth="1"/>
    <col min="14812" max="14812" width="12.7109375" style="9" customWidth="1"/>
    <col min="14813" max="14813" width="14.140625" style="9" customWidth="1"/>
    <col min="14814" max="14816" width="11.5703125" style="9" customWidth="1"/>
    <col min="14817" max="14817" width="13.140625" style="9" customWidth="1"/>
    <col min="14818" max="14821" width="11.5703125" style="9" customWidth="1"/>
    <col min="14822" max="14822" width="12.7109375" style="9" bestFit="1" customWidth="1"/>
    <col min="14823" max="14823" width="15.5703125" style="9" customWidth="1"/>
    <col min="14824" max="14825" width="11.5703125" style="9" customWidth="1"/>
    <col min="14826" max="14826" width="15.5703125" style="9" customWidth="1"/>
    <col min="14827" max="14827" width="13.28515625" style="9" bestFit="1" customWidth="1"/>
    <col min="14828" max="14828" width="12.7109375" style="9" bestFit="1" customWidth="1"/>
    <col min="14829" max="14829" width="14" style="9" customWidth="1"/>
    <col min="14830" max="14830" width="18.28515625" style="9" customWidth="1"/>
    <col min="14831" max="14831" width="11.85546875" style="9" customWidth="1"/>
    <col min="14832" max="14832" width="11.7109375" style="9" bestFit="1" customWidth="1"/>
    <col min="14833" max="15060" width="11.5703125" style="9"/>
    <col min="15061" max="15061" width="4" style="9" bestFit="1" customWidth="1"/>
    <col min="15062" max="15062" width="32.7109375" style="9" customWidth="1"/>
    <col min="15063" max="15063" width="9.85546875" style="9" customWidth="1"/>
    <col min="15064" max="15064" width="9.7109375" style="9" customWidth="1"/>
    <col min="15065" max="15065" width="12.42578125" style="9" customWidth="1"/>
    <col min="15066" max="15066" width="12.85546875" style="9" customWidth="1"/>
    <col min="15067" max="15067" width="9.85546875" style="9" customWidth="1"/>
    <col min="15068" max="15068" width="12.7109375" style="9" customWidth="1"/>
    <col min="15069" max="15069" width="14.140625" style="9" customWidth="1"/>
    <col min="15070" max="15072" width="11.5703125" style="9" customWidth="1"/>
    <col min="15073" max="15073" width="13.140625" style="9" customWidth="1"/>
    <col min="15074" max="15077" width="11.5703125" style="9" customWidth="1"/>
    <col min="15078" max="15078" width="12.7109375" style="9" bestFit="1" customWidth="1"/>
    <col min="15079" max="15079" width="15.5703125" style="9" customWidth="1"/>
    <col min="15080" max="15081" width="11.5703125" style="9" customWidth="1"/>
    <col min="15082" max="15082" width="15.5703125" style="9" customWidth="1"/>
    <col min="15083" max="15083" width="13.28515625" style="9" bestFit="1" customWidth="1"/>
    <col min="15084" max="15084" width="12.7109375" style="9" bestFit="1" customWidth="1"/>
    <col min="15085" max="15085" width="14" style="9" customWidth="1"/>
    <col min="15086" max="15086" width="18.28515625" style="9" customWidth="1"/>
    <col min="15087" max="15087" width="11.85546875" style="9" customWidth="1"/>
    <col min="15088" max="15088" width="11.7109375" style="9" bestFit="1" customWidth="1"/>
    <col min="15089" max="15316" width="11.5703125" style="9"/>
    <col min="15317" max="15317" width="4" style="9" bestFit="1" customWidth="1"/>
    <col min="15318" max="15318" width="32.7109375" style="9" customWidth="1"/>
    <col min="15319" max="15319" width="9.85546875" style="9" customWidth="1"/>
    <col min="15320" max="15320" width="9.7109375" style="9" customWidth="1"/>
    <col min="15321" max="15321" width="12.42578125" style="9" customWidth="1"/>
    <col min="15322" max="15322" width="12.85546875" style="9" customWidth="1"/>
    <col min="15323" max="15323" width="9.85546875" style="9" customWidth="1"/>
    <col min="15324" max="15324" width="12.7109375" style="9" customWidth="1"/>
    <col min="15325" max="15325" width="14.140625" style="9" customWidth="1"/>
    <col min="15326" max="15328" width="11.5703125" style="9" customWidth="1"/>
    <col min="15329" max="15329" width="13.140625" style="9" customWidth="1"/>
    <col min="15330" max="15333" width="11.5703125" style="9" customWidth="1"/>
    <col min="15334" max="15334" width="12.7109375" style="9" bestFit="1" customWidth="1"/>
    <col min="15335" max="15335" width="15.5703125" style="9" customWidth="1"/>
    <col min="15336" max="15337" width="11.5703125" style="9" customWidth="1"/>
    <col min="15338" max="15338" width="15.5703125" style="9" customWidth="1"/>
    <col min="15339" max="15339" width="13.28515625" style="9" bestFit="1" customWidth="1"/>
    <col min="15340" max="15340" width="12.7109375" style="9" bestFit="1" customWidth="1"/>
    <col min="15341" max="15341" width="14" style="9" customWidth="1"/>
    <col min="15342" max="15342" width="18.28515625" style="9" customWidth="1"/>
    <col min="15343" max="15343" width="11.85546875" style="9" customWidth="1"/>
    <col min="15344" max="15344" width="11.7109375" style="9" bestFit="1" customWidth="1"/>
    <col min="15345" max="15572" width="11.5703125" style="9"/>
    <col min="15573" max="15573" width="4" style="9" bestFit="1" customWidth="1"/>
    <col min="15574" max="15574" width="32.7109375" style="9" customWidth="1"/>
    <col min="15575" max="15575" width="9.85546875" style="9" customWidth="1"/>
    <col min="15576" max="15576" width="9.7109375" style="9" customWidth="1"/>
    <col min="15577" max="15577" width="12.42578125" style="9" customWidth="1"/>
    <col min="15578" max="15578" width="12.85546875" style="9" customWidth="1"/>
    <col min="15579" max="15579" width="9.85546875" style="9" customWidth="1"/>
    <col min="15580" max="15580" width="12.7109375" style="9" customWidth="1"/>
    <col min="15581" max="15581" width="14.140625" style="9" customWidth="1"/>
    <col min="15582" max="15584" width="11.5703125" style="9" customWidth="1"/>
    <col min="15585" max="15585" width="13.140625" style="9" customWidth="1"/>
    <col min="15586" max="15589" width="11.5703125" style="9" customWidth="1"/>
    <col min="15590" max="15590" width="12.7109375" style="9" bestFit="1" customWidth="1"/>
    <col min="15591" max="15591" width="15.5703125" style="9" customWidth="1"/>
    <col min="15592" max="15593" width="11.5703125" style="9" customWidth="1"/>
    <col min="15594" max="15594" width="15.5703125" style="9" customWidth="1"/>
    <col min="15595" max="15595" width="13.28515625" style="9" bestFit="1" customWidth="1"/>
    <col min="15596" max="15596" width="12.7109375" style="9" bestFit="1" customWidth="1"/>
    <col min="15597" max="15597" width="14" style="9" customWidth="1"/>
    <col min="15598" max="15598" width="18.28515625" style="9" customWidth="1"/>
    <col min="15599" max="15599" width="11.85546875" style="9" customWidth="1"/>
    <col min="15600" max="15600" width="11.7109375" style="9" bestFit="1" customWidth="1"/>
    <col min="15601" max="15828" width="11.5703125" style="9"/>
    <col min="15829" max="15829" width="4" style="9" bestFit="1" customWidth="1"/>
    <col min="15830" max="15830" width="32.7109375" style="9" customWidth="1"/>
    <col min="15831" max="15831" width="9.85546875" style="9" customWidth="1"/>
    <col min="15832" max="15832" width="9.7109375" style="9" customWidth="1"/>
    <col min="15833" max="15833" width="12.42578125" style="9" customWidth="1"/>
    <col min="15834" max="15834" width="12.85546875" style="9" customWidth="1"/>
    <col min="15835" max="15835" width="9.85546875" style="9" customWidth="1"/>
    <col min="15836" max="15836" width="12.7109375" style="9" customWidth="1"/>
    <col min="15837" max="15837" width="14.140625" style="9" customWidth="1"/>
    <col min="15838" max="15840" width="11.5703125" style="9" customWidth="1"/>
    <col min="15841" max="15841" width="13.140625" style="9" customWidth="1"/>
    <col min="15842" max="15845" width="11.5703125" style="9" customWidth="1"/>
    <col min="15846" max="15846" width="12.7109375" style="9" bestFit="1" customWidth="1"/>
    <col min="15847" max="15847" width="15.5703125" style="9" customWidth="1"/>
    <col min="15848" max="15849" width="11.5703125" style="9" customWidth="1"/>
    <col min="15850" max="15850" width="15.5703125" style="9" customWidth="1"/>
    <col min="15851" max="15851" width="13.28515625" style="9" bestFit="1" customWidth="1"/>
    <col min="15852" max="15852" width="12.7109375" style="9" bestFit="1" customWidth="1"/>
    <col min="15853" max="15853" width="14" style="9" customWidth="1"/>
    <col min="15854" max="15854" width="18.28515625" style="9" customWidth="1"/>
    <col min="15855" max="15855" width="11.85546875" style="9" customWidth="1"/>
    <col min="15856" max="15856" width="11.7109375" style="9" bestFit="1" customWidth="1"/>
    <col min="15857" max="16084" width="11.5703125" style="9"/>
    <col min="16085" max="16085" width="4" style="9" bestFit="1" customWidth="1"/>
    <col min="16086" max="16086" width="32.7109375" style="9" customWidth="1"/>
    <col min="16087" max="16087" width="9.85546875" style="9" customWidth="1"/>
    <col min="16088" max="16088" width="9.7109375" style="9" customWidth="1"/>
    <col min="16089" max="16089" width="12.42578125" style="9" customWidth="1"/>
    <col min="16090" max="16090" width="12.85546875" style="9" customWidth="1"/>
    <col min="16091" max="16091" width="9.85546875" style="9" customWidth="1"/>
    <col min="16092" max="16092" width="12.7109375" style="9" customWidth="1"/>
    <col min="16093" max="16093" width="14.140625" style="9" customWidth="1"/>
    <col min="16094" max="16096" width="11.5703125" style="9" customWidth="1"/>
    <col min="16097" max="16097" width="13.140625" style="9" customWidth="1"/>
    <col min="16098" max="16101" width="11.5703125" style="9" customWidth="1"/>
    <col min="16102" max="16102" width="12.7109375" style="9" bestFit="1" customWidth="1"/>
    <col min="16103" max="16103" width="15.5703125" style="9" customWidth="1"/>
    <col min="16104" max="16105" width="11.5703125" style="9" customWidth="1"/>
    <col min="16106" max="16106" width="15.5703125" style="9" customWidth="1"/>
    <col min="16107" max="16107" width="13.28515625" style="9" bestFit="1" customWidth="1"/>
    <col min="16108" max="16108" width="12.7109375" style="9" bestFit="1" customWidth="1"/>
    <col min="16109" max="16109" width="14" style="9" customWidth="1"/>
    <col min="16110" max="16110" width="18.28515625" style="9" customWidth="1"/>
    <col min="16111" max="16111" width="11.85546875" style="9" customWidth="1"/>
    <col min="16112" max="16112" width="11.7109375" style="9" bestFit="1" customWidth="1"/>
    <col min="16113" max="16384" width="11.5703125" style="9"/>
  </cols>
  <sheetData>
    <row r="1" spans="1:53" ht="19.899999999999999" customHeight="1" x14ac:dyDescent="0.25">
      <c r="A1" s="762" t="s">
        <v>113</v>
      </c>
      <c r="B1" s="762"/>
      <c r="C1" s="762"/>
      <c r="D1" s="762"/>
      <c r="E1" s="762"/>
      <c r="F1" s="762"/>
      <c r="G1" s="762"/>
      <c r="H1" s="762"/>
      <c r="I1" s="762"/>
      <c r="J1" s="762"/>
      <c r="K1" s="762"/>
      <c r="L1" s="762"/>
      <c r="M1" s="762"/>
      <c r="N1" s="762"/>
      <c r="O1" s="762"/>
      <c r="P1" s="762"/>
      <c r="Q1" s="762"/>
      <c r="R1" s="762"/>
      <c r="S1" s="762"/>
      <c r="T1" s="762"/>
      <c r="U1" s="762"/>
      <c r="V1" s="762"/>
      <c r="W1" s="762"/>
      <c r="X1" s="762"/>
      <c r="Y1" s="762"/>
      <c r="Z1" s="762"/>
      <c r="AA1" s="762"/>
      <c r="AB1" s="762"/>
      <c r="AC1" s="762"/>
      <c r="AD1" s="762"/>
      <c r="AE1" s="762"/>
      <c r="AF1" s="762"/>
      <c r="AG1" s="762"/>
      <c r="AH1" s="762"/>
      <c r="AI1" s="762"/>
      <c r="AJ1" s="762"/>
      <c r="AK1" s="762"/>
      <c r="AL1" s="762"/>
      <c r="AM1" s="762"/>
      <c r="AN1" s="762"/>
      <c r="AO1" s="762"/>
      <c r="AP1" s="762"/>
      <c r="AQ1" s="762"/>
      <c r="AR1" s="762"/>
      <c r="AS1" s="762"/>
      <c r="AT1" s="762"/>
      <c r="AU1" s="762"/>
      <c r="AV1" s="762"/>
      <c r="AW1" s="762"/>
      <c r="AX1" s="762"/>
      <c r="AY1" s="762"/>
      <c r="AZ1" s="762"/>
      <c r="BA1" s="762"/>
    </row>
    <row r="2" spans="1:53" ht="15.6" customHeight="1" x14ac:dyDescent="0.25">
      <c r="A2" s="762" t="s">
        <v>119</v>
      </c>
      <c r="B2" s="762"/>
      <c r="C2" s="762"/>
      <c r="D2" s="762"/>
      <c r="E2" s="762"/>
      <c r="F2" s="762"/>
      <c r="G2" s="762"/>
      <c r="H2" s="762"/>
      <c r="I2" s="762"/>
      <c r="J2" s="762"/>
      <c r="K2" s="762"/>
      <c r="L2" s="762"/>
      <c r="M2" s="762"/>
      <c r="N2" s="762"/>
      <c r="O2" s="762"/>
      <c r="P2" s="762"/>
      <c r="Q2" s="762"/>
      <c r="R2" s="762"/>
      <c r="S2" s="762"/>
      <c r="T2" s="762"/>
      <c r="U2" s="762"/>
      <c r="V2" s="762"/>
      <c r="W2" s="762"/>
      <c r="X2" s="762"/>
      <c r="Y2" s="762"/>
      <c r="Z2" s="762"/>
      <c r="AA2" s="762"/>
      <c r="AB2" s="762"/>
      <c r="AC2" s="762"/>
      <c r="AD2" s="762"/>
      <c r="AE2" s="762"/>
      <c r="AF2" s="762"/>
      <c r="AG2" s="762"/>
      <c r="AH2" s="762"/>
      <c r="AI2" s="762"/>
      <c r="AJ2" s="762"/>
      <c r="AK2" s="762"/>
      <c r="AL2" s="762"/>
      <c r="AM2" s="762"/>
      <c r="AN2" s="762"/>
      <c r="AO2" s="762"/>
      <c r="AP2" s="762"/>
      <c r="AQ2" s="762"/>
      <c r="AR2" s="762"/>
      <c r="AS2" s="762"/>
      <c r="AT2" s="762"/>
      <c r="AU2" s="762"/>
      <c r="AV2" s="762"/>
      <c r="AW2" s="762"/>
      <c r="AX2" s="762"/>
      <c r="AY2" s="762"/>
      <c r="AZ2" s="762"/>
      <c r="BA2" s="762"/>
    </row>
    <row r="3" spans="1:53" ht="15" customHeight="1" x14ac:dyDescent="0.25">
      <c r="A3" s="762" t="s">
        <v>114</v>
      </c>
      <c r="B3" s="762"/>
      <c r="C3" s="762"/>
      <c r="D3" s="762"/>
      <c r="E3" s="762"/>
      <c r="F3" s="762"/>
      <c r="G3" s="762"/>
      <c r="H3" s="762"/>
      <c r="I3" s="762"/>
      <c r="J3" s="762"/>
      <c r="K3" s="762"/>
      <c r="L3" s="762"/>
      <c r="M3" s="762"/>
      <c r="N3" s="762"/>
      <c r="O3" s="762"/>
      <c r="P3" s="762"/>
      <c r="Q3" s="762"/>
      <c r="R3" s="762"/>
      <c r="S3" s="762"/>
      <c r="T3" s="762"/>
      <c r="U3" s="762"/>
      <c r="V3" s="762"/>
      <c r="W3" s="762"/>
      <c r="X3" s="762"/>
      <c r="Y3" s="762"/>
      <c r="Z3" s="762"/>
      <c r="AA3" s="762"/>
      <c r="AB3" s="762"/>
      <c r="AC3" s="762"/>
      <c r="AD3" s="762"/>
      <c r="AE3" s="762"/>
      <c r="AF3" s="762"/>
      <c r="AG3" s="762"/>
      <c r="AH3" s="762"/>
      <c r="AI3" s="762"/>
      <c r="AJ3" s="762"/>
      <c r="AK3" s="762"/>
      <c r="AL3" s="762"/>
      <c r="AM3" s="762"/>
      <c r="AN3" s="762"/>
      <c r="AO3" s="762"/>
      <c r="AP3" s="762"/>
      <c r="AQ3" s="762"/>
      <c r="AR3" s="762"/>
      <c r="AS3" s="762"/>
      <c r="AT3" s="762"/>
      <c r="AU3" s="762"/>
      <c r="AV3" s="762"/>
      <c r="AW3" s="762"/>
      <c r="AX3" s="762"/>
      <c r="AY3" s="762"/>
      <c r="AZ3" s="762"/>
      <c r="BA3" s="762"/>
    </row>
    <row r="4" spans="1:53" ht="17.25" customHeight="1" x14ac:dyDescent="0.2">
      <c r="A4" s="763" t="s">
        <v>320</v>
      </c>
      <c r="B4" s="763"/>
      <c r="C4" s="763"/>
      <c r="D4" s="763"/>
      <c r="E4" s="763"/>
      <c r="F4" s="763"/>
      <c r="G4" s="763"/>
      <c r="H4" s="763"/>
      <c r="I4" s="763"/>
      <c r="J4" s="763"/>
      <c r="K4" s="763"/>
      <c r="L4" s="763"/>
      <c r="M4" s="763"/>
      <c r="N4" s="763"/>
      <c r="O4" s="763"/>
      <c r="P4" s="763"/>
      <c r="Q4" s="763"/>
      <c r="R4" s="763"/>
      <c r="S4" s="763"/>
      <c r="T4" s="763"/>
      <c r="U4" s="763"/>
      <c r="V4" s="763"/>
      <c r="W4" s="763"/>
      <c r="X4" s="763"/>
      <c r="Y4" s="763"/>
      <c r="Z4" s="763"/>
      <c r="AA4" s="763"/>
      <c r="AB4" s="763"/>
      <c r="AC4" s="763"/>
      <c r="AD4" s="763"/>
      <c r="AE4" s="763"/>
      <c r="AF4" s="763"/>
      <c r="AG4" s="763"/>
      <c r="AH4" s="763"/>
      <c r="AI4" s="763"/>
      <c r="AJ4" s="763"/>
      <c r="AK4" s="763"/>
      <c r="AL4" s="763"/>
      <c r="AM4" s="763"/>
      <c r="AN4" s="763"/>
      <c r="AO4" s="763"/>
      <c r="AP4" s="763"/>
      <c r="AQ4" s="763"/>
      <c r="AR4" s="763"/>
      <c r="AS4" s="763"/>
      <c r="AT4" s="763"/>
      <c r="AU4" s="763"/>
      <c r="AV4" s="763"/>
      <c r="AW4" s="763"/>
      <c r="AX4" s="763"/>
      <c r="AY4" s="763"/>
      <c r="AZ4" s="763"/>
      <c r="BA4" s="763"/>
    </row>
    <row r="5" spans="1:53" ht="15.75" x14ac:dyDescent="0.25">
      <c r="A5" s="760" t="s">
        <v>321</v>
      </c>
      <c r="B5" s="760"/>
      <c r="C5" s="760"/>
      <c r="D5" s="760"/>
      <c r="E5" s="760"/>
      <c r="F5" s="760"/>
      <c r="G5" s="760"/>
      <c r="H5" s="760"/>
      <c r="I5" s="760"/>
      <c r="J5" s="760"/>
      <c r="K5" s="760"/>
      <c r="L5" s="760"/>
      <c r="M5" s="760"/>
      <c r="N5" s="760"/>
      <c r="O5" s="760"/>
      <c r="P5" s="760"/>
      <c r="Q5" s="760"/>
      <c r="R5" s="760"/>
      <c r="S5" s="760"/>
      <c r="T5" s="760"/>
      <c r="U5" s="760"/>
      <c r="V5" s="760"/>
      <c r="W5" s="760"/>
      <c r="X5" s="760"/>
      <c r="Y5" s="760"/>
      <c r="Z5" s="760"/>
      <c r="AB5" s="761" t="s">
        <v>322</v>
      </c>
      <c r="AC5" s="761"/>
      <c r="AD5" s="761"/>
      <c r="AE5" s="761"/>
      <c r="AF5" s="761"/>
      <c r="AG5" s="761"/>
      <c r="AH5" s="761"/>
      <c r="AI5" s="761"/>
      <c r="AJ5" s="761"/>
      <c r="AK5" s="761"/>
      <c r="AL5" s="761"/>
      <c r="AM5" s="761"/>
      <c r="AN5" s="761"/>
      <c r="AO5" s="761"/>
      <c r="AP5" s="761"/>
      <c r="AQ5" s="761"/>
      <c r="AR5" s="761"/>
      <c r="AS5" s="761"/>
      <c r="AT5" s="761"/>
      <c r="AU5" s="761"/>
      <c r="AV5" s="761"/>
      <c r="AW5" s="761"/>
      <c r="AX5" s="761"/>
      <c r="AY5" s="761"/>
      <c r="AZ5" s="761"/>
      <c r="BA5" s="761"/>
    </row>
    <row r="6" spans="1:53" ht="13.15" customHeight="1" x14ac:dyDescent="0.2">
      <c r="A6" s="733" t="s">
        <v>115</v>
      </c>
      <c r="B6" s="734"/>
      <c r="C6" s="734"/>
      <c r="D6" s="734"/>
      <c r="E6" s="735"/>
      <c r="F6" s="687"/>
      <c r="G6" s="687"/>
      <c r="H6" s="687"/>
      <c r="I6" s="736"/>
      <c r="J6" s="65" t="s">
        <v>4</v>
      </c>
      <c r="K6" s="687" t="s">
        <v>5</v>
      </c>
      <c r="L6" s="687"/>
      <c r="M6" s="687"/>
      <c r="N6" s="687" t="s">
        <v>6</v>
      </c>
      <c r="O6" s="687"/>
      <c r="P6" s="687"/>
      <c r="Q6" s="687"/>
      <c r="R6" s="705" t="s">
        <v>7</v>
      </c>
      <c r="S6" s="706"/>
      <c r="T6" s="706"/>
      <c r="U6" s="706"/>
      <c r="V6" s="1" t="s">
        <v>48</v>
      </c>
      <c r="W6" s="16"/>
      <c r="X6" s="66">
        <v>13</v>
      </c>
      <c r="Y6" s="17"/>
      <c r="Z6" s="18"/>
      <c r="AB6" s="733" t="s">
        <v>115</v>
      </c>
      <c r="AC6" s="734"/>
      <c r="AD6" s="734"/>
      <c r="AE6" s="734"/>
      <c r="AF6" s="735"/>
      <c r="AG6" s="687"/>
      <c r="AH6" s="687"/>
      <c r="AI6" s="687"/>
      <c r="AJ6" s="736"/>
      <c r="AK6" s="491" t="s">
        <v>4</v>
      </c>
      <c r="AL6" s="687" t="s">
        <v>5</v>
      </c>
      <c r="AM6" s="687"/>
      <c r="AN6" s="687"/>
      <c r="AO6" s="687" t="s">
        <v>6</v>
      </c>
      <c r="AP6" s="687"/>
      <c r="AQ6" s="687"/>
      <c r="AR6" s="687"/>
      <c r="AS6" s="705" t="s">
        <v>7</v>
      </c>
      <c r="AT6" s="706"/>
      <c r="AU6" s="706"/>
      <c r="AV6" s="706"/>
      <c r="AW6" s="1" t="s">
        <v>48</v>
      </c>
      <c r="AX6" s="16"/>
      <c r="AY6" s="66">
        <v>13</v>
      </c>
      <c r="AZ6" s="17"/>
      <c r="BA6" s="18"/>
    </row>
    <row r="7" spans="1:53" ht="22.9" customHeight="1" x14ac:dyDescent="0.2">
      <c r="A7" s="712" t="s">
        <v>27</v>
      </c>
      <c r="B7" s="737" t="s">
        <v>28</v>
      </c>
      <c r="C7" s="737" t="s">
        <v>29</v>
      </c>
      <c r="D7" s="712" t="s">
        <v>74</v>
      </c>
      <c r="E7" s="737" t="s">
        <v>30</v>
      </c>
      <c r="F7" s="712" t="s">
        <v>31</v>
      </c>
      <c r="G7" s="712" t="s">
        <v>0</v>
      </c>
      <c r="H7" s="712" t="s">
        <v>1</v>
      </c>
      <c r="I7" s="712" t="s">
        <v>32</v>
      </c>
      <c r="J7" s="712" t="s">
        <v>2</v>
      </c>
      <c r="K7" s="714" t="s">
        <v>33</v>
      </c>
      <c r="L7" s="716" t="s">
        <v>34</v>
      </c>
      <c r="M7" s="712" t="s">
        <v>3</v>
      </c>
      <c r="N7" s="712" t="s">
        <v>35</v>
      </c>
      <c r="O7" s="712" t="s">
        <v>36</v>
      </c>
      <c r="P7" s="712" t="s">
        <v>37</v>
      </c>
      <c r="Q7" s="712" t="s">
        <v>38</v>
      </c>
      <c r="R7" s="692" t="s">
        <v>8</v>
      </c>
      <c r="S7" s="693"/>
      <c r="T7" s="692" t="s">
        <v>9</v>
      </c>
      <c r="U7" s="693"/>
      <c r="V7" s="690" t="s">
        <v>39</v>
      </c>
      <c r="W7" s="690" t="s">
        <v>46</v>
      </c>
      <c r="X7" s="707" t="s">
        <v>40</v>
      </c>
      <c r="Y7" s="709" t="s">
        <v>49</v>
      </c>
      <c r="Z7" s="688" t="s">
        <v>41</v>
      </c>
      <c r="AB7" s="712" t="s">
        <v>27</v>
      </c>
      <c r="AC7" s="737" t="s">
        <v>28</v>
      </c>
      <c r="AD7" s="737" t="s">
        <v>29</v>
      </c>
      <c r="AE7" s="712" t="s">
        <v>74</v>
      </c>
      <c r="AF7" s="737" t="s">
        <v>30</v>
      </c>
      <c r="AG7" s="712" t="s">
        <v>31</v>
      </c>
      <c r="AH7" s="712" t="s">
        <v>0</v>
      </c>
      <c r="AI7" s="712" t="s">
        <v>1</v>
      </c>
      <c r="AJ7" s="712" t="s">
        <v>32</v>
      </c>
      <c r="AK7" s="712" t="s">
        <v>2</v>
      </c>
      <c r="AL7" s="714" t="s">
        <v>33</v>
      </c>
      <c r="AM7" s="716" t="s">
        <v>34</v>
      </c>
      <c r="AN7" s="712" t="s">
        <v>3</v>
      </c>
      <c r="AO7" s="712" t="s">
        <v>35</v>
      </c>
      <c r="AP7" s="712" t="s">
        <v>36</v>
      </c>
      <c r="AQ7" s="712" t="s">
        <v>37</v>
      </c>
      <c r="AR7" s="712" t="s">
        <v>38</v>
      </c>
      <c r="AS7" s="692" t="s">
        <v>8</v>
      </c>
      <c r="AT7" s="693"/>
      <c r="AU7" s="692" t="s">
        <v>9</v>
      </c>
      <c r="AV7" s="693"/>
      <c r="AW7" s="690" t="s">
        <v>39</v>
      </c>
      <c r="AX7" s="690" t="s">
        <v>46</v>
      </c>
      <c r="AY7" s="707" t="s">
        <v>40</v>
      </c>
      <c r="AZ7" s="709" t="s">
        <v>49</v>
      </c>
      <c r="BA7" s="688" t="s">
        <v>41</v>
      </c>
    </row>
    <row r="8" spans="1:53" ht="42" customHeight="1" x14ac:dyDescent="0.2">
      <c r="A8" s="713"/>
      <c r="B8" s="713"/>
      <c r="C8" s="713"/>
      <c r="D8" s="713"/>
      <c r="E8" s="713"/>
      <c r="F8" s="713"/>
      <c r="G8" s="713"/>
      <c r="H8" s="713"/>
      <c r="I8" s="713"/>
      <c r="J8" s="713"/>
      <c r="K8" s="715"/>
      <c r="L8" s="716"/>
      <c r="M8" s="713"/>
      <c r="N8" s="713"/>
      <c r="O8" s="713"/>
      <c r="P8" s="713"/>
      <c r="Q8" s="713"/>
      <c r="R8" s="53" t="s">
        <v>42</v>
      </c>
      <c r="S8" s="53" t="s">
        <v>43</v>
      </c>
      <c r="T8" s="53" t="s">
        <v>42</v>
      </c>
      <c r="U8" s="53" t="s">
        <v>43</v>
      </c>
      <c r="V8" s="691"/>
      <c r="W8" s="691"/>
      <c r="X8" s="708"/>
      <c r="Y8" s="710"/>
      <c r="Z8" s="689"/>
      <c r="AB8" s="713"/>
      <c r="AC8" s="713"/>
      <c r="AD8" s="713"/>
      <c r="AE8" s="713"/>
      <c r="AF8" s="713"/>
      <c r="AG8" s="713"/>
      <c r="AH8" s="713"/>
      <c r="AI8" s="713"/>
      <c r="AJ8" s="713"/>
      <c r="AK8" s="713"/>
      <c r="AL8" s="715"/>
      <c r="AM8" s="716"/>
      <c r="AN8" s="713"/>
      <c r="AO8" s="713"/>
      <c r="AP8" s="713"/>
      <c r="AQ8" s="713"/>
      <c r="AR8" s="713"/>
      <c r="AS8" s="460" t="s">
        <v>42</v>
      </c>
      <c r="AT8" s="460" t="s">
        <v>43</v>
      </c>
      <c r="AU8" s="460" t="s">
        <v>42</v>
      </c>
      <c r="AV8" s="460" t="s">
        <v>43</v>
      </c>
      <c r="AW8" s="691"/>
      <c r="AX8" s="691"/>
      <c r="AY8" s="708"/>
      <c r="AZ8" s="710"/>
      <c r="BA8" s="689"/>
    </row>
    <row r="9" spans="1:53" s="13" customFormat="1" ht="22.15" customHeight="1" x14ac:dyDescent="0.2">
      <c r="A9" s="637" t="s">
        <v>10</v>
      </c>
      <c r="B9" s="711"/>
      <c r="C9" s="20"/>
      <c r="D9" s="21"/>
      <c r="E9" s="21"/>
      <c r="F9" s="21"/>
      <c r="G9" s="21"/>
      <c r="H9" s="21"/>
      <c r="I9" s="21"/>
      <c r="J9" s="21"/>
      <c r="K9" s="21"/>
      <c r="L9" s="21"/>
      <c r="M9" s="21"/>
      <c r="N9" s="21"/>
      <c r="O9" s="21"/>
      <c r="P9" s="21"/>
      <c r="Q9" s="21"/>
      <c r="R9" s="22"/>
      <c r="S9" s="22"/>
      <c r="T9" s="23"/>
      <c r="U9" s="23"/>
      <c r="V9" s="24"/>
      <c r="W9" s="24"/>
      <c r="X9" s="24"/>
      <c r="Y9" s="67"/>
      <c r="Z9" s="68"/>
      <c r="AA9" s="498"/>
      <c r="AB9" s="637" t="s">
        <v>10</v>
      </c>
      <c r="AC9" s="711"/>
      <c r="AD9" s="20"/>
      <c r="AE9" s="21"/>
      <c r="AF9" s="21"/>
      <c r="AG9" s="21"/>
      <c r="AH9" s="21"/>
      <c r="AI9" s="21"/>
      <c r="AJ9" s="21"/>
      <c r="AK9" s="21"/>
      <c r="AL9" s="21"/>
      <c r="AM9" s="21"/>
      <c r="AN9" s="21"/>
      <c r="AO9" s="21"/>
      <c r="AP9" s="21"/>
      <c r="AQ9" s="21"/>
      <c r="AR9" s="21"/>
      <c r="AS9" s="22"/>
      <c r="AT9" s="22"/>
      <c r="AU9" s="23"/>
      <c r="AV9" s="23"/>
      <c r="AW9" s="24"/>
      <c r="AX9" s="24"/>
      <c r="AY9" s="24"/>
      <c r="AZ9" s="67"/>
      <c r="BA9" s="68"/>
    </row>
    <row r="10" spans="1:53" s="13" customFormat="1" ht="42.6" customHeight="1" x14ac:dyDescent="0.2">
      <c r="A10" s="604">
        <v>4</v>
      </c>
      <c r="B10" s="726" t="s">
        <v>305</v>
      </c>
      <c r="C10" s="615" t="s">
        <v>125</v>
      </c>
      <c r="D10" s="616" t="s">
        <v>123</v>
      </c>
      <c r="E10" s="617" t="s">
        <v>117</v>
      </c>
      <c r="F10" s="618" t="s">
        <v>44</v>
      </c>
      <c r="G10" s="619"/>
      <c r="H10" s="619"/>
      <c r="I10" s="619"/>
      <c r="J10" s="619"/>
      <c r="K10" s="619"/>
      <c r="L10" s="619"/>
      <c r="M10" s="619"/>
      <c r="N10" s="620"/>
      <c r="O10" s="76">
        <v>41547</v>
      </c>
      <c r="P10" s="594"/>
      <c r="Q10" s="594"/>
      <c r="R10" s="731">
        <v>3094110</v>
      </c>
      <c r="S10" s="592">
        <f>+R10/X6</f>
        <v>238008.46153846153</v>
      </c>
      <c r="T10" s="594"/>
      <c r="U10" s="594"/>
      <c r="V10" s="656">
        <v>3094110</v>
      </c>
      <c r="W10" s="658">
        <v>0</v>
      </c>
      <c r="X10" s="586">
        <f>+W10+V10</f>
        <v>3094110</v>
      </c>
      <c r="Y10" s="602">
        <v>1.1000000000000001</v>
      </c>
      <c r="Z10" s="635"/>
      <c r="AA10" s="498"/>
      <c r="AB10" s="604">
        <v>4</v>
      </c>
      <c r="AC10" s="726" t="s">
        <v>305</v>
      </c>
      <c r="AD10" s="615" t="s">
        <v>125</v>
      </c>
      <c r="AE10" s="616" t="s">
        <v>123</v>
      </c>
      <c r="AF10" s="617" t="s">
        <v>117</v>
      </c>
      <c r="AG10" s="618" t="s">
        <v>44</v>
      </c>
      <c r="AH10" s="619"/>
      <c r="AI10" s="619"/>
      <c r="AJ10" s="619"/>
      <c r="AK10" s="619"/>
      <c r="AL10" s="619"/>
      <c r="AM10" s="619"/>
      <c r="AN10" s="619"/>
      <c r="AO10" s="620"/>
      <c r="AP10" s="76">
        <v>41547</v>
      </c>
      <c r="AQ10" s="594"/>
      <c r="AR10" s="594"/>
      <c r="AS10" s="738">
        <v>2400397</v>
      </c>
      <c r="AT10" s="739">
        <f>+AS10/AY6</f>
        <v>184645.92307692306</v>
      </c>
      <c r="AU10" s="740"/>
      <c r="AV10" s="740"/>
      <c r="AW10" s="738">
        <v>2400397</v>
      </c>
      <c r="AX10" s="741">
        <v>0</v>
      </c>
      <c r="AY10" s="741">
        <f>+AX10+AW10</f>
        <v>2400397</v>
      </c>
      <c r="AZ10" s="602">
        <v>1.1000000000000001</v>
      </c>
      <c r="BA10" s="635"/>
    </row>
    <row r="11" spans="1:53" s="13" customFormat="1" ht="42.6" customHeight="1" x14ac:dyDescent="0.2">
      <c r="A11" s="604"/>
      <c r="B11" s="727"/>
      <c r="C11" s="615"/>
      <c r="D11" s="616"/>
      <c r="E11" s="617"/>
      <c r="F11" s="621" t="s">
        <v>11</v>
      </c>
      <c r="G11" s="682" t="s">
        <v>11</v>
      </c>
      <c r="H11" s="682" t="s">
        <v>11</v>
      </c>
      <c r="I11" s="682" t="s">
        <v>11</v>
      </c>
      <c r="J11" s="682" t="s">
        <v>11</v>
      </c>
      <c r="K11" s="682" t="s">
        <v>11</v>
      </c>
      <c r="L11" s="682" t="s">
        <v>11</v>
      </c>
      <c r="M11" s="682" t="s">
        <v>11</v>
      </c>
      <c r="N11" s="683" t="s">
        <v>11</v>
      </c>
      <c r="O11" s="82" t="s">
        <v>11</v>
      </c>
      <c r="P11" s="695"/>
      <c r="Q11" s="695"/>
      <c r="R11" s="630"/>
      <c r="S11" s="660"/>
      <c r="T11" s="695"/>
      <c r="U11" s="695"/>
      <c r="V11" s="657"/>
      <c r="W11" s="659"/>
      <c r="X11" s="664"/>
      <c r="Y11" s="717"/>
      <c r="Z11" s="694"/>
      <c r="AA11" s="498"/>
      <c r="AB11" s="604"/>
      <c r="AC11" s="727"/>
      <c r="AD11" s="615"/>
      <c r="AE11" s="616"/>
      <c r="AF11" s="617"/>
      <c r="AG11" s="621" t="s">
        <v>11</v>
      </c>
      <c r="AH11" s="682" t="s">
        <v>11</v>
      </c>
      <c r="AI11" s="682" t="s">
        <v>11</v>
      </c>
      <c r="AJ11" s="682" t="s">
        <v>11</v>
      </c>
      <c r="AK11" s="682" t="s">
        <v>11</v>
      </c>
      <c r="AL11" s="682" t="s">
        <v>11</v>
      </c>
      <c r="AM11" s="682" t="s">
        <v>11</v>
      </c>
      <c r="AN11" s="682" t="s">
        <v>11</v>
      </c>
      <c r="AO11" s="683" t="s">
        <v>11</v>
      </c>
      <c r="AP11" s="82" t="s">
        <v>11</v>
      </c>
      <c r="AQ11" s="695"/>
      <c r="AR11" s="695"/>
      <c r="AS11" s="551"/>
      <c r="AT11" s="568"/>
      <c r="AU11" s="549"/>
      <c r="AV11" s="549"/>
      <c r="AW11" s="551"/>
      <c r="AX11" s="742"/>
      <c r="AY11" s="742"/>
      <c r="AZ11" s="717"/>
      <c r="BA11" s="694"/>
    </row>
    <row r="12" spans="1:53" s="13" customFormat="1" ht="42.6" customHeight="1" x14ac:dyDescent="0.2">
      <c r="A12" s="604">
        <v>5</v>
      </c>
      <c r="B12" s="726" t="s">
        <v>306</v>
      </c>
      <c r="C12" s="615" t="s">
        <v>125</v>
      </c>
      <c r="D12" s="616" t="s">
        <v>123</v>
      </c>
      <c r="E12" s="617" t="s">
        <v>117</v>
      </c>
      <c r="F12" s="618" t="s">
        <v>44</v>
      </c>
      <c r="G12" s="619"/>
      <c r="H12" s="619"/>
      <c r="I12" s="619"/>
      <c r="J12" s="619"/>
      <c r="K12" s="619"/>
      <c r="L12" s="619"/>
      <c r="M12" s="619"/>
      <c r="N12" s="620"/>
      <c r="O12" s="76">
        <v>41547</v>
      </c>
      <c r="P12" s="594"/>
      <c r="Q12" s="594"/>
      <c r="R12" s="675">
        <v>5663300</v>
      </c>
      <c r="S12" s="592">
        <f>+R12/X6</f>
        <v>435638.46153846156</v>
      </c>
      <c r="T12" s="594"/>
      <c r="U12" s="594"/>
      <c r="V12" s="662">
        <v>5663300</v>
      </c>
      <c r="W12" s="658">
        <v>0</v>
      </c>
      <c r="X12" s="586">
        <f>+W12+V12</f>
        <v>5663300</v>
      </c>
      <c r="Y12" s="602">
        <v>1.1000000000000001</v>
      </c>
      <c r="Z12" s="635"/>
      <c r="AA12" s="498"/>
      <c r="AB12" s="604">
        <v>5</v>
      </c>
      <c r="AC12" s="726" t="s">
        <v>306</v>
      </c>
      <c r="AD12" s="615" t="s">
        <v>125</v>
      </c>
      <c r="AE12" s="616" t="s">
        <v>123</v>
      </c>
      <c r="AF12" s="617" t="s">
        <v>117</v>
      </c>
      <c r="AG12" s="618" t="s">
        <v>44</v>
      </c>
      <c r="AH12" s="619"/>
      <c r="AI12" s="619"/>
      <c r="AJ12" s="619"/>
      <c r="AK12" s="619"/>
      <c r="AL12" s="619"/>
      <c r="AM12" s="619"/>
      <c r="AN12" s="619"/>
      <c r="AO12" s="620"/>
      <c r="AP12" s="76">
        <v>41547</v>
      </c>
      <c r="AQ12" s="594"/>
      <c r="AR12" s="594"/>
      <c r="AS12" s="743">
        <v>2234140</v>
      </c>
      <c r="AT12" s="739">
        <f>+AS12/AY6</f>
        <v>171856.92307692306</v>
      </c>
      <c r="AU12" s="740"/>
      <c r="AV12" s="740"/>
      <c r="AW12" s="743">
        <v>2234140</v>
      </c>
      <c r="AX12" s="741">
        <v>0</v>
      </c>
      <c r="AY12" s="741">
        <f>+AX12+AW12</f>
        <v>2234140</v>
      </c>
      <c r="AZ12" s="602">
        <v>1.1000000000000001</v>
      </c>
      <c r="BA12" s="635"/>
    </row>
    <row r="13" spans="1:53" s="13" customFormat="1" ht="42.6" customHeight="1" x14ac:dyDescent="0.2">
      <c r="A13" s="604"/>
      <c r="B13" s="727"/>
      <c r="C13" s="615"/>
      <c r="D13" s="616"/>
      <c r="E13" s="617"/>
      <c r="F13" s="621" t="s">
        <v>11</v>
      </c>
      <c r="G13" s="682" t="s">
        <v>11</v>
      </c>
      <c r="H13" s="682" t="s">
        <v>11</v>
      </c>
      <c r="I13" s="682" t="s">
        <v>11</v>
      </c>
      <c r="J13" s="682" t="s">
        <v>11</v>
      </c>
      <c r="K13" s="682" t="s">
        <v>11</v>
      </c>
      <c r="L13" s="682" t="s">
        <v>11</v>
      </c>
      <c r="M13" s="682" t="s">
        <v>11</v>
      </c>
      <c r="N13" s="683" t="s">
        <v>11</v>
      </c>
      <c r="O13" s="83" t="s">
        <v>11</v>
      </c>
      <c r="P13" s="686"/>
      <c r="Q13" s="686"/>
      <c r="R13" s="676"/>
      <c r="S13" s="660"/>
      <c r="T13" s="686"/>
      <c r="U13" s="686"/>
      <c r="V13" s="663"/>
      <c r="W13" s="659"/>
      <c r="X13" s="664"/>
      <c r="Y13" s="685"/>
      <c r="Z13" s="684"/>
      <c r="AA13" s="498"/>
      <c r="AB13" s="604"/>
      <c r="AC13" s="727"/>
      <c r="AD13" s="615"/>
      <c r="AE13" s="616"/>
      <c r="AF13" s="617"/>
      <c r="AG13" s="621" t="s">
        <v>11</v>
      </c>
      <c r="AH13" s="682" t="s">
        <v>11</v>
      </c>
      <c r="AI13" s="682" t="s">
        <v>11</v>
      </c>
      <c r="AJ13" s="682" t="s">
        <v>11</v>
      </c>
      <c r="AK13" s="682" t="s">
        <v>11</v>
      </c>
      <c r="AL13" s="682" t="s">
        <v>11</v>
      </c>
      <c r="AM13" s="682" t="s">
        <v>11</v>
      </c>
      <c r="AN13" s="682" t="s">
        <v>11</v>
      </c>
      <c r="AO13" s="683" t="s">
        <v>11</v>
      </c>
      <c r="AP13" s="83" t="s">
        <v>11</v>
      </c>
      <c r="AQ13" s="686"/>
      <c r="AR13" s="686"/>
      <c r="AS13" s="744"/>
      <c r="AT13" s="568"/>
      <c r="AU13" s="549"/>
      <c r="AV13" s="549"/>
      <c r="AW13" s="744"/>
      <c r="AX13" s="742"/>
      <c r="AY13" s="742"/>
      <c r="AZ13" s="685"/>
      <c r="BA13" s="684"/>
    </row>
    <row r="14" spans="1:53" s="13" customFormat="1" ht="61.15" customHeight="1" x14ac:dyDescent="0.2">
      <c r="A14" s="604">
        <v>6</v>
      </c>
      <c r="B14" s="726" t="s">
        <v>307</v>
      </c>
      <c r="C14" s="615" t="s">
        <v>125</v>
      </c>
      <c r="D14" s="616" t="s">
        <v>123</v>
      </c>
      <c r="E14" s="617" t="s">
        <v>117</v>
      </c>
      <c r="F14" s="618" t="s">
        <v>44</v>
      </c>
      <c r="G14" s="619"/>
      <c r="H14" s="619"/>
      <c r="I14" s="619"/>
      <c r="J14" s="619"/>
      <c r="K14" s="619"/>
      <c r="L14" s="619"/>
      <c r="M14" s="619"/>
      <c r="N14" s="620"/>
      <c r="O14" s="76">
        <v>41547</v>
      </c>
      <c r="P14" s="594"/>
      <c r="Q14" s="594"/>
      <c r="R14" s="675">
        <v>13314566</v>
      </c>
      <c r="S14" s="681">
        <f>+R14/X6</f>
        <v>1024197.3846153846</v>
      </c>
      <c r="T14" s="679"/>
      <c r="U14" s="679"/>
      <c r="V14" s="662">
        <v>13314566</v>
      </c>
      <c r="W14" s="658">
        <v>0</v>
      </c>
      <c r="X14" s="586">
        <f>+W14+V14</f>
        <v>13314566</v>
      </c>
      <c r="Y14" s="602">
        <v>1.1000000000000001</v>
      </c>
      <c r="Z14" s="635"/>
      <c r="AA14" s="498"/>
      <c r="AB14" s="604">
        <v>6</v>
      </c>
      <c r="AC14" s="726" t="s">
        <v>307</v>
      </c>
      <c r="AD14" s="615" t="s">
        <v>125</v>
      </c>
      <c r="AE14" s="616" t="s">
        <v>123</v>
      </c>
      <c r="AF14" s="617" t="s">
        <v>117</v>
      </c>
      <c r="AG14" s="618" t="s">
        <v>44</v>
      </c>
      <c r="AH14" s="619"/>
      <c r="AI14" s="619"/>
      <c r="AJ14" s="619"/>
      <c r="AK14" s="619"/>
      <c r="AL14" s="619"/>
      <c r="AM14" s="619"/>
      <c r="AN14" s="619"/>
      <c r="AO14" s="620"/>
      <c r="AP14" s="76">
        <v>41547</v>
      </c>
      <c r="AQ14" s="594"/>
      <c r="AR14" s="594"/>
      <c r="AS14" s="743">
        <v>10434505</v>
      </c>
      <c r="AT14" s="739">
        <f>+AS14/AY6</f>
        <v>802654.23076923075</v>
      </c>
      <c r="AU14" s="740"/>
      <c r="AV14" s="740"/>
      <c r="AW14" s="743">
        <v>10434505</v>
      </c>
      <c r="AX14" s="741">
        <v>0</v>
      </c>
      <c r="AY14" s="741">
        <f>+AX14+AW14</f>
        <v>10434505</v>
      </c>
      <c r="AZ14" s="602">
        <v>1.1000000000000001</v>
      </c>
      <c r="BA14" s="635"/>
    </row>
    <row r="15" spans="1:53" s="13" customFormat="1" ht="61.15" customHeight="1" x14ac:dyDescent="0.2">
      <c r="A15" s="604"/>
      <c r="B15" s="727"/>
      <c r="C15" s="615"/>
      <c r="D15" s="616"/>
      <c r="E15" s="617"/>
      <c r="F15" s="621" t="s">
        <v>11</v>
      </c>
      <c r="G15" s="682" t="s">
        <v>11</v>
      </c>
      <c r="H15" s="682" t="s">
        <v>11</v>
      </c>
      <c r="I15" s="682" t="s">
        <v>11</v>
      </c>
      <c r="J15" s="682" t="s">
        <v>11</v>
      </c>
      <c r="K15" s="682" t="s">
        <v>11</v>
      </c>
      <c r="L15" s="682" t="s">
        <v>11</v>
      </c>
      <c r="M15" s="682" t="s">
        <v>11</v>
      </c>
      <c r="N15" s="683" t="s">
        <v>11</v>
      </c>
      <c r="O15" s="84" t="s">
        <v>11</v>
      </c>
      <c r="P15" s="680"/>
      <c r="Q15" s="680"/>
      <c r="R15" s="676"/>
      <c r="S15" s="632"/>
      <c r="T15" s="629"/>
      <c r="U15" s="629"/>
      <c r="V15" s="663"/>
      <c r="W15" s="659"/>
      <c r="X15" s="664"/>
      <c r="Y15" s="677"/>
      <c r="Z15" s="678"/>
      <c r="AA15" s="498"/>
      <c r="AB15" s="604"/>
      <c r="AC15" s="727"/>
      <c r="AD15" s="615"/>
      <c r="AE15" s="616"/>
      <c r="AF15" s="617"/>
      <c r="AG15" s="621" t="s">
        <v>11</v>
      </c>
      <c r="AH15" s="682" t="s">
        <v>11</v>
      </c>
      <c r="AI15" s="682" t="s">
        <v>11</v>
      </c>
      <c r="AJ15" s="682" t="s">
        <v>11</v>
      </c>
      <c r="AK15" s="682" t="s">
        <v>11</v>
      </c>
      <c r="AL15" s="682" t="s">
        <v>11</v>
      </c>
      <c r="AM15" s="682" t="s">
        <v>11</v>
      </c>
      <c r="AN15" s="682" t="s">
        <v>11</v>
      </c>
      <c r="AO15" s="683" t="s">
        <v>11</v>
      </c>
      <c r="AP15" s="84" t="s">
        <v>11</v>
      </c>
      <c r="AQ15" s="680"/>
      <c r="AR15" s="680"/>
      <c r="AS15" s="744"/>
      <c r="AT15" s="568"/>
      <c r="AU15" s="549"/>
      <c r="AV15" s="549"/>
      <c r="AW15" s="744"/>
      <c r="AX15" s="742"/>
      <c r="AY15" s="742"/>
      <c r="AZ15" s="677"/>
      <c r="BA15" s="678"/>
    </row>
    <row r="16" spans="1:53" s="13" customFormat="1" ht="42.6" customHeight="1" x14ac:dyDescent="0.2">
      <c r="A16" s="604">
        <v>7</v>
      </c>
      <c r="B16" s="726" t="s">
        <v>308</v>
      </c>
      <c r="C16" s="615" t="s">
        <v>125</v>
      </c>
      <c r="D16" s="616" t="s">
        <v>123</v>
      </c>
      <c r="E16" s="617" t="s">
        <v>117</v>
      </c>
      <c r="F16" s="618" t="s">
        <v>44</v>
      </c>
      <c r="G16" s="619"/>
      <c r="H16" s="619"/>
      <c r="I16" s="619"/>
      <c r="J16" s="619"/>
      <c r="K16" s="619"/>
      <c r="L16" s="619"/>
      <c r="M16" s="619"/>
      <c r="N16" s="620"/>
      <c r="O16" s="76">
        <v>41547</v>
      </c>
      <c r="P16" s="594"/>
      <c r="Q16" s="594"/>
      <c r="R16" s="675">
        <v>3254557</v>
      </c>
      <c r="S16" s="592">
        <f>+R16/X6</f>
        <v>250350.53846153847</v>
      </c>
      <c r="T16" s="594"/>
      <c r="U16" s="594"/>
      <c r="V16" s="662">
        <v>3254557</v>
      </c>
      <c r="W16" s="658">
        <v>0</v>
      </c>
      <c r="X16" s="586">
        <f>+W16+V16</f>
        <v>3254557</v>
      </c>
      <c r="Y16" s="602">
        <v>1.1000000000000001</v>
      </c>
      <c r="Z16" s="635"/>
      <c r="AA16" s="498"/>
      <c r="AB16" s="604">
        <v>7</v>
      </c>
      <c r="AC16" s="726" t="s">
        <v>308</v>
      </c>
      <c r="AD16" s="615" t="s">
        <v>125</v>
      </c>
      <c r="AE16" s="616" t="s">
        <v>123</v>
      </c>
      <c r="AF16" s="617" t="s">
        <v>117</v>
      </c>
      <c r="AG16" s="618" t="s">
        <v>44</v>
      </c>
      <c r="AH16" s="619"/>
      <c r="AI16" s="619"/>
      <c r="AJ16" s="619"/>
      <c r="AK16" s="619"/>
      <c r="AL16" s="619"/>
      <c r="AM16" s="619"/>
      <c r="AN16" s="619"/>
      <c r="AO16" s="620"/>
      <c r="AP16" s="76">
        <v>41547</v>
      </c>
      <c r="AQ16" s="594"/>
      <c r="AR16" s="594"/>
      <c r="AS16" s="743">
        <v>1288461</v>
      </c>
      <c r="AT16" s="739">
        <f>+AS16/AY6</f>
        <v>99112.38461538461</v>
      </c>
      <c r="AU16" s="740"/>
      <c r="AV16" s="740"/>
      <c r="AW16" s="743">
        <v>1288461</v>
      </c>
      <c r="AX16" s="741">
        <v>0</v>
      </c>
      <c r="AY16" s="741">
        <f>+AX16+AW16</f>
        <v>1288461</v>
      </c>
      <c r="AZ16" s="602">
        <v>1.1000000000000001</v>
      </c>
      <c r="BA16" s="635"/>
    </row>
    <row r="17" spans="1:53" s="13" customFormat="1" ht="42.6" customHeight="1" x14ac:dyDescent="0.2">
      <c r="A17" s="604"/>
      <c r="B17" s="727"/>
      <c r="C17" s="615"/>
      <c r="D17" s="616"/>
      <c r="E17" s="617"/>
      <c r="F17" s="621" t="s">
        <v>11</v>
      </c>
      <c r="G17" s="682" t="s">
        <v>11</v>
      </c>
      <c r="H17" s="682" t="s">
        <v>11</v>
      </c>
      <c r="I17" s="682" t="s">
        <v>11</v>
      </c>
      <c r="J17" s="682" t="s">
        <v>11</v>
      </c>
      <c r="K17" s="682" t="s">
        <v>11</v>
      </c>
      <c r="L17" s="682" t="s">
        <v>11</v>
      </c>
      <c r="M17" s="682" t="s">
        <v>11</v>
      </c>
      <c r="N17" s="683" t="s">
        <v>11</v>
      </c>
      <c r="O17" s="85" t="s">
        <v>11</v>
      </c>
      <c r="P17" s="627"/>
      <c r="Q17" s="627"/>
      <c r="R17" s="676"/>
      <c r="S17" s="660"/>
      <c r="T17" s="627"/>
      <c r="U17" s="627"/>
      <c r="V17" s="663"/>
      <c r="W17" s="659"/>
      <c r="X17" s="664"/>
      <c r="Y17" s="645"/>
      <c r="Z17" s="674"/>
      <c r="AA17" s="498"/>
      <c r="AB17" s="604"/>
      <c r="AC17" s="727"/>
      <c r="AD17" s="615"/>
      <c r="AE17" s="616"/>
      <c r="AF17" s="617"/>
      <c r="AG17" s="621" t="s">
        <v>11</v>
      </c>
      <c r="AH17" s="682" t="s">
        <v>11</v>
      </c>
      <c r="AI17" s="682" t="s">
        <v>11</v>
      </c>
      <c r="AJ17" s="682" t="s">
        <v>11</v>
      </c>
      <c r="AK17" s="682" t="s">
        <v>11</v>
      </c>
      <c r="AL17" s="682" t="s">
        <v>11</v>
      </c>
      <c r="AM17" s="682" t="s">
        <v>11</v>
      </c>
      <c r="AN17" s="682" t="s">
        <v>11</v>
      </c>
      <c r="AO17" s="683" t="s">
        <v>11</v>
      </c>
      <c r="AP17" s="85" t="s">
        <v>11</v>
      </c>
      <c r="AQ17" s="627"/>
      <c r="AR17" s="627"/>
      <c r="AS17" s="744"/>
      <c r="AT17" s="568"/>
      <c r="AU17" s="549"/>
      <c r="AV17" s="549"/>
      <c r="AW17" s="744"/>
      <c r="AX17" s="742"/>
      <c r="AY17" s="742"/>
      <c r="AZ17" s="645"/>
      <c r="BA17" s="674"/>
    </row>
    <row r="18" spans="1:53" s="13" customFormat="1" ht="52.15" customHeight="1" x14ac:dyDescent="0.2">
      <c r="A18" s="604">
        <v>8</v>
      </c>
      <c r="B18" s="726" t="s">
        <v>309</v>
      </c>
      <c r="C18" s="615" t="s">
        <v>125</v>
      </c>
      <c r="D18" s="616" t="s">
        <v>123</v>
      </c>
      <c r="E18" s="617" t="s">
        <v>117</v>
      </c>
      <c r="F18" s="618" t="s">
        <v>44</v>
      </c>
      <c r="G18" s="619"/>
      <c r="H18" s="619"/>
      <c r="I18" s="619"/>
      <c r="J18" s="619"/>
      <c r="K18" s="619"/>
      <c r="L18" s="619"/>
      <c r="M18" s="619"/>
      <c r="N18" s="620"/>
      <c r="O18" s="76">
        <v>41547</v>
      </c>
      <c r="P18" s="594"/>
      <c r="Q18" s="594"/>
      <c r="R18" s="675">
        <v>5335400</v>
      </c>
      <c r="S18" s="592">
        <f>+R18/6</f>
        <v>889233.33333333337</v>
      </c>
      <c r="T18" s="594"/>
      <c r="U18" s="594"/>
      <c r="V18" s="662">
        <v>5335400</v>
      </c>
      <c r="W18" s="658">
        <v>0</v>
      </c>
      <c r="X18" s="586">
        <f>+W18+V18</f>
        <v>5335400</v>
      </c>
      <c r="Y18" s="602">
        <v>1.1000000000000001</v>
      </c>
      <c r="Z18" s="635"/>
      <c r="AA18" s="498"/>
      <c r="AB18" s="604">
        <v>8</v>
      </c>
      <c r="AC18" s="726" t="s">
        <v>309</v>
      </c>
      <c r="AD18" s="615" t="s">
        <v>125</v>
      </c>
      <c r="AE18" s="616" t="s">
        <v>123</v>
      </c>
      <c r="AF18" s="617" t="s">
        <v>117</v>
      </c>
      <c r="AG18" s="618" t="s">
        <v>44</v>
      </c>
      <c r="AH18" s="619"/>
      <c r="AI18" s="619"/>
      <c r="AJ18" s="619"/>
      <c r="AK18" s="619"/>
      <c r="AL18" s="619"/>
      <c r="AM18" s="619"/>
      <c r="AN18" s="619"/>
      <c r="AO18" s="620"/>
      <c r="AP18" s="76">
        <v>41547</v>
      </c>
      <c r="AQ18" s="594"/>
      <c r="AR18" s="594"/>
      <c r="AS18" s="743">
        <v>5023248</v>
      </c>
      <c r="AT18" s="739">
        <f>+AS18/AY6</f>
        <v>386403.69230769231</v>
      </c>
      <c r="AU18" s="740"/>
      <c r="AV18" s="740"/>
      <c r="AW18" s="743">
        <v>5023248</v>
      </c>
      <c r="AX18" s="741">
        <v>0</v>
      </c>
      <c r="AY18" s="741">
        <f>+AX18+AW18</f>
        <v>5023248</v>
      </c>
      <c r="AZ18" s="602">
        <v>1.1000000000000001</v>
      </c>
      <c r="BA18" s="635"/>
    </row>
    <row r="19" spans="1:53" s="13" customFormat="1" ht="52.15" customHeight="1" x14ac:dyDescent="0.2">
      <c r="A19" s="604"/>
      <c r="B19" s="727"/>
      <c r="C19" s="615"/>
      <c r="D19" s="616"/>
      <c r="E19" s="617"/>
      <c r="F19" s="621" t="s">
        <v>11</v>
      </c>
      <c r="G19" s="682" t="s">
        <v>11</v>
      </c>
      <c r="H19" s="682" t="s">
        <v>11</v>
      </c>
      <c r="I19" s="682" t="s">
        <v>11</v>
      </c>
      <c r="J19" s="682" t="s">
        <v>11</v>
      </c>
      <c r="K19" s="682" t="s">
        <v>11</v>
      </c>
      <c r="L19" s="682" t="s">
        <v>11</v>
      </c>
      <c r="M19" s="682" t="s">
        <v>11</v>
      </c>
      <c r="N19" s="683" t="s">
        <v>11</v>
      </c>
      <c r="O19" s="86" t="s">
        <v>11</v>
      </c>
      <c r="P19" s="661"/>
      <c r="Q19" s="661"/>
      <c r="R19" s="676"/>
      <c r="S19" s="660"/>
      <c r="T19" s="661"/>
      <c r="U19" s="661"/>
      <c r="V19" s="663"/>
      <c r="W19" s="659"/>
      <c r="X19" s="664"/>
      <c r="Y19" s="665"/>
      <c r="Z19" s="666"/>
      <c r="AA19" s="498"/>
      <c r="AB19" s="604"/>
      <c r="AC19" s="727"/>
      <c r="AD19" s="615"/>
      <c r="AE19" s="616"/>
      <c r="AF19" s="617"/>
      <c r="AG19" s="621" t="s">
        <v>11</v>
      </c>
      <c r="AH19" s="682" t="s">
        <v>11</v>
      </c>
      <c r="AI19" s="682" t="s">
        <v>11</v>
      </c>
      <c r="AJ19" s="682" t="s">
        <v>11</v>
      </c>
      <c r="AK19" s="682" t="s">
        <v>11</v>
      </c>
      <c r="AL19" s="682" t="s">
        <v>11</v>
      </c>
      <c r="AM19" s="682" t="s">
        <v>11</v>
      </c>
      <c r="AN19" s="682" t="s">
        <v>11</v>
      </c>
      <c r="AO19" s="683" t="s">
        <v>11</v>
      </c>
      <c r="AP19" s="86" t="s">
        <v>11</v>
      </c>
      <c r="AQ19" s="661"/>
      <c r="AR19" s="661"/>
      <c r="AS19" s="744"/>
      <c r="AT19" s="568"/>
      <c r="AU19" s="549"/>
      <c r="AV19" s="549"/>
      <c r="AW19" s="744"/>
      <c r="AX19" s="742"/>
      <c r="AY19" s="742"/>
      <c r="AZ19" s="665"/>
      <c r="BA19" s="666"/>
    </row>
    <row r="20" spans="1:53" s="115" customFormat="1" ht="51" hidden="1" customHeight="1" x14ac:dyDescent="0.2">
      <c r="A20" s="604">
        <v>9</v>
      </c>
      <c r="B20" s="764" t="s">
        <v>303</v>
      </c>
      <c r="C20" s="615" t="s">
        <v>304</v>
      </c>
      <c r="D20" s="616" t="s">
        <v>123</v>
      </c>
      <c r="E20" s="617" t="s">
        <v>117</v>
      </c>
      <c r="F20" s="618" t="s">
        <v>44</v>
      </c>
      <c r="G20" s="619"/>
      <c r="H20" s="619"/>
      <c r="I20" s="619"/>
      <c r="J20" s="619"/>
      <c r="K20" s="619"/>
      <c r="L20" s="619"/>
      <c r="M20" s="619"/>
      <c r="N20" s="620"/>
      <c r="O20" s="76">
        <v>41547</v>
      </c>
      <c r="P20" s="765"/>
      <c r="Q20" s="765"/>
      <c r="R20" s="731">
        <v>34867243</v>
      </c>
      <c r="S20" s="766">
        <f>+R20/X6</f>
        <v>2682095.6153846155</v>
      </c>
      <c r="T20" s="765"/>
      <c r="U20" s="765"/>
      <c r="V20" s="731">
        <v>34867243</v>
      </c>
      <c r="W20" s="671">
        <v>0</v>
      </c>
      <c r="X20" s="671">
        <f>+W20+V20</f>
        <v>34867243</v>
      </c>
      <c r="Y20" s="672">
        <v>1.1000000000000001</v>
      </c>
      <c r="Z20" s="673"/>
      <c r="AA20" s="498"/>
      <c r="AB20" s="604">
        <v>9</v>
      </c>
      <c r="AC20" s="764" t="s">
        <v>303</v>
      </c>
      <c r="AD20" s="615" t="s">
        <v>304</v>
      </c>
      <c r="AE20" s="616" t="s">
        <v>123</v>
      </c>
      <c r="AF20" s="617" t="s">
        <v>117</v>
      </c>
      <c r="AG20" s="618" t="s">
        <v>44</v>
      </c>
      <c r="AH20" s="619"/>
      <c r="AI20" s="619"/>
      <c r="AJ20" s="619"/>
      <c r="AK20" s="619"/>
      <c r="AL20" s="619"/>
      <c r="AM20" s="619"/>
      <c r="AN20" s="619"/>
      <c r="AO20" s="620"/>
      <c r="AP20" s="76">
        <v>41547</v>
      </c>
      <c r="AQ20" s="765"/>
      <c r="AR20" s="765"/>
      <c r="AS20" s="731">
        <v>34867243</v>
      </c>
      <c r="AT20" s="766">
        <f>+AS20/AY6</f>
        <v>2682095.6153846155</v>
      </c>
      <c r="AU20" s="765"/>
      <c r="AV20" s="765"/>
      <c r="AW20" s="731">
        <v>34867243</v>
      </c>
      <c r="AX20" s="671">
        <v>0</v>
      </c>
      <c r="AY20" s="671">
        <f>+AX20+AW20</f>
        <v>34867243</v>
      </c>
      <c r="AZ20" s="672">
        <v>1.1000000000000001</v>
      </c>
      <c r="BA20" s="673"/>
    </row>
    <row r="21" spans="1:53" s="115" customFormat="1" ht="51" hidden="1" customHeight="1" x14ac:dyDescent="0.2">
      <c r="A21" s="604"/>
      <c r="B21" s="606"/>
      <c r="C21" s="615"/>
      <c r="D21" s="616"/>
      <c r="E21" s="617"/>
      <c r="F21" s="621" t="s">
        <v>11</v>
      </c>
      <c r="G21" s="682" t="s">
        <v>11</v>
      </c>
      <c r="H21" s="682" t="s">
        <v>11</v>
      </c>
      <c r="I21" s="682" t="s">
        <v>11</v>
      </c>
      <c r="J21" s="682" t="s">
        <v>11</v>
      </c>
      <c r="K21" s="682" t="s">
        <v>11</v>
      </c>
      <c r="L21" s="682" t="s">
        <v>11</v>
      </c>
      <c r="M21" s="682" t="s">
        <v>11</v>
      </c>
      <c r="N21" s="683" t="s">
        <v>11</v>
      </c>
      <c r="O21" s="84" t="s">
        <v>11</v>
      </c>
      <c r="P21" s="629"/>
      <c r="Q21" s="629"/>
      <c r="R21" s="630"/>
      <c r="S21" s="632"/>
      <c r="T21" s="629"/>
      <c r="U21" s="629"/>
      <c r="V21" s="630"/>
      <c r="W21" s="642"/>
      <c r="X21" s="642"/>
      <c r="Y21" s="643"/>
      <c r="Z21" s="636"/>
      <c r="AA21" s="498"/>
      <c r="AB21" s="604"/>
      <c r="AC21" s="606"/>
      <c r="AD21" s="615"/>
      <c r="AE21" s="616"/>
      <c r="AF21" s="617"/>
      <c r="AG21" s="621" t="s">
        <v>11</v>
      </c>
      <c r="AH21" s="682" t="s">
        <v>11</v>
      </c>
      <c r="AI21" s="682" t="s">
        <v>11</v>
      </c>
      <c r="AJ21" s="682" t="s">
        <v>11</v>
      </c>
      <c r="AK21" s="682" t="s">
        <v>11</v>
      </c>
      <c r="AL21" s="682" t="s">
        <v>11</v>
      </c>
      <c r="AM21" s="682" t="s">
        <v>11</v>
      </c>
      <c r="AN21" s="682" t="s">
        <v>11</v>
      </c>
      <c r="AO21" s="683" t="s">
        <v>11</v>
      </c>
      <c r="AP21" s="84" t="s">
        <v>11</v>
      </c>
      <c r="AQ21" s="629"/>
      <c r="AR21" s="629"/>
      <c r="AS21" s="630"/>
      <c r="AT21" s="632"/>
      <c r="AU21" s="629"/>
      <c r="AV21" s="629"/>
      <c r="AW21" s="630"/>
      <c r="AX21" s="642"/>
      <c r="AY21" s="642"/>
      <c r="AZ21" s="643"/>
      <c r="BA21" s="636"/>
    </row>
    <row r="22" spans="1:53" s="115" customFormat="1" ht="51" customHeight="1" x14ac:dyDescent="0.2">
      <c r="A22" s="569"/>
      <c r="B22" s="732"/>
      <c r="C22" s="556"/>
      <c r="D22" s="557"/>
      <c r="E22" s="558"/>
      <c r="F22" s="572"/>
      <c r="G22" s="573"/>
      <c r="H22" s="573"/>
      <c r="I22" s="573"/>
      <c r="J22" s="573"/>
      <c r="K22" s="573"/>
      <c r="L22" s="573"/>
      <c r="M22" s="573"/>
      <c r="N22" s="574"/>
      <c r="O22" s="499"/>
      <c r="P22" s="667"/>
      <c r="Q22" s="667"/>
      <c r="R22" s="656"/>
      <c r="S22" s="669"/>
      <c r="T22" s="667"/>
      <c r="U22" s="667"/>
      <c r="V22" s="656"/>
      <c r="W22" s="658"/>
      <c r="X22" s="658"/>
      <c r="Y22" s="652"/>
      <c r="Z22" s="654"/>
      <c r="AA22" s="498"/>
      <c r="AB22" s="569">
        <v>21</v>
      </c>
      <c r="AC22" s="767" t="s">
        <v>306</v>
      </c>
      <c r="AD22" s="556" t="s">
        <v>323</v>
      </c>
      <c r="AE22" s="557" t="s">
        <v>123</v>
      </c>
      <c r="AF22" s="558" t="s">
        <v>117</v>
      </c>
      <c r="AG22" s="746" t="s">
        <v>44</v>
      </c>
      <c r="AH22" s="747"/>
      <c r="AI22" s="747"/>
      <c r="AJ22" s="747"/>
      <c r="AK22" s="747"/>
      <c r="AL22" s="747"/>
      <c r="AM22" s="747"/>
      <c r="AN22" s="747"/>
      <c r="AO22" s="748"/>
      <c r="AP22" s="499">
        <v>41608</v>
      </c>
      <c r="AQ22" s="740"/>
      <c r="AR22" s="740"/>
      <c r="AS22" s="743">
        <v>710607</v>
      </c>
      <c r="AT22" s="739">
        <f>AS22/AY6</f>
        <v>54662.076923076922</v>
      </c>
      <c r="AU22" s="740"/>
      <c r="AV22" s="740"/>
      <c r="AW22" s="743">
        <v>710607</v>
      </c>
      <c r="AX22" s="741">
        <v>0</v>
      </c>
      <c r="AY22" s="741">
        <f>+AX22+AW22</f>
        <v>710607</v>
      </c>
      <c r="AZ22" s="753">
        <v>1.1000000000000001</v>
      </c>
      <c r="BA22" s="754"/>
    </row>
    <row r="23" spans="1:53" s="115" customFormat="1" ht="51" customHeight="1" x14ac:dyDescent="0.2">
      <c r="A23" s="569"/>
      <c r="B23" s="571"/>
      <c r="C23" s="556"/>
      <c r="D23" s="557"/>
      <c r="E23" s="558"/>
      <c r="F23" s="575"/>
      <c r="G23" s="646"/>
      <c r="H23" s="646"/>
      <c r="I23" s="646"/>
      <c r="J23" s="646"/>
      <c r="K23" s="646"/>
      <c r="L23" s="646"/>
      <c r="M23" s="646"/>
      <c r="N23" s="647"/>
      <c r="O23" s="500"/>
      <c r="P23" s="668"/>
      <c r="Q23" s="668"/>
      <c r="R23" s="657"/>
      <c r="S23" s="670"/>
      <c r="T23" s="668"/>
      <c r="U23" s="668"/>
      <c r="V23" s="657"/>
      <c r="W23" s="659"/>
      <c r="X23" s="659"/>
      <c r="Y23" s="653"/>
      <c r="Z23" s="655"/>
      <c r="AA23" s="498"/>
      <c r="AB23" s="569"/>
      <c r="AC23" s="591"/>
      <c r="AD23" s="556"/>
      <c r="AE23" s="557"/>
      <c r="AF23" s="558"/>
      <c r="AG23" s="749" t="s">
        <v>11</v>
      </c>
      <c r="AH23" s="768" t="s">
        <v>11</v>
      </c>
      <c r="AI23" s="768" t="s">
        <v>11</v>
      </c>
      <c r="AJ23" s="768" t="s">
        <v>11</v>
      </c>
      <c r="AK23" s="768" t="s">
        <v>11</v>
      </c>
      <c r="AL23" s="768" t="s">
        <v>11</v>
      </c>
      <c r="AM23" s="768" t="s">
        <v>11</v>
      </c>
      <c r="AN23" s="768" t="s">
        <v>11</v>
      </c>
      <c r="AO23" s="751" t="s">
        <v>11</v>
      </c>
      <c r="AP23" s="500" t="s">
        <v>11</v>
      </c>
      <c r="AQ23" s="769"/>
      <c r="AR23" s="769"/>
      <c r="AS23" s="770"/>
      <c r="AT23" s="771"/>
      <c r="AU23" s="769"/>
      <c r="AV23" s="769"/>
      <c r="AW23" s="770"/>
      <c r="AX23" s="772"/>
      <c r="AY23" s="772"/>
      <c r="AZ23" s="773"/>
      <c r="BA23" s="774"/>
    </row>
    <row r="24" spans="1:53" s="115" customFormat="1" ht="51" customHeight="1" x14ac:dyDescent="0.2">
      <c r="A24" s="569"/>
      <c r="B24" s="732"/>
      <c r="C24" s="556"/>
      <c r="D24" s="557"/>
      <c r="E24" s="558"/>
      <c r="F24" s="572"/>
      <c r="G24" s="573"/>
      <c r="H24" s="573"/>
      <c r="I24" s="573"/>
      <c r="J24" s="573"/>
      <c r="K24" s="573"/>
      <c r="L24" s="573"/>
      <c r="M24" s="573"/>
      <c r="N24" s="574"/>
      <c r="O24" s="499"/>
      <c r="P24" s="667"/>
      <c r="Q24" s="667"/>
      <c r="R24" s="656"/>
      <c r="S24" s="669"/>
      <c r="T24" s="667"/>
      <c r="U24" s="667"/>
      <c r="V24" s="656"/>
      <c r="W24" s="658"/>
      <c r="X24" s="658"/>
      <c r="Y24" s="652"/>
      <c r="Z24" s="654"/>
      <c r="AA24" s="498"/>
      <c r="AB24" s="569">
        <v>22</v>
      </c>
      <c r="AC24" s="767" t="s">
        <v>324</v>
      </c>
      <c r="AD24" s="556" t="s">
        <v>323</v>
      </c>
      <c r="AE24" s="557" t="s">
        <v>123</v>
      </c>
      <c r="AF24" s="558" t="s">
        <v>117</v>
      </c>
      <c r="AG24" s="746" t="s">
        <v>44</v>
      </c>
      <c r="AH24" s="747"/>
      <c r="AI24" s="747"/>
      <c r="AJ24" s="747"/>
      <c r="AK24" s="747"/>
      <c r="AL24" s="747"/>
      <c r="AM24" s="747"/>
      <c r="AN24" s="747"/>
      <c r="AO24" s="748"/>
      <c r="AP24" s="499">
        <v>41608</v>
      </c>
      <c r="AQ24" s="740"/>
      <c r="AR24" s="740"/>
      <c r="AS24" s="743">
        <v>755300</v>
      </c>
      <c r="AT24" s="739">
        <f>AS24/AY6</f>
        <v>58100</v>
      </c>
      <c r="AU24" s="740"/>
      <c r="AV24" s="740"/>
      <c r="AW24" s="743">
        <v>755300</v>
      </c>
      <c r="AX24" s="741">
        <v>0</v>
      </c>
      <c r="AY24" s="741">
        <f>+AX24+AW24</f>
        <v>755300</v>
      </c>
      <c r="AZ24" s="753">
        <v>1.1000000000000001</v>
      </c>
      <c r="BA24" s="754"/>
    </row>
    <row r="25" spans="1:53" s="115" customFormat="1" ht="51" customHeight="1" x14ac:dyDescent="0.2">
      <c r="A25" s="569"/>
      <c r="B25" s="571"/>
      <c r="C25" s="556"/>
      <c r="D25" s="557"/>
      <c r="E25" s="558"/>
      <c r="F25" s="575"/>
      <c r="G25" s="646"/>
      <c r="H25" s="646"/>
      <c r="I25" s="646"/>
      <c r="J25" s="646"/>
      <c r="K25" s="646"/>
      <c r="L25" s="646"/>
      <c r="M25" s="646"/>
      <c r="N25" s="647"/>
      <c r="O25" s="500"/>
      <c r="P25" s="668"/>
      <c r="Q25" s="668"/>
      <c r="R25" s="657"/>
      <c r="S25" s="670"/>
      <c r="T25" s="668"/>
      <c r="U25" s="668"/>
      <c r="V25" s="657"/>
      <c r="W25" s="659"/>
      <c r="X25" s="659"/>
      <c r="Y25" s="653"/>
      <c r="Z25" s="655"/>
      <c r="AA25" s="498"/>
      <c r="AB25" s="569"/>
      <c r="AC25" s="591"/>
      <c r="AD25" s="556"/>
      <c r="AE25" s="557"/>
      <c r="AF25" s="558"/>
      <c r="AG25" s="749" t="s">
        <v>11</v>
      </c>
      <c r="AH25" s="768" t="s">
        <v>11</v>
      </c>
      <c r="AI25" s="768" t="s">
        <v>11</v>
      </c>
      <c r="AJ25" s="768" t="s">
        <v>11</v>
      </c>
      <c r="AK25" s="768" t="s">
        <v>11</v>
      </c>
      <c r="AL25" s="768" t="s">
        <v>11</v>
      </c>
      <c r="AM25" s="768" t="s">
        <v>11</v>
      </c>
      <c r="AN25" s="768" t="s">
        <v>11</v>
      </c>
      <c r="AO25" s="751" t="s">
        <v>11</v>
      </c>
      <c r="AP25" s="500" t="s">
        <v>11</v>
      </c>
      <c r="AQ25" s="769"/>
      <c r="AR25" s="769"/>
      <c r="AS25" s="770"/>
      <c r="AT25" s="771"/>
      <c r="AU25" s="769"/>
      <c r="AV25" s="769"/>
      <c r="AW25" s="770"/>
      <c r="AX25" s="772"/>
      <c r="AY25" s="772"/>
      <c r="AZ25" s="773"/>
      <c r="BA25" s="774"/>
    </row>
    <row r="26" spans="1:53" s="115" customFormat="1" ht="51" customHeight="1" x14ac:dyDescent="0.2">
      <c r="A26" s="569"/>
      <c r="B26" s="732"/>
      <c r="C26" s="556"/>
      <c r="D26" s="557"/>
      <c r="E26" s="558"/>
      <c r="F26" s="572"/>
      <c r="G26" s="573"/>
      <c r="H26" s="573"/>
      <c r="I26" s="573"/>
      <c r="J26" s="573"/>
      <c r="K26" s="573"/>
      <c r="L26" s="573"/>
      <c r="M26" s="573"/>
      <c r="N26" s="574"/>
      <c r="O26" s="499"/>
      <c r="P26" s="667"/>
      <c r="Q26" s="667"/>
      <c r="R26" s="656"/>
      <c r="S26" s="669"/>
      <c r="T26" s="667"/>
      <c r="U26" s="667"/>
      <c r="V26" s="656"/>
      <c r="W26" s="658"/>
      <c r="X26" s="658"/>
      <c r="Y26" s="652"/>
      <c r="Z26" s="654"/>
      <c r="AA26" s="498"/>
      <c r="AB26" s="569">
        <v>23</v>
      </c>
      <c r="AC26" s="767" t="s">
        <v>325</v>
      </c>
      <c r="AD26" s="556" t="s">
        <v>323</v>
      </c>
      <c r="AE26" s="557" t="s">
        <v>123</v>
      </c>
      <c r="AF26" s="558" t="s">
        <v>117</v>
      </c>
      <c r="AG26" s="746" t="s">
        <v>44</v>
      </c>
      <c r="AH26" s="747"/>
      <c r="AI26" s="747"/>
      <c r="AJ26" s="747"/>
      <c r="AK26" s="747"/>
      <c r="AL26" s="747"/>
      <c r="AM26" s="747"/>
      <c r="AN26" s="747"/>
      <c r="AO26" s="748"/>
      <c r="AP26" s="499">
        <v>41608</v>
      </c>
      <c r="AQ26" s="740"/>
      <c r="AR26" s="740"/>
      <c r="AS26" s="743">
        <v>619990</v>
      </c>
      <c r="AT26" s="739">
        <f>AS26/AY6</f>
        <v>47691.538461538461</v>
      </c>
      <c r="AU26" s="740"/>
      <c r="AV26" s="740"/>
      <c r="AW26" s="743">
        <v>619990</v>
      </c>
      <c r="AX26" s="741">
        <v>0</v>
      </c>
      <c r="AY26" s="741">
        <f>+AX26+AW26</f>
        <v>619990</v>
      </c>
      <c r="AZ26" s="753">
        <v>1.1000000000000001</v>
      </c>
      <c r="BA26" s="754"/>
    </row>
    <row r="27" spans="1:53" s="115" customFormat="1" ht="51" customHeight="1" x14ac:dyDescent="0.2">
      <c r="A27" s="569"/>
      <c r="B27" s="571"/>
      <c r="C27" s="556"/>
      <c r="D27" s="557"/>
      <c r="E27" s="558"/>
      <c r="F27" s="575"/>
      <c r="G27" s="646"/>
      <c r="H27" s="646"/>
      <c r="I27" s="646"/>
      <c r="J27" s="646"/>
      <c r="K27" s="646"/>
      <c r="L27" s="646"/>
      <c r="M27" s="646"/>
      <c r="N27" s="647"/>
      <c r="O27" s="500"/>
      <c r="P27" s="668"/>
      <c r="Q27" s="668"/>
      <c r="R27" s="657"/>
      <c r="S27" s="670"/>
      <c r="T27" s="668"/>
      <c r="U27" s="668"/>
      <c r="V27" s="657"/>
      <c r="W27" s="659"/>
      <c r="X27" s="659"/>
      <c r="Y27" s="653"/>
      <c r="Z27" s="655"/>
      <c r="AA27" s="498"/>
      <c r="AB27" s="569"/>
      <c r="AC27" s="591"/>
      <c r="AD27" s="556"/>
      <c r="AE27" s="557"/>
      <c r="AF27" s="558"/>
      <c r="AG27" s="749" t="s">
        <v>11</v>
      </c>
      <c r="AH27" s="768" t="s">
        <v>11</v>
      </c>
      <c r="AI27" s="768" t="s">
        <v>11</v>
      </c>
      <c r="AJ27" s="768" t="s">
        <v>11</v>
      </c>
      <c r="AK27" s="768" t="s">
        <v>11</v>
      </c>
      <c r="AL27" s="768" t="s">
        <v>11</v>
      </c>
      <c r="AM27" s="768" t="s">
        <v>11</v>
      </c>
      <c r="AN27" s="768" t="s">
        <v>11</v>
      </c>
      <c r="AO27" s="751" t="s">
        <v>11</v>
      </c>
      <c r="AP27" s="500" t="s">
        <v>11</v>
      </c>
      <c r="AQ27" s="769"/>
      <c r="AR27" s="769"/>
      <c r="AS27" s="770"/>
      <c r="AT27" s="771"/>
      <c r="AU27" s="769"/>
      <c r="AV27" s="769"/>
      <c r="AW27" s="770"/>
      <c r="AX27" s="772"/>
      <c r="AY27" s="772"/>
      <c r="AZ27" s="773"/>
      <c r="BA27" s="774"/>
    </row>
    <row r="28" spans="1:53" s="115" customFormat="1" ht="51" customHeight="1" x14ac:dyDescent="0.2">
      <c r="A28" s="569"/>
      <c r="B28" s="732"/>
      <c r="C28" s="556"/>
      <c r="D28" s="557"/>
      <c r="E28" s="558"/>
      <c r="F28" s="572"/>
      <c r="G28" s="573"/>
      <c r="H28" s="573"/>
      <c r="I28" s="573"/>
      <c r="J28" s="573"/>
      <c r="K28" s="573"/>
      <c r="L28" s="573"/>
      <c r="M28" s="573"/>
      <c r="N28" s="574"/>
      <c r="O28" s="499"/>
      <c r="P28" s="667"/>
      <c r="Q28" s="667"/>
      <c r="R28" s="656"/>
      <c r="S28" s="669"/>
      <c r="T28" s="667"/>
      <c r="U28" s="667"/>
      <c r="V28" s="656"/>
      <c r="W28" s="658"/>
      <c r="X28" s="658"/>
      <c r="Y28" s="652"/>
      <c r="Z28" s="654"/>
      <c r="AA28" s="498"/>
      <c r="AB28" s="569">
        <v>24</v>
      </c>
      <c r="AC28" s="767" t="s">
        <v>326</v>
      </c>
      <c r="AD28" s="556" t="s">
        <v>323</v>
      </c>
      <c r="AE28" s="557" t="s">
        <v>123</v>
      </c>
      <c r="AF28" s="558" t="s">
        <v>117</v>
      </c>
      <c r="AG28" s="746" t="s">
        <v>44</v>
      </c>
      <c r="AH28" s="747"/>
      <c r="AI28" s="747"/>
      <c r="AJ28" s="747"/>
      <c r="AK28" s="747"/>
      <c r="AL28" s="747"/>
      <c r="AM28" s="747"/>
      <c r="AN28" s="747"/>
      <c r="AO28" s="748"/>
      <c r="AP28" s="499">
        <v>41608</v>
      </c>
      <c r="AQ28" s="740"/>
      <c r="AR28" s="740"/>
      <c r="AS28" s="743">
        <v>1965285</v>
      </c>
      <c r="AT28" s="739">
        <f>AS28/AY6</f>
        <v>151175.76923076922</v>
      </c>
      <c r="AU28" s="740"/>
      <c r="AV28" s="740"/>
      <c r="AW28" s="743">
        <v>1965285</v>
      </c>
      <c r="AX28" s="741">
        <v>0</v>
      </c>
      <c r="AY28" s="741">
        <f>+AX28+AW28</f>
        <v>1965285</v>
      </c>
      <c r="AZ28" s="753">
        <v>1.1000000000000001</v>
      </c>
      <c r="BA28" s="754"/>
    </row>
    <row r="29" spans="1:53" s="115" customFormat="1" ht="51" customHeight="1" x14ac:dyDescent="0.2">
      <c r="A29" s="569"/>
      <c r="B29" s="571"/>
      <c r="C29" s="556"/>
      <c r="D29" s="557"/>
      <c r="E29" s="558"/>
      <c r="F29" s="575"/>
      <c r="G29" s="646"/>
      <c r="H29" s="646"/>
      <c r="I29" s="646"/>
      <c r="J29" s="646"/>
      <c r="K29" s="646"/>
      <c r="L29" s="646"/>
      <c r="M29" s="646"/>
      <c r="N29" s="647"/>
      <c r="O29" s="500"/>
      <c r="P29" s="668"/>
      <c r="Q29" s="668"/>
      <c r="R29" s="657"/>
      <c r="S29" s="670"/>
      <c r="T29" s="668"/>
      <c r="U29" s="668"/>
      <c r="V29" s="657"/>
      <c r="W29" s="659"/>
      <c r="X29" s="659"/>
      <c r="Y29" s="653"/>
      <c r="Z29" s="655"/>
      <c r="AA29" s="498"/>
      <c r="AB29" s="569"/>
      <c r="AC29" s="591"/>
      <c r="AD29" s="556"/>
      <c r="AE29" s="557"/>
      <c r="AF29" s="558"/>
      <c r="AG29" s="749" t="s">
        <v>11</v>
      </c>
      <c r="AH29" s="750" t="s">
        <v>11</v>
      </c>
      <c r="AI29" s="750" t="s">
        <v>11</v>
      </c>
      <c r="AJ29" s="750" t="s">
        <v>11</v>
      </c>
      <c r="AK29" s="750" t="s">
        <v>11</v>
      </c>
      <c r="AL29" s="750" t="s">
        <v>11</v>
      </c>
      <c r="AM29" s="750" t="s">
        <v>11</v>
      </c>
      <c r="AN29" s="750" t="s">
        <v>11</v>
      </c>
      <c r="AO29" s="751" t="s">
        <v>11</v>
      </c>
      <c r="AP29" s="502" t="s">
        <v>11</v>
      </c>
      <c r="AQ29" s="668"/>
      <c r="AR29" s="668"/>
      <c r="AS29" s="663"/>
      <c r="AT29" s="670"/>
      <c r="AU29" s="668"/>
      <c r="AV29" s="668"/>
      <c r="AW29" s="663"/>
      <c r="AX29" s="659"/>
      <c r="AY29" s="659"/>
      <c r="AZ29" s="653"/>
      <c r="BA29" s="655"/>
    </row>
    <row r="30" spans="1:53" s="115" customFormat="1" ht="51" customHeight="1" x14ac:dyDescent="0.2">
      <c r="A30" s="569"/>
      <c r="B30" s="732"/>
      <c r="C30" s="556"/>
      <c r="D30" s="557"/>
      <c r="E30" s="558"/>
      <c r="F30" s="572"/>
      <c r="G30" s="573"/>
      <c r="H30" s="573"/>
      <c r="I30" s="573"/>
      <c r="J30" s="573"/>
      <c r="K30" s="573"/>
      <c r="L30" s="573"/>
      <c r="M30" s="573"/>
      <c r="N30" s="574"/>
      <c r="O30" s="499"/>
      <c r="P30" s="667"/>
      <c r="Q30" s="667"/>
      <c r="R30" s="656"/>
      <c r="S30" s="669"/>
      <c r="T30" s="667"/>
      <c r="U30" s="667"/>
      <c r="V30" s="656"/>
      <c r="W30" s="658"/>
      <c r="X30" s="658"/>
      <c r="Y30" s="652"/>
      <c r="Z30" s="654"/>
      <c r="AA30" s="498"/>
      <c r="AB30" s="569">
        <v>25</v>
      </c>
      <c r="AC30" s="745" t="s">
        <v>327</v>
      </c>
      <c r="AD30" s="556" t="s">
        <v>323</v>
      </c>
      <c r="AE30" s="557" t="s">
        <v>123</v>
      </c>
      <c r="AF30" s="558" t="s">
        <v>117</v>
      </c>
      <c r="AG30" s="746" t="s">
        <v>44</v>
      </c>
      <c r="AH30" s="747"/>
      <c r="AI30" s="747"/>
      <c r="AJ30" s="747"/>
      <c r="AK30" s="747"/>
      <c r="AL30" s="747"/>
      <c r="AM30" s="747"/>
      <c r="AN30" s="747"/>
      <c r="AO30" s="748"/>
      <c r="AP30" s="499">
        <v>41608</v>
      </c>
      <c r="AQ30" s="740"/>
      <c r="AR30" s="740"/>
      <c r="AS30" s="743">
        <v>5230000</v>
      </c>
      <c r="AT30" s="739">
        <f>AS30/AY6</f>
        <v>402307.69230769231</v>
      </c>
      <c r="AU30" s="740"/>
      <c r="AV30" s="740"/>
      <c r="AW30" s="743">
        <v>5230000</v>
      </c>
      <c r="AX30" s="741">
        <v>0</v>
      </c>
      <c r="AY30" s="741">
        <f>+AX30+AW30</f>
        <v>5230000</v>
      </c>
      <c r="AZ30" s="753">
        <v>1.1000000000000001</v>
      </c>
      <c r="BA30" s="754"/>
    </row>
    <row r="31" spans="1:53" s="115" customFormat="1" ht="51" customHeight="1" x14ac:dyDescent="0.2">
      <c r="A31" s="569"/>
      <c r="B31" s="571"/>
      <c r="C31" s="556"/>
      <c r="D31" s="557"/>
      <c r="E31" s="558"/>
      <c r="F31" s="575"/>
      <c r="G31" s="646"/>
      <c r="H31" s="646"/>
      <c r="I31" s="646"/>
      <c r="J31" s="646"/>
      <c r="K31" s="646"/>
      <c r="L31" s="646"/>
      <c r="M31" s="646"/>
      <c r="N31" s="647"/>
      <c r="O31" s="500"/>
      <c r="P31" s="668"/>
      <c r="Q31" s="668"/>
      <c r="R31" s="657"/>
      <c r="S31" s="670"/>
      <c r="T31" s="668"/>
      <c r="U31" s="668"/>
      <c r="V31" s="657"/>
      <c r="W31" s="659"/>
      <c r="X31" s="659"/>
      <c r="Y31" s="653"/>
      <c r="Z31" s="655"/>
      <c r="AA31" s="498"/>
      <c r="AB31" s="569"/>
      <c r="AC31" s="591"/>
      <c r="AD31" s="556"/>
      <c r="AE31" s="557"/>
      <c r="AF31" s="558"/>
      <c r="AG31" s="749" t="s">
        <v>11</v>
      </c>
      <c r="AH31" s="750" t="s">
        <v>11</v>
      </c>
      <c r="AI31" s="750" t="s">
        <v>11</v>
      </c>
      <c r="AJ31" s="750" t="s">
        <v>11</v>
      </c>
      <c r="AK31" s="750" t="s">
        <v>11</v>
      </c>
      <c r="AL31" s="750" t="s">
        <v>11</v>
      </c>
      <c r="AM31" s="750" t="s">
        <v>11</v>
      </c>
      <c r="AN31" s="750" t="s">
        <v>11</v>
      </c>
      <c r="AO31" s="751" t="s">
        <v>11</v>
      </c>
      <c r="AP31" s="502" t="s">
        <v>11</v>
      </c>
      <c r="AQ31" s="668"/>
      <c r="AR31" s="668"/>
      <c r="AS31" s="663"/>
      <c r="AT31" s="752"/>
      <c r="AU31" s="668"/>
      <c r="AV31" s="668"/>
      <c r="AW31" s="663"/>
      <c r="AX31" s="659"/>
      <c r="AY31" s="659"/>
      <c r="AZ31" s="653"/>
      <c r="BA31" s="655"/>
    </row>
    <row r="32" spans="1:53" s="13" customFormat="1" ht="21.75" customHeight="1" x14ac:dyDescent="0.2">
      <c r="A32" s="637" t="s">
        <v>47</v>
      </c>
      <c r="B32" s="638"/>
      <c r="C32" s="59"/>
      <c r="D32" s="59"/>
      <c r="E32" s="59"/>
      <c r="F32" s="59"/>
      <c r="G32" s="59"/>
      <c r="H32" s="59"/>
      <c r="I32" s="59"/>
      <c r="J32" s="59"/>
      <c r="K32" s="59"/>
      <c r="L32" s="59"/>
      <c r="M32" s="59"/>
      <c r="N32" s="59"/>
      <c r="O32" s="59"/>
      <c r="P32" s="59"/>
      <c r="Q32" s="55"/>
      <c r="R32" s="25">
        <f t="shared" ref="R32:X32" si="0">SUM(R10:R31)</f>
        <v>65529176</v>
      </c>
      <c r="S32" s="25">
        <f t="shared" si="0"/>
        <v>5519523.794871795</v>
      </c>
      <c r="T32" s="25">
        <f t="shared" si="0"/>
        <v>0</v>
      </c>
      <c r="U32" s="25">
        <f t="shared" si="0"/>
        <v>0</v>
      </c>
      <c r="V32" s="25">
        <f t="shared" si="0"/>
        <v>65529176</v>
      </c>
      <c r="W32" s="25">
        <f t="shared" si="0"/>
        <v>0</v>
      </c>
      <c r="X32" s="25">
        <f t="shared" si="0"/>
        <v>65529176</v>
      </c>
      <c r="Y32" s="69"/>
      <c r="Z32" s="70"/>
      <c r="AA32" s="498"/>
      <c r="AB32" s="637" t="s">
        <v>47</v>
      </c>
      <c r="AC32" s="638"/>
      <c r="AD32" s="453"/>
      <c r="AE32" s="453"/>
      <c r="AF32" s="453"/>
      <c r="AG32" s="453"/>
      <c r="AH32" s="453"/>
      <c r="AI32" s="453"/>
      <c r="AJ32" s="453"/>
      <c r="AK32" s="453"/>
      <c r="AL32" s="453"/>
      <c r="AM32" s="453"/>
      <c r="AN32" s="453"/>
      <c r="AO32" s="453"/>
      <c r="AP32" s="453"/>
      <c r="AQ32" s="453"/>
      <c r="AR32" s="457"/>
      <c r="AS32" s="25">
        <f t="shared" ref="AS32:AY32" si="1">SUM(AS10:AS31)</f>
        <v>65529176</v>
      </c>
      <c r="AT32" s="25">
        <f t="shared" si="1"/>
        <v>5040705.8461538451</v>
      </c>
      <c r="AU32" s="25">
        <f t="shared" si="1"/>
        <v>0</v>
      </c>
      <c r="AV32" s="25">
        <f t="shared" si="1"/>
        <v>0</v>
      </c>
      <c r="AW32" s="25">
        <f t="shared" si="1"/>
        <v>65529176</v>
      </c>
      <c r="AX32" s="25">
        <f t="shared" si="1"/>
        <v>0</v>
      </c>
      <c r="AY32" s="25">
        <f t="shared" si="1"/>
        <v>65529176</v>
      </c>
      <c r="AZ32" s="69"/>
      <c r="BA32" s="70"/>
    </row>
    <row r="33" spans="1:53" s="13" customFormat="1" ht="20.45" hidden="1" customHeight="1" x14ac:dyDescent="0.2">
      <c r="A33" s="637" t="s">
        <v>128</v>
      </c>
      <c r="B33" s="711"/>
      <c r="C33" s="20"/>
      <c r="D33" s="21"/>
      <c r="E33" s="21"/>
      <c r="F33" s="21"/>
      <c r="G33" s="21"/>
      <c r="H33" s="21"/>
      <c r="I33" s="21"/>
      <c r="J33" s="21"/>
      <c r="K33" s="21"/>
      <c r="L33" s="21"/>
      <c r="M33" s="21"/>
      <c r="N33" s="21"/>
      <c r="O33" s="21"/>
      <c r="P33" s="21"/>
      <c r="Q33" s="21"/>
      <c r="R33" s="22"/>
      <c r="S33" s="22"/>
      <c r="T33" s="23"/>
      <c r="U33" s="23"/>
      <c r="V33" s="24"/>
      <c r="W33" s="24"/>
      <c r="X33" s="24"/>
      <c r="Y33" s="67"/>
      <c r="Z33" s="68"/>
      <c r="AA33" s="498"/>
      <c r="AB33" s="637" t="s">
        <v>128</v>
      </c>
      <c r="AC33" s="711"/>
      <c r="AD33" s="20"/>
      <c r="AE33" s="21"/>
      <c r="AF33" s="21"/>
      <c r="AG33" s="21"/>
      <c r="AH33" s="21"/>
      <c r="AI33" s="21"/>
      <c r="AJ33" s="21"/>
      <c r="AK33" s="21"/>
      <c r="AL33" s="21"/>
      <c r="AM33" s="21"/>
      <c r="AN33" s="21"/>
      <c r="AO33" s="21"/>
      <c r="AP33" s="21"/>
      <c r="AQ33" s="21"/>
      <c r="AR33" s="21"/>
      <c r="AS33" s="22"/>
      <c r="AT33" s="22"/>
      <c r="AU33" s="23"/>
      <c r="AV33" s="23"/>
      <c r="AW33" s="24"/>
      <c r="AX33" s="24"/>
      <c r="AY33" s="24"/>
      <c r="AZ33" s="67"/>
      <c r="BA33" s="68"/>
    </row>
    <row r="34" spans="1:53" s="13" customFormat="1" ht="51.6" hidden="1" customHeight="1" x14ac:dyDescent="0.2">
      <c r="A34" s="604">
        <v>10</v>
      </c>
      <c r="B34" s="605" t="s">
        <v>239</v>
      </c>
      <c r="C34" s="615" t="s">
        <v>129</v>
      </c>
      <c r="D34" s="616" t="s">
        <v>123</v>
      </c>
      <c r="E34" s="617" t="s">
        <v>117</v>
      </c>
      <c r="F34" s="618" t="s">
        <v>44</v>
      </c>
      <c r="G34" s="619"/>
      <c r="H34" s="619"/>
      <c r="I34" s="619"/>
      <c r="J34" s="619"/>
      <c r="K34" s="619"/>
      <c r="L34" s="619"/>
      <c r="M34" s="619"/>
      <c r="N34" s="620"/>
      <c r="O34" s="76">
        <v>41547</v>
      </c>
      <c r="P34" s="594"/>
      <c r="Q34" s="594"/>
      <c r="R34" s="596">
        <v>2749700</v>
      </c>
      <c r="S34" s="592">
        <f>+R34/X6</f>
        <v>211515.38461538462</v>
      </c>
      <c r="T34" s="594"/>
      <c r="U34" s="594"/>
      <c r="V34" s="596">
        <v>2749700</v>
      </c>
      <c r="W34" s="598">
        <v>0</v>
      </c>
      <c r="X34" s="600">
        <f>+V34+W34</f>
        <v>2749700</v>
      </c>
      <c r="Y34" s="602">
        <v>1.1000000000000001</v>
      </c>
      <c r="Z34" s="635"/>
      <c r="AA34" s="498"/>
      <c r="AB34" s="604">
        <v>10</v>
      </c>
      <c r="AC34" s="605" t="s">
        <v>239</v>
      </c>
      <c r="AD34" s="615" t="s">
        <v>129</v>
      </c>
      <c r="AE34" s="616" t="s">
        <v>123</v>
      </c>
      <c r="AF34" s="617" t="s">
        <v>117</v>
      </c>
      <c r="AG34" s="618" t="s">
        <v>44</v>
      </c>
      <c r="AH34" s="619"/>
      <c r="AI34" s="619"/>
      <c r="AJ34" s="619"/>
      <c r="AK34" s="619"/>
      <c r="AL34" s="619"/>
      <c r="AM34" s="619"/>
      <c r="AN34" s="619"/>
      <c r="AO34" s="620"/>
      <c r="AP34" s="76">
        <v>41547</v>
      </c>
      <c r="AQ34" s="594"/>
      <c r="AR34" s="594"/>
      <c r="AS34" s="596">
        <v>2749700</v>
      </c>
      <c r="AT34" s="592">
        <f>+AS34/AY6</f>
        <v>211515.38461538462</v>
      </c>
      <c r="AU34" s="594"/>
      <c r="AV34" s="594"/>
      <c r="AW34" s="596">
        <v>2749700</v>
      </c>
      <c r="AX34" s="598">
        <v>0</v>
      </c>
      <c r="AY34" s="600">
        <f>+AW34+AX34</f>
        <v>2749700</v>
      </c>
      <c r="AZ34" s="602">
        <v>1.1000000000000001</v>
      </c>
      <c r="BA34" s="635"/>
    </row>
    <row r="35" spans="1:53" s="13" customFormat="1" ht="51.6" hidden="1" customHeight="1" x14ac:dyDescent="0.2">
      <c r="A35" s="604"/>
      <c r="B35" s="631"/>
      <c r="C35" s="615"/>
      <c r="D35" s="616"/>
      <c r="E35" s="617"/>
      <c r="F35" s="649" t="s">
        <v>11</v>
      </c>
      <c r="G35" s="650" t="s">
        <v>11</v>
      </c>
      <c r="H35" s="650" t="s">
        <v>11</v>
      </c>
      <c r="I35" s="650" t="s">
        <v>11</v>
      </c>
      <c r="J35" s="650" t="s">
        <v>11</v>
      </c>
      <c r="K35" s="650" t="s">
        <v>11</v>
      </c>
      <c r="L35" s="650" t="s">
        <v>11</v>
      </c>
      <c r="M35" s="650" t="s">
        <v>11</v>
      </c>
      <c r="N35" s="651" t="s">
        <v>11</v>
      </c>
      <c r="O35" s="87" t="s">
        <v>11</v>
      </c>
      <c r="P35" s="629"/>
      <c r="Q35" s="629"/>
      <c r="R35" s="630"/>
      <c r="S35" s="632"/>
      <c r="T35" s="629"/>
      <c r="U35" s="629"/>
      <c r="V35" s="630"/>
      <c r="W35" s="648"/>
      <c r="X35" s="642"/>
      <c r="Y35" s="643"/>
      <c r="Z35" s="636"/>
      <c r="AA35" s="498"/>
      <c r="AB35" s="604"/>
      <c r="AC35" s="631"/>
      <c r="AD35" s="615"/>
      <c r="AE35" s="616"/>
      <c r="AF35" s="617"/>
      <c r="AG35" s="649" t="s">
        <v>11</v>
      </c>
      <c r="AH35" s="650" t="s">
        <v>11</v>
      </c>
      <c r="AI35" s="650" t="s">
        <v>11</v>
      </c>
      <c r="AJ35" s="650" t="s">
        <v>11</v>
      </c>
      <c r="AK35" s="650" t="s">
        <v>11</v>
      </c>
      <c r="AL35" s="650" t="s">
        <v>11</v>
      </c>
      <c r="AM35" s="650" t="s">
        <v>11</v>
      </c>
      <c r="AN35" s="650" t="s">
        <v>11</v>
      </c>
      <c r="AO35" s="651" t="s">
        <v>11</v>
      </c>
      <c r="AP35" s="87" t="s">
        <v>11</v>
      </c>
      <c r="AQ35" s="629"/>
      <c r="AR35" s="629"/>
      <c r="AS35" s="630"/>
      <c r="AT35" s="632"/>
      <c r="AU35" s="629"/>
      <c r="AV35" s="629"/>
      <c r="AW35" s="630"/>
      <c r="AX35" s="648"/>
      <c r="AY35" s="642"/>
      <c r="AZ35" s="643"/>
      <c r="BA35" s="636"/>
    </row>
    <row r="36" spans="1:53" s="13" customFormat="1" ht="21.75" hidden="1" customHeight="1" x14ac:dyDescent="0.2">
      <c r="A36" s="637" t="s">
        <v>130</v>
      </c>
      <c r="B36" s="638"/>
      <c r="C36" s="81"/>
      <c r="D36" s="81"/>
      <c r="E36" s="81"/>
      <c r="F36" s="81"/>
      <c r="G36" s="81"/>
      <c r="H36" s="81"/>
      <c r="I36" s="81"/>
      <c r="J36" s="81"/>
      <c r="K36" s="81"/>
      <c r="L36" s="81"/>
      <c r="M36" s="81"/>
      <c r="N36" s="81"/>
      <c r="O36" s="81"/>
      <c r="P36" s="81"/>
      <c r="Q36" s="80"/>
      <c r="R36" s="25">
        <f>+R34</f>
        <v>2749700</v>
      </c>
      <c r="S36" s="25">
        <f t="shared" ref="S36:X36" si="2">+S34</f>
        <v>211515.38461538462</v>
      </c>
      <c r="T36" s="25">
        <f t="shared" si="2"/>
        <v>0</v>
      </c>
      <c r="U36" s="25">
        <f t="shared" si="2"/>
        <v>0</v>
      </c>
      <c r="V36" s="25">
        <f t="shared" si="2"/>
        <v>2749700</v>
      </c>
      <c r="W36" s="25">
        <f t="shared" si="2"/>
        <v>0</v>
      </c>
      <c r="X36" s="25">
        <f t="shared" si="2"/>
        <v>2749700</v>
      </c>
      <c r="Y36" s="69"/>
      <c r="Z36" s="70"/>
      <c r="AA36" s="498"/>
      <c r="AB36" s="637" t="s">
        <v>130</v>
      </c>
      <c r="AC36" s="638"/>
      <c r="AD36" s="453"/>
      <c r="AE36" s="453"/>
      <c r="AF36" s="453"/>
      <c r="AG36" s="453"/>
      <c r="AH36" s="453"/>
      <c r="AI36" s="453"/>
      <c r="AJ36" s="453"/>
      <c r="AK36" s="453"/>
      <c r="AL36" s="453"/>
      <c r="AM36" s="453"/>
      <c r="AN36" s="453"/>
      <c r="AO36" s="453"/>
      <c r="AP36" s="453"/>
      <c r="AQ36" s="453"/>
      <c r="AR36" s="457"/>
      <c r="AS36" s="25">
        <f>+AS34</f>
        <v>2749700</v>
      </c>
      <c r="AT36" s="25">
        <f t="shared" ref="AT36:AY36" si="3">+AT34</f>
        <v>211515.38461538462</v>
      </c>
      <c r="AU36" s="25">
        <f t="shared" si="3"/>
        <v>0</v>
      </c>
      <c r="AV36" s="25">
        <f t="shared" si="3"/>
        <v>0</v>
      </c>
      <c r="AW36" s="25">
        <f t="shared" si="3"/>
        <v>2749700</v>
      </c>
      <c r="AX36" s="25">
        <f t="shared" si="3"/>
        <v>0</v>
      </c>
      <c r="AY36" s="25">
        <f t="shared" si="3"/>
        <v>2749700</v>
      </c>
      <c r="AZ36" s="69"/>
      <c r="BA36" s="70"/>
    </row>
    <row r="37" spans="1:53" s="13" customFormat="1" ht="25.9" customHeight="1" x14ac:dyDescent="0.2">
      <c r="A37" s="637" t="s">
        <v>127</v>
      </c>
      <c r="B37" s="711"/>
      <c r="C37" s="20"/>
      <c r="D37" s="21"/>
      <c r="E37" s="21"/>
      <c r="F37" s="21"/>
      <c r="G37" s="21"/>
      <c r="H37" s="21"/>
      <c r="I37" s="21"/>
      <c r="J37" s="21"/>
      <c r="K37" s="21"/>
      <c r="L37" s="21"/>
      <c r="M37" s="21"/>
      <c r="N37" s="21"/>
      <c r="O37" s="21"/>
      <c r="P37" s="21"/>
      <c r="Q37" s="21"/>
      <c r="R37" s="22"/>
      <c r="S37" s="22"/>
      <c r="T37" s="23"/>
      <c r="U37" s="23"/>
      <c r="V37" s="24"/>
      <c r="W37" s="24"/>
      <c r="X37" s="24"/>
      <c r="Y37" s="67"/>
      <c r="Z37" s="68"/>
      <c r="AA37" s="498"/>
      <c r="AB37" s="637" t="s">
        <v>127</v>
      </c>
      <c r="AC37" s="711"/>
      <c r="AD37" s="20"/>
      <c r="AE37" s="21"/>
      <c r="AF37" s="21"/>
      <c r="AG37" s="21"/>
      <c r="AH37" s="21"/>
      <c r="AI37" s="21"/>
      <c r="AJ37" s="21"/>
      <c r="AK37" s="21"/>
      <c r="AL37" s="21"/>
      <c r="AM37" s="21"/>
      <c r="AN37" s="21"/>
      <c r="AO37" s="21"/>
      <c r="AP37" s="21"/>
      <c r="AQ37" s="21"/>
      <c r="AR37" s="21"/>
      <c r="AS37" s="22"/>
      <c r="AT37" s="22"/>
      <c r="AU37" s="23"/>
      <c r="AV37" s="23"/>
      <c r="AW37" s="24"/>
      <c r="AX37" s="24"/>
      <c r="AY37" s="24"/>
      <c r="AZ37" s="67"/>
      <c r="BA37" s="68"/>
    </row>
    <row r="38" spans="1:53" s="13" customFormat="1" ht="51.6" hidden="1" customHeight="1" x14ac:dyDescent="0.2">
      <c r="A38" s="604">
        <v>11</v>
      </c>
      <c r="B38" s="605" t="s">
        <v>267</v>
      </c>
      <c r="C38" s="615" t="s">
        <v>152</v>
      </c>
      <c r="D38" s="616" t="s">
        <v>123</v>
      </c>
      <c r="E38" s="617" t="s">
        <v>117</v>
      </c>
      <c r="F38" s="618" t="s">
        <v>44</v>
      </c>
      <c r="G38" s="619"/>
      <c r="H38" s="619"/>
      <c r="I38" s="619"/>
      <c r="J38" s="619"/>
      <c r="K38" s="619"/>
      <c r="L38" s="619"/>
      <c r="M38" s="619"/>
      <c r="N38" s="620"/>
      <c r="O38" s="76">
        <v>41455</v>
      </c>
      <c r="P38" s="594"/>
      <c r="Q38" s="594"/>
      <c r="R38" s="596">
        <v>850000</v>
      </c>
      <c r="S38" s="592">
        <f>+R38/'[1]CONALEP Bienes'!$X$6</f>
        <v>65384.615384615383</v>
      </c>
      <c r="T38" s="594"/>
      <c r="U38" s="594"/>
      <c r="V38" s="596">
        <v>850000</v>
      </c>
      <c r="W38" s="598">
        <v>0</v>
      </c>
      <c r="X38" s="600">
        <f>+$W38+$V38</f>
        <v>850000</v>
      </c>
      <c r="Y38" s="602">
        <v>1.2</v>
      </c>
      <c r="Z38" s="639" t="s">
        <v>154</v>
      </c>
      <c r="AA38" s="498"/>
      <c r="AB38" s="604">
        <v>11</v>
      </c>
      <c r="AC38" s="605" t="s">
        <v>267</v>
      </c>
      <c r="AD38" s="615" t="s">
        <v>152</v>
      </c>
      <c r="AE38" s="616" t="s">
        <v>123</v>
      </c>
      <c r="AF38" s="617" t="s">
        <v>117</v>
      </c>
      <c r="AG38" s="618" t="s">
        <v>44</v>
      </c>
      <c r="AH38" s="619"/>
      <c r="AI38" s="619"/>
      <c r="AJ38" s="619"/>
      <c r="AK38" s="619"/>
      <c r="AL38" s="619"/>
      <c r="AM38" s="619"/>
      <c r="AN38" s="619"/>
      <c r="AO38" s="620"/>
      <c r="AP38" s="76">
        <v>41455</v>
      </c>
      <c r="AQ38" s="594"/>
      <c r="AR38" s="594"/>
      <c r="AS38" s="596">
        <v>850000</v>
      </c>
      <c r="AT38" s="592">
        <f>+AS38/'[1]CONALEP Bienes'!$X$6</f>
        <v>65384.615384615383</v>
      </c>
      <c r="AU38" s="594"/>
      <c r="AV38" s="594"/>
      <c r="AW38" s="596">
        <v>850000</v>
      </c>
      <c r="AX38" s="598">
        <v>0</v>
      </c>
      <c r="AY38" s="600">
        <f>+$W38+$V38</f>
        <v>850000</v>
      </c>
      <c r="AZ38" s="602">
        <v>1.2</v>
      </c>
      <c r="BA38" s="639" t="s">
        <v>154</v>
      </c>
    </row>
    <row r="39" spans="1:53" s="13" customFormat="1" ht="51.6" hidden="1" customHeight="1" x14ac:dyDescent="0.2">
      <c r="A39" s="604"/>
      <c r="B39" s="606"/>
      <c r="C39" s="615"/>
      <c r="D39" s="616"/>
      <c r="E39" s="617"/>
      <c r="F39" s="621"/>
      <c r="G39" s="622"/>
      <c r="H39" s="622"/>
      <c r="I39" s="622"/>
      <c r="J39" s="622"/>
      <c r="K39" s="622"/>
      <c r="L39" s="622"/>
      <c r="M39" s="622"/>
      <c r="N39" s="623"/>
      <c r="O39" s="85" t="s">
        <v>11</v>
      </c>
      <c r="P39" s="595"/>
      <c r="Q39" s="595"/>
      <c r="R39" s="597"/>
      <c r="S39" s="593"/>
      <c r="T39" s="595"/>
      <c r="U39" s="595"/>
      <c r="V39" s="597"/>
      <c r="W39" s="599"/>
      <c r="X39" s="601"/>
      <c r="Y39" s="603"/>
      <c r="Z39" s="640"/>
      <c r="AA39" s="498"/>
      <c r="AB39" s="604"/>
      <c r="AC39" s="606"/>
      <c r="AD39" s="615"/>
      <c r="AE39" s="616"/>
      <c r="AF39" s="617"/>
      <c r="AG39" s="621"/>
      <c r="AH39" s="622"/>
      <c r="AI39" s="622"/>
      <c r="AJ39" s="622"/>
      <c r="AK39" s="622"/>
      <c r="AL39" s="622"/>
      <c r="AM39" s="622"/>
      <c r="AN39" s="622"/>
      <c r="AO39" s="623"/>
      <c r="AP39" s="85" t="s">
        <v>11</v>
      </c>
      <c r="AQ39" s="595"/>
      <c r="AR39" s="595"/>
      <c r="AS39" s="597"/>
      <c r="AT39" s="593"/>
      <c r="AU39" s="595"/>
      <c r="AV39" s="595"/>
      <c r="AW39" s="597"/>
      <c r="AX39" s="599"/>
      <c r="AY39" s="601"/>
      <c r="AZ39" s="603"/>
      <c r="BA39" s="640"/>
    </row>
    <row r="40" spans="1:53" s="13" customFormat="1" ht="51.6" hidden="1" customHeight="1" x14ac:dyDescent="0.2">
      <c r="A40" s="604">
        <v>12</v>
      </c>
      <c r="B40" s="605" t="s">
        <v>268</v>
      </c>
      <c r="C40" s="633" t="s">
        <v>152</v>
      </c>
      <c r="D40" s="616" t="s">
        <v>123</v>
      </c>
      <c r="E40" s="617" t="s">
        <v>117</v>
      </c>
      <c r="F40" s="618" t="s">
        <v>44</v>
      </c>
      <c r="G40" s="619"/>
      <c r="H40" s="619"/>
      <c r="I40" s="619"/>
      <c r="J40" s="619"/>
      <c r="K40" s="619"/>
      <c r="L40" s="619"/>
      <c r="M40" s="619"/>
      <c r="N40" s="620"/>
      <c r="O40" s="76">
        <v>41455</v>
      </c>
      <c r="P40" s="594"/>
      <c r="Q40" s="594"/>
      <c r="R40" s="596">
        <v>850000</v>
      </c>
      <c r="S40" s="592">
        <f>+R40/'[1]CONALEP Bienes'!$X$6</f>
        <v>65384.615384615383</v>
      </c>
      <c r="T40" s="594"/>
      <c r="U40" s="594"/>
      <c r="V40" s="596">
        <v>850000</v>
      </c>
      <c r="W40" s="598">
        <v>0</v>
      </c>
      <c r="X40" s="600">
        <f>+$W40+$V40</f>
        <v>850000</v>
      </c>
      <c r="Y40" s="602">
        <v>1.2</v>
      </c>
      <c r="Z40" s="640"/>
      <c r="AA40" s="498"/>
      <c r="AB40" s="604">
        <v>12</v>
      </c>
      <c r="AC40" s="605" t="s">
        <v>268</v>
      </c>
      <c r="AD40" s="633" t="s">
        <v>152</v>
      </c>
      <c r="AE40" s="616" t="s">
        <v>123</v>
      </c>
      <c r="AF40" s="617" t="s">
        <v>117</v>
      </c>
      <c r="AG40" s="618" t="s">
        <v>44</v>
      </c>
      <c r="AH40" s="619"/>
      <c r="AI40" s="619"/>
      <c r="AJ40" s="619"/>
      <c r="AK40" s="619"/>
      <c r="AL40" s="619"/>
      <c r="AM40" s="619"/>
      <c r="AN40" s="619"/>
      <c r="AO40" s="620"/>
      <c r="AP40" s="76">
        <v>41455</v>
      </c>
      <c r="AQ40" s="594"/>
      <c r="AR40" s="594"/>
      <c r="AS40" s="596">
        <v>850000</v>
      </c>
      <c r="AT40" s="592">
        <f>+AS40/'[1]CONALEP Bienes'!$X$6</f>
        <v>65384.615384615383</v>
      </c>
      <c r="AU40" s="594"/>
      <c r="AV40" s="594"/>
      <c r="AW40" s="596">
        <v>850000</v>
      </c>
      <c r="AX40" s="598">
        <v>0</v>
      </c>
      <c r="AY40" s="600">
        <f>+$W40+$V40</f>
        <v>850000</v>
      </c>
      <c r="AZ40" s="602">
        <v>1.2</v>
      </c>
      <c r="BA40" s="640"/>
    </row>
    <row r="41" spans="1:53" s="13" customFormat="1" ht="51.6" hidden="1" customHeight="1" x14ac:dyDescent="0.2">
      <c r="A41" s="604"/>
      <c r="B41" s="606"/>
      <c r="C41" s="634"/>
      <c r="D41" s="616"/>
      <c r="E41" s="617"/>
      <c r="F41" s="621"/>
      <c r="G41" s="622"/>
      <c r="H41" s="622"/>
      <c r="I41" s="622"/>
      <c r="J41" s="622"/>
      <c r="K41" s="622"/>
      <c r="L41" s="622"/>
      <c r="M41" s="622"/>
      <c r="N41" s="623"/>
      <c r="O41" s="85" t="s">
        <v>11</v>
      </c>
      <c r="P41" s="595"/>
      <c r="Q41" s="595"/>
      <c r="R41" s="597"/>
      <c r="S41" s="593"/>
      <c r="T41" s="595"/>
      <c r="U41" s="595"/>
      <c r="V41" s="597"/>
      <c r="W41" s="599"/>
      <c r="X41" s="601"/>
      <c r="Y41" s="603"/>
      <c r="Z41" s="640"/>
      <c r="AA41" s="498"/>
      <c r="AB41" s="604"/>
      <c r="AC41" s="606"/>
      <c r="AD41" s="634"/>
      <c r="AE41" s="616"/>
      <c r="AF41" s="617"/>
      <c r="AG41" s="621"/>
      <c r="AH41" s="622"/>
      <c r="AI41" s="622"/>
      <c r="AJ41" s="622"/>
      <c r="AK41" s="622"/>
      <c r="AL41" s="622"/>
      <c r="AM41" s="622"/>
      <c r="AN41" s="622"/>
      <c r="AO41" s="623"/>
      <c r="AP41" s="85" t="s">
        <v>11</v>
      </c>
      <c r="AQ41" s="595"/>
      <c r="AR41" s="595"/>
      <c r="AS41" s="597"/>
      <c r="AT41" s="593"/>
      <c r="AU41" s="595"/>
      <c r="AV41" s="595"/>
      <c r="AW41" s="597"/>
      <c r="AX41" s="599"/>
      <c r="AY41" s="601"/>
      <c r="AZ41" s="603"/>
      <c r="BA41" s="640"/>
    </row>
    <row r="42" spans="1:53" s="13" customFormat="1" ht="51.6" hidden="1" customHeight="1" x14ac:dyDescent="0.2">
      <c r="A42" s="604">
        <v>13</v>
      </c>
      <c r="B42" s="605" t="s">
        <v>269</v>
      </c>
      <c r="C42" s="615" t="s">
        <v>152</v>
      </c>
      <c r="D42" s="616" t="s">
        <v>123</v>
      </c>
      <c r="E42" s="617" t="s">
        <v>117</v>
      </c>
      <c r="F42" s="618" t="s">
        <v>44</v>
      </c>
      <c r="G42" s="619"/>
      <c r="H42" s="619"/>
      <c r="I42" s="619"/>
      <c r="J42" s="619"/>
      <c r="K42" s="619"/>
      <c r="L42" s="619"/>
      <c r="M42" s="619"/>
      <c r="N42" s="620"/>
      <c r="O42" s="76">
        <v>41455</v>
      </c>
      <c r="P42" s="594"/>
      <c r="Q42" s="594"/>
      <c r="R42" s="596">
        <v>850000</v>
      </c>
      <c r="S42" s="592">
        <f>+R42/'[1]CONALEP Bienes'!$X$6</f>
        <v>65384.615384615383</v>
      </c>
      <c r="T42" s="594"/>
      <c r="U42" s="594"/>
      <c r="V42" s="596">
        <v>850000</v>
      </c>
      <c r="W42" s="598">
        <v>0</v>
      </c>
      <c r="X42" s="600">
        <f>+$W42+$V42</f>
        <v>850000</v>
      </c>
      <c r="Y42" s="602">
        <v>1.2</v>
      </c>
      <c r="Z42" s="640"/>
      <c r="AA42" s="498"/>
      <c r="AB42" s="604">
        <v>13</v>
      </c>
      <c r="AC42" s="605" t="s">
        <v>269</v>
      </c>
      <c r="AD42" s="615" t="s">
        <v>152</v>
      </c>
      <c r="AE42" s="616" t="s">
        <v>123</v>
      </c>
      <c r="AF42" s="617" t="s">
        <v>117</v>
      </c>
      <c r="AG42" s="618" t="s">
        <v>44</v>
      </c>
      <c r="AH42" s="619"/>
      <c r="AI42" s="619"/>
      <c r="AJ42" s="619"/>
      <c r="AK42" s="619"/>
      <c r="AL42" s="619"/>
      <c r="AM42" s="619"/>
      <c r="AN42" s="619"/>
      <c r="AO42" s="620"/>
      <c r="AP42" s="76">
        <v>41455</v>
      </c>
      <c r="AQ42" s="594"/>
      <c r="AR42" s="594"/>
      <c r="AS42" s="596">
        <v>850000</v>
      </c>
      <c r="AT42" s="592">
        <f>+AS42/'[1]CONALEP Bienes'!$X$6</f>
        <v>65384.615384615383</v>
      </c>
      <c r="AU42" s="594"/>
      <c r="AV42" s="594"/>
      <c r="AW42" s="596">
        <v>850000</v>
      </c>
      <c r="AX42" s="598">
        <v>0</v>
      </c>
      <c r="AY42" s="600">
        <f>+$W42+$V42</f>
        <v>850000</v>
      </c>
      <c r="AZ42" s="602">
        <v>1.2</v>
      </c>
      <c r="BA42" s="640"/>
    </row>
    <row r="43" spans="1:53" s="13" customFormat="1" ht="51.6" hidden="1" customHeight="1" x14ac:dyDescent="0.2">
      <c r="A43" s="604"/>
      <c r="B43" s="606"/>
      <c r="C43" s="615"/>
      <c r="D43" s="616"/>
      <c r="E43" s="617"/>
      <c r="F43" s="621"/>
      <c r="G43" s="622"/>
      <c r="H43" s="622"/>
      <c r="I43" s="622"/>
      <c r="J43" s="622"/>
      <c r="K43" s="622"/>
      <c r="L43" s="622"/>
      <c r="M43" s="622"/>
      <c r="N43" s="623"/>
      <c r="O43" s="85" t="s">
        <v>11</v>
      </c>
      <c r="P43" s="595"/>
      <c r="Q43" s="595"/>
      <c r="R43" s="597"/>
      <c r="S43" s="593"/>
      <c r="T43" s="595"/>
      <c r="U43" s="595"/>
      <c r="V43" s="597"/>
      <c r="W43" s="599"/>
      <c r="X43" s="601"/>
      <c r="Y43" s="603"/>
      <c r="Z43" s="640"/>
      <c r="AA43" s="498"/>
      <c r="AB43" s="604"/>
      <c r="AC43" s="606"/>
      <c r="AD43" s="615"/>
      <c r="AE43" s="616"/>
      <c r="AF43" s="617"/>
      <c r="AG43" s="621"/>
      <c r="AH43" s="622"/>
      <c r="AI43" s="622"/>
      <c r="AJ43" s="622"/>
      <c r="AK43" s="622"/>
      <c r="AL43" s="622"/>
      <c r="AM43" s="622"/>
      <c r="AN43" s="622"/>
      <c r="AO43" s="623"/>
      <c r="AP43" s="85" t="s">
        <v>11</v>
      </c>
      <c r="AQ43" s="595"/>
      <c r="AR43" s="595"/>
      <c r="AS43" s="597"/>
      <c r="AT43" s="593"/>
      <c r="AU43" s="595"/>
      <c r="AV43" s="595"/>
      <c r="AW43" s="597"/>
      <c r="AX43" s="599"/>
      <c r="AY43" s="601"/>
      <c r="AZ43" s="603"/>
      <c r="BA43" s="640"/>
    </row>
    <row r="44" spans="1:53" s="13" customFormat="1" ht="51.6" hidden="1" customHeight="1" x14ac:dyDescent="0.2">
      <c r="A44" s="604">
        <v>14</v>
      </c>
      <c r="B44" s="605" t="s">
        <v>270</v>
      </c>
      <c r="C44" s="615" t="s">
        <v>152</v>
      </c>
      <c r="D44" s="616" t="s">
        <v>123</v>
      </c>
      <c r="E44" s="617" t="s">
        <v>117</v>
      </c>
      <c r="F44" s="618" t="s">
        <v>44</v>
      </c>
      <c r="G44" s="619"/>
      <c r="H44" s="619"/>
      <c r="I44" s="619"/>
      <c r="J44" s="619"/>
      <c r="K44" s="619"/>
      <c r="L44" s="619"/>
      <c r="M44" s="619"/>
      <c r="N44" s="620"/>
      <c r="O44" s="76">
        <v>41455</v>
      </c>
      <c r="P44" s="594"/>
      <c r="Q44" s="594"/>
      <c r="R44" s="596">
        <v>1550000</v>
      </c>
      <c r="S44" s="592">
        <f>+R44/'[1]CONALEP Bienes'!$X$6</f>
        <v>119230.76923076923</v>
      </c>
      <c r="T44" s="594"/>
      <c r="U44" s="594"/>
      <c r="V44" s="596">
        <v>1550000</v>
      </c>
      <c r="W44" s="598">
        <v>0</v>
      </c>
      <c r="X44" s="600">
        <f>+$W44+$V44</f>
        <v>1550000</v>
      </c>
      <c r="Y44" s="602">
        <v>1.2</v>
      </c>
      <c r="Z44" s="640"/>
      <c r="AA44" s="498"/>
      <c r="AB44" s="604">
        <v>14</v>
      </c>
      <c r="AC44" s="605" t="s">
        <v>270</v>
      </c>
      <c r="AD44" s="615" t="s">
        <v>152</v>
      </c>
      <c r="AE44" s="616" t="s">
        <v>123</v>
      </c>
      <c r="AF44" s="617" t="s">
        <v>117</v>
      </c>
      <c r="AG44" s="618" t="s">
        <v>44</v>
      </c>
      <c r="AH44" s="619"/>
      <c r="AI44" s="619"/>
      <c r="AJ44" s="619"/>
      <c r="AK44" s="619"/>
      <c r="AL44" s="619"/>
      <c r="AM44" s="619"/>
      <c r="AN44" s="619"/>
      <c r="AO44" s="620"/>
      <c r="AP44" s="76">
        <v>41455</v>
      </c>
      <c r="AQ44" s="594"/>
      <c r="AR44" s="594"/>
      <c r="AS44" s="596">
        <v>1550000</v>
      </c>
      <c r="AT44" s="592">
        <f>+AS44/'[1]CONALEP Bienes'!$X$6</f>
        <v>119230.76923076923</v>
      </c>
      <c r="AU44" s="594"/>
      <c r="AV44" s="594"/>
      <c r="AW44" s="596">
        <v>1550000</v>
      </c>
      <c r="AX44" s="598">
        <v>0</v>
      </c>
      <c r="AY44" s="600">
        <f>+$W44+$V44</f>
        <v>1550000</v>
      </c>
      <c r="AZ44" s="602">
        <v>1.2</v>
      </c>
      <c r="BA44" s="640"/>
    </row>
    <row r="45" spans="1:53" s="13" customFormat="1" ht="51.6" hidden="1" customHeight="1" x14ac:dyDescent="0.2">
      <c r="A45" s="604"/>
      <c r="B45" s="606"/>
      <c r="C45" s="615"/>
      <c r="D45" s="616"/>
      <c r="E45" s="617"/>
      <c r="F45" s="621"/>
      <c r="G45" s="622"/>
      <c r="H45" s="622"/>
      <c r="I45" s="622"/>
      <c r="J45" s="622"/>
      <c r="K45" s="622"/>
      <c r="L45" s="622"/>
      <c r="M45" s="622"/>
      <c r="N45" s="623"/>
      <c r="O45" s="85" t="s">
        <v>11</v>
      </c>
      <c r="P45" s="595"/>
      <c r="Q45" s="595"/>
      <c r="R45" s="597"/>
      <c r="S45" s="593"/>
      <c r="T45" s="595"/>
      <c r="U45" s="595"/>
      <c r="V45" s="597"/>
      <c r="W45" s="599"/>
      <c r="X45" s="601"/>
      <c r="Y45" s="603"/>
      <c r="Z45" s="640"/>
      <c r="AA45" s="498"/>
      <c r="AB45" s="604"/>
      <c r="AC45" s="606"/>
      <c r="AD45" s="615"/>
      <c r="AE45" s="616"/>
      <c r="AF45" s="617"/>
      <c r="AG45" s="621"/>
      <c r="AH45" s="622"/>
      <c r="AI45" s="622"/>
      <c r="AJ45" s="622"/>
      <c r="AK45" s="622"/>
      <c r="AL45" s="622"/>
      <c r="AM45" s="622"/>
      <c r="AN45" s="622"/>
      <c r="AO45" s="623"/>
      <c r="AP45" s="85" t="s">
        <v>11</v>
      </c>
      <c r="AQ45" s="595"/>
      <c r="AR45" s="595"/>
      <c r="AS45" s="597"/>
      <c r="AT45" s="593"/>
      <c r="AU45" s="595"/>
      <c r="AV45" s="595"/>
      <c r="AW45" s="597"/>
      <c r="AX45" s="599"/>
      <c r="AY45" s="601"/>
      <c r="AZ45" s="603"/>
      <c r="BA45" s="640"/>
    </row>
    <row r="46" spans="1:53" s="13" customFormat="1" ht="51.6" hidden="1" customHeight="1" x14ac:dyDescent="0.2">
      <c r="A46" s="604">
        <v>15</v>
      </c>
      <c r="B46" s="605" t="s">
        <v>271</v>
      </c>
      <c r="C46" s="615" t="s">
        <v>152</v>
      </c>
      <c r="D46" s="616" t="s">
        <v>123</v>
      </c>
      <c r="E46" s="617" t="s">
        <v>117</v>
      </c>
      <c r="F46" s="618" t="s">
        <v>44</v>
      </c>
      <c r="G46" s="619"/>
      <c r="H46" s="619"/>
      <c r="I46" s="619"/>
      <c r="J46" s="619"/>
      <c r="K46" s="619"/>
      <c r="L46" s="619"/>
      <c r="M46" s="619"/>
      <c r="N46" s="620"/>
      <c r="O46" s="76">
        <v>41455</v>
      </c>
      <c r="P46" s="594"/>
      <c r="Q46" s="594"/>
      <c r="R46" s="596">
        <v>850000</v>
      </c>
      <c r="S46" s="592">
        <f>+R46/'[1]CONALEP Bienes'!$X$6</f>
        <v>65384.615384615383</v>
      </c>
      <c r="T46" s="594"/>
      <c r="U46" s="594"/>
      <c r="V46" s="596">
        <v>850000</v>
      </c>
      <c r="W46" s="598">
        <v>0</v>
      </c>
      <c r="X46" s="600">
        <f>+$W46+$V46</f>
        <v>850000</v>
      </c>
      <c r="Y46" s="602">
        <v>1.2</v>
      </c>
      <c r="Z46" s="640"/>
      <c r="AA46" s="498"/>
      <c r="AB46" s="604">
        <v>15</v>
      </c>
      <c r="AC46" s="605" t="s">
        <v>271</v>
      </c>
      <c r="AD46" s="615" t="s">
        <v>152</v>
      </c>
      <c r="AE46" s="616" t="s">
        <v>123</v>
      </c>
      <c r="AF46" s="617" t="s">
        <v>117</v>
      </c>
      <c r="AG46" s="618" t="s">
        <v>44</v>
      </c>
      <c r="AH46" s="619"/>
      <c r="AI46" s="619"/>
      <c r="AJ46" s="619"/>
      <c r="AK46" s="619"/>
      <c r="AL46" s="619"/>
      <c r="AM46" s="619"/>
      <c r="AN46" s="619"/>
      <c r="AO46" s="620"/>
      <c r="AP46" s="76">
        <v>41455</v>
      </c>
      <c r="AQ46" s="594"/>
      <c r="AR46" s="594"/>
      <c r="AS46" s="596">
        <v>850000</v>
      </c>
      <c r="AT46" s="592">
        <f>+AS46/'[1]CONALEP Bienes'!$X$6</f>
        <v>65384.615384615383</v>
      </c>
      <c r="AU46" s="594"/>
      <c r="AV46" s="594"/>
      <c r="AW46" s="596">
        <v>850000</v>
      </c>
      <c r="AX46" s="598">
        <v>0</v>
      </c>
      <c r="AY46" s="600">
        <f>+$W46+$V46</f>
        <v>850000</v>
      </c>
      <c r="AZ46" s="602">
        <v>1.2</v>
      </c>
      <c r="BA46" s="640"/>
    </row>
    <row r="47" spans="1:53" s="13" customFormat="1" ht="51.6" hidden="1" customHeight="1" x14ac:dyDescent="0.2">
      <c r="A47" s="604"/>
      <c r="B47" s="606"/>
      <c r="C47" s="615"/>
      <c r="D47" s="616"/>
      <c r="E47" s="617"/>
      <c r="F47" s="621"/>
      <c r="G47" s="622"/>
      <c r="H47" s="622"/>
      <c r="I47" s="622"/>
      <c r="J47" s="622"/>
      <c r="K47" s="622"/>
      <c r="L47" s="622"/>
      <c r="M47" s="622"/>
      <c r="N47" s="623"/>
      <c r="O47" s="85" t="s">
        <v>11</v>
      </c>
      <c r="P47" s="627"/>
      <c r="Q47" s="627"/>
      <c r="R47" s="628"/>
      <c r="S47" s="641"/>
      <c r="T47" s="627"/>
      <c r="U47" s="627"/>
      <c r="V47" s="597"/>
      <c r="W47" s="599"/>
      <c r="X47" s="644"/>
      <c r="Y47" s="645"/>
      <c r="Z47" s="640"/>
      <c r="AA47" s="498"/>
      <c r="AB47" s="604"/>
      <c r="AC47" s="606"/>
      <c r="AD47" s="615"/>
      <c r="AE47" s="616"/>
      <c r="AF47" s="617"/>
      <c r="AG47" s="621"/>
      <c r="AH47" s="622"/>
      <c r="AI47" s="622"/>
      <c r="AJ47" s="622"/>
      <c r="AK47" s="622"/>
      <c r="AL47" s="622"/>
      <c r="AM47" s="622"/>
      <c r="AN47" s="622"/>
      <c r="AO47" s="623"/>
      <c r="AP47" s="85" t="s">
        <v>11</v>
      </c>
      <c r="AQ47" s="627"/>
      <c r="AR47" s="627"/>
      <c r="AS47" s="628"/>
      <c r="AT47" s="641"/>
      <c r="AU47" s="627"/>
      <c r="AV47" s="627"/>
      <c r="AW47" s="597"/>
      <c r="AX47" s="599"/>
      <c r="AY47" s="644"/>
      <c r="AZ47" s="645"/>
      <c r="BA47" s="640"/>
    </row>
    <row r="48" spans="1:53" s="13" customFormat="1" ht="51.6" hidden="1" customHeight="1" x14ac:dyDescent="0.2">
      <c r="A48" s="604">
        <v>16</v>
      </c>
      <c r="B48" s="605" t="s">
        <v>272</v>
      </c>
      <c r="C48" s="615" t="s">
        <v>152</v>
      </c>
      <c r="D48" s="616" t="s">
        <v>123</v>
      </c>
      <c r="E48" s="617" t="s">
        <v>117</v>
      </c>
      <c r="F48" s="618" t="s">
        <v>44</v>
      </c>
      <c r="G48" s="619"/>
      <c r="H48" s="619"/>
      <c r="I48" s="619"/>
      <c r="J48" s="619"/>
      <c r="K48" s="619"/>
      <c r="L48" s="619"/>
      <c r="M48" s="619"/>
      <c r="N48" s="620"/>
      <c r="O48" s="76">
        <v>41455</v>
      </c>
      <c r="P48" s="594"/>
      <c r="Q48" s="594"/>
      <c r="R48" s="596">
        <v>850000</v>
      </c>
      <c r="S48" s="592">
        <f>+R48/'[1]CONALEP Bienes'!$X$6</f>
        <v>65384.615384615383</v>
      </c>
      <c r="T48" s="594"/>
      <c r="U48" s="594"/>
      <c r="V48" s="596">
        <v>850000</v>
      </c>
      <c r="W48" s="598">
        <v>0</v>
      </c>
      <c r="X48" s="600">
        <f>+$W48+$V48</f>
        <v>850000</v>
      </c>
      <c r="Y48" s="602">
        <v>1.2</v>
      </c>
      <c r="Z48" s="640"/>
      <c r="AA48" s="498"/>
      <c r="AB48" s="604">
        <v>16</v>
      </c>
      <c r="AC48" s="605" t="s">
        <v>272</v>
      </c>
      <c r="AD48" s="615" t="s">
        <v>152</v>
      </c>
      <c r="AE48" s="616" t="s">
        <v>123</v>
      </c>
      <c r="AF48" s="617" t="s">
        <v>117</v>
      </c>
      <c r="AG48" s="618" t="s">
        <v>44</v>
      </c>
      <c r="AH48" s="619"/>
      <c r="AI48" s="619"/>
      <c r="AJ48" s="619"/>
      <c r="AK48" s="619"/>
      <c r="AL48" s="619"/>
      <c r="AM48" s="619"/>
      <c r="AN48" s="619"/>
      <c r="AO48" s="620"/>
      <c r="AP48" s="76">
        <v>41455</v>
      </c>
      <c r="AQ48" s="594"/>
      <c r="AR48" s="594"/>
      <c r="AS48" s="596">
        <v>850000</v>
      </c>
      <c r="AT48" s="592">
        <f>+AS48/'[1]CONALEP Bienes'!$X$6</f>
        <v>65384.615384615383</v>
      </c>
      <c r="AU48" s="594"/>
      <c r="AV48" s="594"/>
      <c r="AW48" s="596">
        <v>850000</v>
      </c>
      <c r="AX48" s="598">
        <v>0</v>
      </c>
      <c r="AY48" s="600">
        <f>+$W48+$V48</f>
        <v>850000</v>
      </c>
      <c r="AZ48" s="602">
        <v>1.2</v>
      </c>
      <c r="BA48" s="640"/>
    </row>
    <row r="49" spans="1:53" s="13" customFormat="1" ht="51.6" hidden="1" customHeight="1" x14ac:dyDescent="0.2">
      <c r="A49" s="604"/>
      <c r="B49" s="631"/>
      <c r="C49" s="615"/>
      <c r="D49" s="616"/>
      <c r="E49" s="617"/>
      <c r="F49" s="621"/>
      <c r="G49" s="622"/>
      <c r="H49" s="622"/>
      <c r="I49" s="622"/>
      <c r="J49" s="622"/>
      <c r="K49" s="622"/>
      <c r="L49" s="622"/>
      <c r="M49" s="622"/>
      <c r="N49" s="623"/>
      <c r="O49" s="87" t="s">
        <v>11</v>
      </c>
      <c r="P49" s="629"/>
      <c r="Q49" s="629"/>
      <c r="R49" s="630"/>
      <c r="S49" s="632"/>
      <c r="T49" s="629"/>
      <c r="U49" s="629"/>
      <c r="V49" s="597"/>
      <c r="W49" s="599"/>
      <c r="X49" s="642"/>
      <c r="Y49" s="643"/>
      <c r="Z49" s="640"/>
      <c r="AA49" s="498"/>
      <c r="AB49" s="604"/>
      <c r="AC49" s="631"/>
      <c r="AD49" s="615"/>
      <c r="AE49" s="616"/>
      <c r="AF49" s="617"/>
      <c r="AG49" s="621"/>
      <c r="AH49" s="622"/>
      <c r="AI49" s="622"/>
      <c r="AJ49" s="622"/>
      <c r="AK49" s="622"/>
      <c r="AL49" s="622"/>
      <c r="AM49" s="622"/>
      <c r="AN49" s="622"/>
      <c r="AO49" s="623"/>
      <c r="AP49" s="87" t="s">
        <v>11</v>
      </c>
      <c r="AQ49" s="629"/>
      <c r="AR49" s="629"/>
      <c r="AS49" s="630"/>
      <c r="AT49" s="632"/>
      <c r="AU49" s="629"/>
      <c r="AV49" s="629"/>
      <c r="AW49" s="597"/>
      <c r="AX49" s="599"/>
      <c r="AY49" s="642"/>
      <c r="AZ49" s="643"/>
      <c r="BA49" s="640"/>
    </row>
    <row r="50" spans="1:53" s="13" customFormat="1" ht="63.6" hidden="1" customHeight="1" x14ac:dyDescent="0.2">
      <c r="A50" s="604">
        <v>17</v>
      </c>
      <c r="B50" s="605" t="s">
        <v>273</v>
      </c>
      <c r="C50" s="615" t="s">
        <v>152</v>
      </c>
      <c r="D50" s="616" t="s">
        <v>123</v>
      </c>
      <c r="E50" s="617" t="s">
        <v>117</v>
      </c>
      <c r="F50" s="618" t="s">
        <v>44</v>
      </c>
      <c r="G50" s="619"/>
      <c r="H50" s="619"/>
      <c r="I50" s="619"/>
      <c r="J50" s="619"/>
      <c r="K50" s="619"/>
      <c r="L50" s="619"/>
      <c r="M50" s="619"/>
      <c r="N50" s="620"/>
      <c r="O50" s="76">
        <v>41455</v>
      </c>
      <c r="P50" s="594"/>
      <c r="Q50" s="594"/>
      <c r="R50" s="596">
        <v>800000</v>
      </c>
      <c r="S50" s="592">
        <f>+R50/'[1]CONALEP Bienes'!$X$6</f>
        <v>61538.461538461539</v>
      </c>
      <c r="T50" s="594"/>
      <c r="U50" s="594"/>
      <c r="V50" s="596">
        <v>800000</v>
      </c>
      <c r="W50" s="598">
        <v>0</v>
      </c>
      <c r="X50" s="600">
        <f>+$W50+$V50</f>
        <v>800000</v>
      </c>
      <c r="Y50" s="602">
        <v>1.1000000000000001</v>
      </c>
      <c r="Z50" s="640"/>
      <c r="AA50" s="498"/>
      <c r="AB50" s="604">
        <v>17</v>
      </c>
      <c r="AC50" s="605" t="s">
        <v>273</v>
      </c>
      <c r="AD50" s="615" t="s">
        <v>152</v>
      </c>
      <c r="AE50" s="616" t="s">
        <v>123</v>
      </c>
      <c r="AF50" s="617" t="s">
        <v>117</v>
      </c>
      <c r="AG50" s="618" t="s">
        <v>44</v>
      </c>
      <c r="AH50" s="619"/>
      <c r="AI50" s="619"/>
      <c r="AJ50" s="619"/>
      <c r="AK50" s="619"/>
      <c r="AL50" s="619"/>
      <c r="AM50" s="619"/>
      <c r="AN50" s="619"/>
      <c r="AO50" s="620"/>
      <c r="AP50" s="76">
        <v>41455</v>
      </c>
      <c r="AQ50" s="594"/>
      <c r="AR50" s="594"/>
      <c r="AS50" s="596">
        <v>800000</v>
      </c>
      <c r="AT50" s="592">
        <f>+AS50/'[1]CONALEP Bienes'!$X$6</f>
        <v>61538.461538461539</v>
      </c>
      <c r="AU50" s="594"/>
      <c r="AV50" s="594"/>
      <c r="AW50" s="596">
        <v>800000</v>
      </c>
      <c r="AX50" s="598">
        <v>0</v>
      </c>
      <c r="AY50" s="600">
        <f>+$W50+$V50</f>
        <v>800000</v>
      </c>
      <c r="AZ50" s="602">
        <v>1.1000000000000001</v>
      </c>
      <c r="BA50" s="640"/>
    </row>
    <row r="51" spans="1:53" s="13" customFormat="1" ht="63.6" hidden="1" customHeight="1" x14ac:dyDescent="0.2">
      <c r="A51" s="604"/>
      <c r="B51" s="606"/>
      <c r="C51" s="615"/>
      <c r="D51" s="616"/>
      <c r="E51" s="617"/>
      <c r="F51" s="621"/>
      <c r="G51" s="622"/>
      <c r="H51" s="622"/>
      <c r="I51" s="622"/>
      <c r="J51" s="622"/>
      <c r="K51" s="622"/>
      <c r="L51" s="622"/>
      <c r="M51" s="622"/>
      <c r="N51" s="623"/>
      <c r="O51" s="85" t="s">
        <v>11</v>
      </c>
      <c r="P51" s="595"/>
      <c r="Q51" s="595"/>
      <c r="R51" s="597"/>
      <c r="S51" s="593"/>
      <c r="T51" s="595"/>
      <c r="U51" s="595"/>
      <c r="V51" s="597"/>
      <c r="W51" s="599"/>
      <c r="X51" s="601"/>
      <c r="Y51" s="603"/>
      <c r="Z51" s="640"/>
      <c r="AA51" s="498"/>
      <c r="AB51" s="604"/>
      <c r="AC51" s="606"/>
      <c r="AD51" s="615"/>
      <c r="AE51" s="616"/>
      <c r="AF51" s="617"/>
      <c r="AG51" s="621"/>
      <c r="AH51" s="622"/>
      <c r="AI51" s="622"/>
      <c r="AJ51" s="622"/>
      <c r="AK51" s="622"/>
      <c r="AL51" s="622"/>
      <c r="AM51" s="622"/>
      <c r="AN51" s="622"/>
      <c r="AO51" s="623"/>
      <c r="AP51" s="85" t="s">
        <v>11</v>
      </c>
      <c r="AQ51" s="595"/>
      <c r="AR51" s="595"/>
      <c r="AS51" s="597"/>
      <c r="AT51" s="593"/>
      <c r="AU51" s="595"/>
      <c r="AV51" s="595"/>
      <c r="AW51" s="597"/>
      <c r="AX51" s="599"/>
      <c r="AY51" s="601"/>
      <c r="AZ51" s="603"/>
      <c r="BA51" s="640"/>
    </row>
    <row r="52" spans="1:53" s="13" customFormat="1" ht="63.6" hidden="1" customHeight="1" x14ac:dyDescent="0.2">
      <c r="A52" s="604">
        <v>18</v>
      </c>
      <c r="B52" s="605" t="s">
        <v>274</v>
      </c>
      <c r="C52" s="615" t="s">
        <v>152</v>
      </c>
      <c r="D52" s="616" t="s">
        <v>123</v>
      </c>
      <c r="E52" s="617" t="s">
        <v>117</v>
      </c>
      <c r="F52" s="618" t="s">
        <v>44</v>
      </c>
      <c r="G52" s="619"/>
      <c r="H52" s="619"/>
      <c r="I52" s="619"/>
      <c r="J52" s="619"/>
      <c r="K52" s="619"/>
      <c r="L52" s="619"/>
      <c r="M52" s="619"/>
      <c r="N52" s="620"/>
      <c r="O52" s="76">
        <v>41455</v>
      </c>
      <c r="P52" s="594"/>
      <c r="Q52" s="594"/>
      <c r="R52" s="596">
        <v>800000</v>
      </c>
      <c r="S52" s="592">
        <f>+R52/'[1]CONALEP Bienes'!$X$6</f>
        <v>61538.461538461539</v>
      </c>
      <c r="T52" s="594"/>
      <c r="U52" s="594"/>
      <c r="V52" s="596">
        <v>800000</v>
      </c>
      <c r="W52" s="598">
        <v>0</v>
      </c>
      <c r="X52" s="600">
        <f>+$W52+$V52</f>
        <v>800000</v>
      </c>
      <c r="Y52" s="602">
        <v>1.1000000000000001</v>
      </c>
      <c r="Z52" s="640"/>
      <c r="AA52" s="498"/>
      <c r="AB52" s="604">
        <v>18</v>
      </c>
      <c r="AC52" s="605" t="s">
        <v>274</v>
      </c>
      <c r="AD52" s="615" t="s">
        <v>152</v>
      </c>
      <c r="AE52" s="616" t="s">
        <v>123</v>
      </c>
      <c r="AF52" s="617" t="s">
        <v>117</v>
      </c>
      <c r="AG52" s="618" t="s">
        <v>44</v>
      </c>
      <c r="AH52" s="619"/>
      <c r="AI52" s="619"/>
      <c r="AJ52" s="619"/>
      <c r="AK52" s="619"/>
      <c r="AL52" s="619"/>
      <c r="AM52" s="619"/>
      <c r="AN52" s="619"/>
      <c r="AO52" s="620"/>
      <c r="AP52" s="76">
        <v>41455</v>
      </c>
      <c r="AQ52" s="594"/>
      <c r="AR52" s="594"/>
      <c r="AS52" s="596">
        <v>800000</v>
      </c>
      <c r="AT52" s="592">
        <f>+AS52/'[1]CONALEP Bienes'!$X$6</f>
        <v>61538.461538461539</v>
      </c>
      <c r="AU52" s="594"/>
      <c r="AV52" s="594"/>
      <c r="AW52" s="596">
        <v>800000</v>
      </c>
      <c r="AX52" s="598">
        <v>0</v>
      </c>
      <c r="AY52" s="600">
        <f>+$W52+$V52</f>
        <v>800000</v>
      </c>
      <c r="AZ52" s="602">
        <v>1.1000000000000001</v>
      </c>
      <c r="BA52" s="640"/>
    </row>
    <row r="53" spans="1:53" s="13" customFormat="1" ht="63.6" hidden="1" customHeight="1" x14ac:dyDescent="0.2">
      <c r="A53" s="604"/>
      <c r="B53" s="606"/>
      <c r="C53" s="615"/>
      <c r="D53" s="616"/>
      <c r="E53" s="617"/>
      <c r="F53" s="621"/>
      <c r="G53" s="622"/>
      <c r="H53" s="622"/>
      <c r="I53" s="622"/>
      <c r="J53" s="622"/>
      <c r="K53" s="622"/>
      <c r="L53" s="622"/>
      <c r="M53" s="622"/>
      <c r="N53" s="623"/>
      <c r="O53" s="85" t="s">
        <v>11</v>
      </c>
      <c r="P53" s="595"/>
      <c r="Q53" s="595"/>
      <c r="R53" s="597"/>
      <c r="S53" s="593"/>
      <c r="T53" s="595"/>
      <c r="U53" s="595"/>
      <c r="V53" s="597"/>
      <c r="W53" s="599"/>
      <c r="X53" s="601"/>
      <c r="Y53" s="603"/>
      <c r="Z53" s="640"/>
      <c r="AA53" s="498"/>
      <c r="AB53" s="604"/>
      <c r="AC53" s="606"/>
      <c r="AD53" s="615"/>
      <c r="AE53" s="616"/>
      <c r="AF53" s="617"/>
      <c r="AG53" s="621"/>
      <c r="AH53" s="622"/>
      <c r="AI53" s="622"/>
      <c r="AJ53" s="622"/>
      <c r="AK53" s="622"/>
      <c r="AL53" s="622"/>
      <c r="AM53" s="622"/>
      <c r="AN53" s="622"/>
      <c r="AO53" s="623"/>
      <c r="AP53" s="85" t="s">
        <v>11</v>
      </c>
      <c r="AQ53" s="595"/>
      <c r="AR53" s="595"/>
      <c r="AS53" s="597"/>
      <c r="AT53" s="593"/>
      <c r="AU53" s="595"/>
      <c r="AV53" s="595"/>
      <c r="AW53" s="597"/>
      <c r="AX53" s="599"/>
      <c r="AY53" s="601"/>
      <c r="AZ53" s="603"/>
      <c r="BA53" s="640"/>
    </row>
    <row r="54" spans="1:53" s="13" customFormat="1" ht="63.6" hidden="1" customHeight="1" x14ac:dyDescent="0.2">
      <c r="A54" s="569">
        <v>19</v>
      </c>
      <c r="B54" s="570" t="s">
        <v>275</v>
      </c>
      <c r="C54" s="556" t="s">
        <v>152</v>
      </c>
      <c r="D54" s="557" t="s">
        <v>123</v>
      </c>
      <c r="E54" s="558" t="s">
        <v>117</v>
      </c>
      <c r="F54" s="572" t="s">
        <v>44</v>
      </c>
      <c r="G54" s="573"/>
      <c r="H54" s="573"/>
      <c r="I54" s="573"/>
      <c r="J54" s="573"/>
      <c r="K54" s="573"/>
      <c r="L54" s="573"/>
      <c r="M54" s="573"/>
      <c r="N54" s="574"/>
      <c r="O54" s="499">
        <v>41455</v>
      </c>
      <c r="P54" s="578"/>
      <c r="Q54" s="578"/>
      <c r="R54" s="580">
        <v>800000</v>
      </c>
      <c r="S54" s="582">
        <f>+R54/'[1]CONALEP Bienes'!$X$6</f>
        <v>61538.461538461539</v>
      </c>
      <c r="T54" s="578"/>
      <c r="U54" s="578"/>
      <c r="V54" s="580">
        <v>800000</v>
      </c>
      <c r="W54" s="584">
        <v>0</v>
      </c>
      <c r="X54" s="586">
        <f>+$W54+$V54</f>
        <v>800000</v>
      </c>
      <c r="Y54" s="588"/>
      <c r="Z54" s="607"/>
      <c r="AA54" s="498"/>
      <c r="AB54" s="604">
        <v>19</v>
      </c>
      <c r="AC54" s="605" t="s">
        <v>275</v>
      </c>
      <c r="AD54" s="615" t="s">
        <v>152</v>
      </c>
      <c r="AE54" s="616" t="s">
        <v>123</v>
      </c>
      <c r="AF54" s="617" t="s">
        <v>117</v>
      </c>
      <c r="AG54" s="618" t="s">
        <v>44</v>
      </c>
      <c r="AH54" s="619"/>
      <c r="AI54" s="619"/>
      <c r="AJ54" s="619"/>
      <c r="AK54" s="619"/>
      <c r="AL54" s="619"/>
      <c r="AM54" s="619"/>
      <c r="AN54" s="619"/>
      <c r="AO54" s="620"/>
      <c r="AP54" s="76">
        <v>41455</v>
      </c>
      <c r="AQ54" s="594"/>
      <c r="AR54" s="594"/>
      <c r="AS54" s="596">
        <v>800000</v>
      </c>
      <c r="AT54" s="592">
        <f>+AS54/'[1]CONALEP Bienes'!$X$6</f>
        <v>61538.461538461539</v>
      </c>
      <c r="AU54" s="594"/>
      <c r="AV54" s="594"/>
      <c r="AW54" s="596">
        <v>800000</v>
      </c>
      <c r="AX54" s="598">
        <v>0</v>
      </c>
      <c r="AY54" s="600">
        <f>+$W54+$V54</f>
        <v>800000</v>
      </c>
      <c r="AZ54" s="602">
        <v>1.1000000000000001</v>
      </c>
      <c r="BA54" s="755" t="s">
        <v>154</v>
      </c>
    </row>
    <row r="55" spans="1:53" s="13" customFormat="1" ht="63.6" hidden="1" customHeight="1" x14ac:dyDescent="0.2">
      <c r="A55" s="569"/>
      <c r="B55" s="571"/>
      <c r="C55" s="556"/>
      <c r="D55" s="557"/>
      <c r="E55" s="558"/>
      <c r="F55" s="575"/>
      <c r="G55" s="576"/>
      <c r="H55" s="576"/>
      <c r="I55" s="576"/>
      <c r="J55" s="576"/>
      <c r="K55" s="576"/>
      <c r="L55" s="576"/>
      <c r="M55" s="576"/>
      <c r="N55" s="577"/>
      <c r="O55" s="538" t="s">
        <v>11</v>
      </c>
      <c r="P55" s="579"/>
      <c r="Q55" s="579"/>
      <c r="R55" s="581"/>
      <c r="S55" s="583"/>
      <c r="T55" s="579"/>
      <c r="U55" s="579"/>
      <c r="V55" s="581"/>
      <c r="W55" s="585"/>
      <c r="X55" s="587"/>
      <c r="Y55" s="589"/>
      <c r="Z55" s="608"/>
      <c r="AA55" s="498"/>
      <c r="AB55" s="604"/>
      <c r="AC55" s="606"/>
      <c r="AD55" s="615"/>
      <c r="AE55" s="616"/>
      <c r="AF55" s="617"/>
      <c r="AG55" s="621"/>
      <c r="AH55" s="622"/>
      <c r="AI55" s="622"/>
      <c r="AJ55" s="622"/>
      <c r="AK55" s="622"/>
      <c r="AL55" s="622"/>
      <c r="AM55" s="622"/>
      <c r="AN55" s="622"/>
      <c r="AO55" s="623"/>
      <c r="AP55" s="85" t="s">
        <v>11</v>
      </c>
      <c r="AQ55" s="595"/>
      <c r="AR55" s="595"/>
      <c r="AS55" s="597"/>
      <c r="AT55" s="593"/>
      <c r="AU55" s="595"/>
      <c r="AV55" s="595"/>
      <c r="AW55" s="597"/>
      <c r="AX55" s="599"/>
      <c r="AY55" s="601"/>
      <c r="AZ55" s="603"/>
      <c r="BA55" s="756"/>
    </row>
    <row r="56" spans="1:53" s="13" customFormat="1" ht="111.6" hidden="1" customHeight="1" x14ac:dyDescent="0.2">
      <c r="A56" s="569">
        <v>20</v>
      </c>
      <c r="B56" s="570" t="s">
        <v>276</v>
      </c>
      <c r="C56" s="556" t="s">
        <v>152</v>
      </c>
      <c r="D56" s="557" t="s">
        <v>123</v>
      </c>
      <c r="E56" s="558" t="s">
        <v>117</v>
      </c>
      <c r="F56" s="572" t="s">
        <v>44</v>
      </c>
      <c r="G56" s="573"/>
      <c r="H56" s="573"/>
      <c r="I56" s="573"/>
      <c r="J56" s="573"/>
      <c r="K56" s="573"/>
      <c r="L56" s="573"/>
      <c r="M56" s="573"/>
      <c r="N56" s="574"/>
      <c r="O56" s="499">
        <v>41455</v>
      </c>
      <c r="P56" s="578"/>
      <c r="Q56" s="578"/>
      <c r="R56" s="580">
        <v>800000</v>
      </c>
      <c r="S56" s="582">
        <f>+R56/'[1]CONALEP Bienes'!$X$6</f>
        <v>61538.461538461539</v>
      </c>
      <c r="T56" s="578"/>
      <c r="U56" s="578"/>
      <c r="V56" s="580">
        <v>800000</v>
      </c>
      <c r="W56" s="584">
        <v>0</v>
      </c>
      <c r="X56" s="586">
        <f>+$W56+$V56</f>
        <v>800000</v>
      </c>
      <c r="Y56" s="588"/>
      <c r="Z56" s="608"/>
      <c r="AA56" s="498"/>
      <c r="AB56" s="604">
        <v>20</v>
      </c>
      <c r="AC56" s="605" t="s">
        <v>276</v>
      </c>
      <c r="AD56" s="615" t="s">
        <v>152</v>
      </c>
      <c r="AE56" s="616" t="s">
        <v>123</v>
      </c>
      <c r="AF56" s="617" t="s">
        <v>117</v>
      </c>
      <c r="AG56" s="618" t="s">
        <v>44</v>
      </c>
      <c r="AH56" s="619"/>
      <c r="AI56" s="619"/>
      <c r="AJ56" s="619"/>
      <c r="AK56" s="619"/>
      <c r="AL56" s="619"/>
      <c r="AM56" s="619"/>
      <c r="AN56" s="619"/>
      <c r="AO56" s="620"/>
      <c r="AP56" s="76">
        <v>41455</v>
      </c>
      <c r="AQ56" s="594"/>
      <c r="AR56" s="594"/>
      <c r="AS56" s="596">
        <v>800000</v>
      </c>
      <c r="AT56" s="592">
        <f>+AS56/'[1]CONALEP Bienes'!$X$6</f>
        <v>61538.461538461539</v>
      </c>
      <c r="AU56" s="594"/>
      <c r="AV56" s="594"/>
      <c r="AW56" s="596">
        <v>800000</v>
      </c>
      <c r="AX56" s="598">
        <v>0</v>
      </c>
      <c r="AY56" s="600">
        <f>+$W56+$V56</f>
        <v>800000</v>
      </c>
      <c r="AZ56" s="602">
        <v>1.1000000000000001</v>
      </c>
      <c r="BA56" s="756"/>
    </row>
    <row r="57" spans="1:53" s="13" customFormat="1" ht="111.6" hidden="1" customHeight="1" x14ac:dyDescent="0.2">
      <c r="A57" s="569"/>
      <c r="B57" s="571"/>
      <c r="C57" s="556"/>
      <c r="D57" s="557"/>
      <c r="E57" s="558"/>
      <c r="F57" s="575"/>
      <c r="G57" s="576"/>
      <c r="H57" s="576"/>
      <c r="I57" s="576"/>
      <c r="J57" s="576"/>
      <c r="K57" s="576"/>
      <c r="L57" s="576"/>
      <c r="M57" s="576"/>
      <c r="N57" s="577"/>
      <c r="O57" s="538" t="s">
        <v>11</v>
      </c>
      <c r="P57" s="579"/>
      <c r="Q57" s="579"/>
      <c r="R57" s="581"/>
      <c r="S57" s="583"/>
      <c r="T57" s="579"/>
      <c r="U57" s="579"/>
      <c r="V57" s="581"/>
      <c r="W57" s="585"/>
      <c r="X57" s="587"/>
      <c r="Y57" s="589"/>
      <c r="Z57" s="608"/>
      <c r="AA57" s="498"/>
      <c r="AB57" s="604"/>
      <c r="AC57" s="606"/>
      <c r="AD57" s="615"/>
      <c r="AE57" s="616"/>
      <c r="AF57" s="617"/>
      <c r="AG57" s="621"/>
      <c r="AH57" s="622"/>
      <c r="AI57" s="622"/>
      <c r="AJ57" s="622"/>
      <c r="AK57" s="622"/>
      <c r="AL57" s="622"/>
      <c r="AM57" s="622"/>
      <c r="AN57" s="622"/>
      <c r="AO57" s="623"/>
      <c r="AP57" s="85" t="s">
        <v>11</v>
      </c>
      <c r="AQ57" s="595"/>
      <c r="AR57" s="595"/>
      <c r="AS57" s="597"/>
      <c r="AT57" s="593"/>
      <c r="AU57" s="595"/>
      <c r="AV57" s="595"/>
      <c r="AW57" s="597"/>
      <c r="AX57" s="599"/>
      <c r="AY57" s="601"/>
      <c r="AZ57" s="603"/>
      <c r="BA57" s="756"/>
    </row>
    <row r="58" spans="1:53" s="13" customFormat="1" ht="50.45" customHeight="1" x14ac:dyDescent="0.2">
      <c r="A58" s="569"/>
      <c r="B58" s="570"/>
      <c r="C58" s="556"/>
      <c r="D58" s="557"/>
      <c r="E58" s="558" t="s">
        <v>117</v>
      </c>
      <c r="F58" s="572" t="s">
        <v>44</v>
      </c>
      <c r="G58" s="573"/>
      <c r="H58" s="573"/>
      <c r="I58" s="573"/>
      <c r="J58" s="573"/>
      <c r="K58" s="573"/>
      <c r="L58" s="573"/>
      <c r="M58" s="573"/>
      <c r="N58" s="574"/>
      <c r="O58" s="499">
        <v>41455</v>
      </c>
      <c r="P58" s="578"/>
      <c r="Q58" s="578"/>
      <c r="R58" s="580"/>
      <c r="S58" s="582"/>
      <c r="T58" s="578"/>
      <c r="U58" s="578"/>
      <c r="V58" s="580"/>
      <c r="W58" s="584"/>
      <c r="X58" s="586"/>
      <c r="Y58" s="588"/>
      <c r="Z58" s="608"/>
      <c r="AA58" s="498"/>
      <c r="AB58" s="569">
        <v>26</v>
      </c>
      <c r="AC58" s="590" t="s">
        <v>334</v>
      </c>
      <c r="AD58" s="556" t="s">
        <v>152</v>
      </c>
      <c r="AE58" s="557" t="s">
        <v>123</v>
      </c>
      <c r="AF58" s="558" t="s">
        <v>117</v>
      </c>
      <c r="AG58" s="559" t="s">
        <v>44</v>
      </c>
      <c r="AH58" s="560"/>
      <c r="AI58" s="560"/>
      <c r="AJ58" s="560"/>
      <c r="AK58" s="560"/>
      <c r="AL58" s="560"/>
      <c r="AM58" s="560"/>
      <c r="AN58" s="560"/>
      <c r="AO58" s="560"/>
      <c r="AP58" s="76">
        <v>41455</v>
      </c>
      <c r="AQ58" s="563"/>
      <c r="AR58" s="565"/>
      <c r="AS58" s="550">
        <v>635481</v>
      </c>
      <c r="AT58" s="567">
        <f>+AS58/'[1]CONALEP Bienes'!$X$6</f>
        <v>48883.153846153844</v>
      </c>
      <c r="AU58" s="548"/>
      <c r="AV58" s="548"/>
      <c r="AW58" s="550">
        <v>635481</v>
      </c>
      <c r="AX58" s="552">
        <v>0</v>
      </c>
      <c r="AY58" s="539">
        <f>+AW58+AX58</f>
        <v>635481</v>
      </c>
      <c r="AZ58" s="554">
        <v>1.1000000000000001</v>
      </c>
      <c r="BA58" s="756"/>
    </row>
    <row r="59" spans="1:53" s="13" customFormat="1" ht="50.45" customHeight="1" x14ac:dyDescent="0.2">
      <c r="A59" s="569"/>
      <c r="B59" s="571"/>
      <c r="C59" s="556"/>
      <c r="D59" s="557"/>
      <c r="E59" s="558"/>
      <c r="F59" s="575"/>
      <c r="G59" s="576"/>
      <c r="H59" s="576"/>
      <c r="I59" s="576"/>
      <c r="J59" s="576"/>
      <c r="K59" s="576"/>
      <c r="L59" s="576"/>
      <c r="M59" s="576"/>
      <c r="N59" s="577"/>
      <c r="O59" s="538" t="s">
        <v>11</v>
      </c>
      <c r="P59" s="579"/>
      <c r="Q59" s="579"/>
      <c r="R59" s="581"/>
      <c r="S59" s="583"/>
      <c r="T59" s="579"/>
      <c r="U59" s="579"/>
      <c r="V59" s="581"/>
      <c r="W59" s="585"/>
      <c r="X59" s="587"/>
      <c r="Y59" s="589"/>
      <c r="Z59" s="608"/>
      <c r="AA59" s="498"/>
      <c r="AB59" s="569"/>
      <c r="AC59" s="591"/>
      <c r="AD59" s="556"/>
      <c r="AE59" s="557"/>
      <c r="AF59" s="558"/>
      <c r="AG59" s="561"/>
      <c r="AH59" s="562"/>
      <c r="AI59" s="562"/>
      <c r="AJ59" s="562"/>
      <c r="AK59" s="562"/>
      <c r="AL59" s="562"/>
      <c r="AM59" s="562"/>
      <c r="AN59" s="562"/>
      <c r="AO59" s="562"/>
      <c r="AP59" s="85" t="s">
        <v>11</v>
      </c>
      <c r="AQ59" s="564"/>
      <c r="AR59" s="566"/>
      <c r="AS59" s="551"/>
      <c r="AT59" s="568"/>
      <c r="AU59" s="549"/>
      <c r="AV59" s="549"/>
      <c r="AW59" s="551"/>
      <c r="AX59" s="553"/>
      <c r="AY59" s="501"/>
      <c r="AZ59" s="555"/>
      <c r="BA59" s="756"/>
    </row>
    <row r="60" spans="1:53" s="13" customFormat="1" ht="50.45" customHeight="1" x14ac:dyDescent="0.2">
      <c r="A60" s="569"/>
      <c r="B60" s="570"/>
      <c r="C60" s="556"/>
      <c r="D60" s="557"/>
      <c r="E60" s="558" t="s">
        <v>117</v>
      </c>
      <c r="F60" s="572" t="s">
        <v>44</v>
      </c>
      <c r="G60" s="573"/>
      <c r="H60" s="573"/>
      <c r="I60" s="573"/>
      <c r="J60" s="573"/>
      <c r="K60" s="573"/>
      <c r="L60" s="573"/>
      <c r="M60" s="573"/>
      <c r="N60" s="574"/>
      <c r="O60" s="499">
        <v>41455</v>
      </c>
      <c r="P60" s="578"/>
      <c r="Q60" s="578"/>
      <c r="R60" s="580"/>
      <c r="S60" s="582"/>
      <c r="T60" s="578"/>
      <c r="U60" s="578"/>
      <c r="V60" s="580"/>
      <c r="W60" s="584"/>
      <c r="X60" s="586"/>
      <c r="Y60" s="588"/>
      <c r="Z60" s="608"/>
      <c r="AA60" s="498"/>
      <c r="AB60" s="569">
        <v>27</v>
      </c>
      <c r="AC60" s="590" t="s">
        <v>335</v>
      </c>
      <c r="AD60" s="556" t="s">
        <v>152</v>
      </c>
      <c r="AE60" s="557" t="s">
        <v>123</v>
      </c>
      <c r="AF60" s="558" t="s">
        <v>117</v>
      </c>
      <c r="AG60" s="559" t="s">
        <v>44</v>
      </c>
      <c r="AH60" s="560"/>
      <c r="AI60" s="560"/>
      <c r="AJ60" s="560"/>
      <c r="AK60" s="560"/>
      <c r="AL60" s="560"/>
      <c r="AM60" s="560"/>
      <c r="AN60" s="560"/>
      <c r="AO60" s="560"/>
      <c r="AP60" s="76">
        <v>41455</v>
      </c>
      <c r="AQ60" s="563"/>
      <c r="AR60" s="565"/>
      <c r="AS60" s="550">
        <v>635481</v>
      </c>
      <c r="AT60" s="567">
        <f>+AS60/'[1]CONALEP Bienes'!$X$6</f>
        <v>48883.153846153844</v>
      </c>
      <c r="AU60" s="548"/>
      <c r="AV60" s="548"/>
      <c r="AW60" s="550">
        <v>635481</v>
      </c>
      <c r="AX60" s="552">
        <v>0</v>
      </c>
      <c r="AY60" s="539">
        <f t="shared" ref="AY60" si="4">+AW60+AX60</f>
        <v>635481</v>
      </c>
      <c r="AZ60" s="554">
        <v>1.1000000000000001</v>
      </c>
      <c r="BA60" s="756"/>
    </row>
    <row r="61" spans="1:53" s="13" customFormat="1" ht="50.45" customHeight="1" x14ac:dyDescent="0.2">
      <c r="A61" s="569"/>
      <c r="B61" s="571"/>
      <c r="C61" s="556"/>
      <c r="D61" s="557"/>
      <c r="E61" s="558"/>
      <c r="F61" s="575"/>
      <c r="G61" s="576"/>
      <c r="H61" s="576"/>
      <c r="I61" s="576"/>
      <c r="J61" s="576"/>
      <c r="K61" s="576"/>
      <c r="L61" s="576"/>
      <c r="M61" s="576"/>
      <c r="N61" s="577"/>
      <c r="O61" s="538" t="s">
        <v>11</v>
      </c>
      <c r="P61" s="579"/>
      <c r="Q61" s="579"/>
      <c r="R61" s="581"/>
      <c r="S61" s="583"/>
      <c r="T61" s="579"/>
      <c r="U61" s="579"/>
      <c r="V61" s="581"/>
      <c r="W61" s="585"/>
      <c r="X61" s="587"/>
      <c r="Y61" s="589"/>
      <c r="Z61" s="608"/>
      <c r="AA61" s="498"/>
      <c r="AB61" s="569"/>
      <c r="AC61" s="591"/>
      <c r="AD61" s="556"/>
      <c r="AE61" s="557"/>
      <c r="AF61" s="558"/>
      <c r="AG61" s="561"/>
      <c r="AH61" s="562"/>
      <c r="AI61" s="562"/>
      <c r="AJ61" s="562"/>
      <c r="AK61" s="562"/>
      <c r="AL61" s="562"/>
      <c r="AM61" s="562"/>
      <c r="AN61" s="562"/>
      <c r="AO61" s="562"/>
      <c r="AP61" s="85" t="s">
        <v>11</v>
      </c>
      <c r="AQ61" s="564"/>
      <c r="AR61" s="566"/>
      <c r="AS61" s="551"/>
      <c r="AT61" s="568"/>
      <c r="AU61" s="549"/>
      <c r="AV61" s="549"/>
      <c r="AW61" s="551"/>
      <c r="AX61" s="553"/>
      <c r="AY61" s="501"/>
      <c r="AZ61" s="555"/>
      <c r="BA61" s="756"/>
    </row>
    <row r="62" spans="1:53" s="13" customFormat="1" ht="69" customHeight="1" x14ac:dyDescent="0.2">
      <c r="A62" s="569"/>
      <c r="B62" s="570"/>
      <c r="C62" s="556"/>
      <c r="D62" s="557"/>
      <c r="E62" s="558" t="s">
        <v>117</v>
      </c>
      <c r="F62" s="572" t="s">
        <v>44</v>
      </c>
      <c r="G62" s="573"/>
      <c r="H62" s="573"/>
      <c r="I62" s="573"/>
      <c r="J62" s="573"/>
      <c r="K62" s="573"/>
      <c r="L62" s="573"/>
      <c r="M62" s="573"/>
      <c r="N62" s="574"/>
      <c r="O62" s="499">
        <v>41455</v>
      </c>
      <c r="P62" s="578"/>
      <c r="Q62" s="578"/>
      <c r="R62" s="580"/>
      <c r="S62" s="582"/>
      <c r="T62" s="578"/>
      <c r="U62" s="578"/>
      <c r="V62" s="580"/>
      <c r="W62" s="584"/>
      <c r="X62" s="586"/>
      <c r="Y62" s="588"/>
      <c r="Z62" s="608"/>
      <c r="AA62" s="498"/>
      <c r="AB62" s="569">
        <v>28</v>
      </c>
      <c r="AC62" s="590" t="s">
        <v>336</v>
      </c>
      <c r="AD62" s="556" t="s">
        <v>152</v>
      </c>
      <c r="AE62" s="557" t="s">
        <v>123</v>
      </c>
      <c r="AF62" s="558" t="s">
        <v>117</v>
      </c>
      <c r="AG62" s="559" t="s">
        <v>44</v>
      </c>
      <c r="AH62" s="560"/>
      <c r="AI62" s="560"/>
      <c r="AJ62" s="560"/>
      <c r="AK62" s="560"/>
      <c r="AL62" s="560"/>
      <c r="AM62" s="560"/>
      <c r="AN62" s="560"/>
      <c r="AO62" s="560"/>
      <c r="AP62" s="76">
        <v>41455</v>
      </c>
      <c r="AQ62" s="563"/>
      <c r="AR62" s="565"/>
      <c r="AS62" s="550">
        <v>635481</v>
      </c>
      <c r="AT62" s="567">
        <f>+AS62/'[1]CONALEP Bienes'!$X$6</f>
        <v>48883.153846153844</v>
      </c>
      <c r="AU62" s="548"/>
      <c r="AV62" s="548"/>
      <c r="AW62" s="550">
        <v>635481</v>
      </c>
      <c r="AX62" s="552">
        <v>0</v>
      </c>
      <c r="AY62" s="539">
        <f t="shared" ref="AY62" si="5">+AW62+AX62</f>
        <v>635481</v>
      </c>
      <c r="AZ62" s="554">
        <v>1.1000000000000001</v>
      </c>
      <c r="BA62" s="756"/>
    </row>
    <row r="63" spans="1:53" s="13" customFormat="1" ht="69" customHeight="1" x14ac:dyDescent="0.2">
      <c r="A63" s="569"/>
      <c r="B63" s="571"/>
      <c r="C63" s="556"/>
      <c r="D63" s="557"/>
      <c r="E63" s="558"/>
      <c r="F63" s="575"/>
      <c r="G63" s="576"/>
      <c r="H63" s="576"/>
      <c r="I63" s="576"/>
      <c r="J63" s="576"/>
      <c r="K63" s="576"/>
      <c r="L63" s="576"/>
      <c r="M63" s="576"/>
      <c r="N63" s="577"/>
      <c r="O63" s="538" t="s">
        <v>11</v>
      </c>
      <c r="P63" s="579"/>
      <c r="Q63" s="579"/>
      <c r="R63" s="581"/>
      <c r="S63" s="583"/>
      <c r="T63" s="579"/>
      <c r="U63" s="579"/>
      <c r="V63" s="581"/>
      <c r="W63" s="585"/>
      <c r="X63" s="587"/>
      <c r="Y63" s="589"/>
      <c r="Z63" s="609"/>
      <c r="AA63" s="498"/>
      <c r="AB63" s="569"/>
      <c r="AC63" s="591"/>
      <c r="AD63" s="556"/>
      <c r="AE63" s="557"/>
      <c r="AF63" s="558"/>
      <c r="AG63" s="561"/>
      <c r="AH63" s="562"/>
      <c r="AI63" s="562"/>
      <c r="AJ63" s="562"/>
      <c r="AK63" s="562"/>
      <c r="AL63" s="562"/>
      <c r="AM63" s="562"/>
      <c r="AN63" s="562"/>
      <c r="AO63" s="562"/>
      <c r="AP63" s="85" t="s">
        <v>11</v>
      </c>
      <c r="AQ63" s="564"/>
      <c r="AR63" s="566"/>
      <c r="AS63" s="551"/>
      <c r="AT63" s="568"/>
      <c r="AU63" s="549"/>
      <c r="AV63" s="549"/>
      <c r="AW63" s="551"/>
      <c r="AX63" s="553"/>
      <c r="AY63" s="501"/>
      <c r="AZ63" s="555"/>
      <c r="BA63" s="757"/>
    </row>
    <row r="64" spans="1:53" s="13" customFormat="1" ht="29.45" customHeight="1" x14ac:dyDescent="0.2">
      <c r="A64" s="612" t="s">
        <v>131</v>
      </c>
      <c r="B64" s="613"/>
      <c r="C64" s="88"/>
      <c r="D64" s="81"/>
      <c r="E64" s="81"/>
      <c r="F64" s="81"/>
      <c r="G64" s="81"/>
      <c r="H64" s="81"/>
      <c r="I64" s="81"/>
      <c r="J64" s="81"/>
      <c r="K64" s="81"/>
      <c r="L64" s="81"/>
      <c r="M64" s="81"/>
      <c r="N64" s="81"/>
      <c r="O64" s="81"/>
      <c r="P64" s="81"/>
      <c r="Q64" s="80"/>
      <c r="R64" s="25">
        <f>SUM(R38:R63)</f>
        <v>9000000</v>
      </c>
      <c r="S64" s="25">
        <f t="shared" ref="S64:X64" si="6">SUM(S38:S63)</f>
        <v>692307.69230769225</v>
      </c>
      <c r="T64" s="25">
        <f t="shared" si="6"/>
        <v>0</v>
      </c>
      <c r="U64" s="25">
        <f t="shared" si="6"/>
        <v>0</v>
      </c>
      <c r="V64" s="25">
        <f t="shared" si="6"/>
        <v>9000000</v>
      </c>
      <c r="W64" s="25">
        <f t="shared" si="6"/>
        <v>0</v>
      </c>
      <c r="X64" s="25">
        <f t="shared" si="6"/>
        <v>9000000</v>
      </c>
      <c r="Y64" s="69"/>
      <c r="Z64" s="70"/>
      <c r="AA64" s="498"/>
      <c r="AB64" s="612" t="s">
        <v>131</v>
      </c>
      <c r="AC64" s="613"/>
      <c r="AD64" s="88"/>
      <c r="AE64" s="493"/>
      <c r="AF64" s="493"/>
      <c r="AG64" s="493"/>
      <c r="AH64" s="493"/>
      <c r="AI64" s="493"/>
      <c r="AJ64" s="493"/>
      <c r="AK64" s="493"/>
      <c r="AL64" s="493"/>
      <c r="AM64" s="493"/>
      <c r="AN64" s="493"/>
      <c r="AO64" s="493"/>
      <c r="AP64" s="493"/>
      <c r="AQ64" s="493"/>
      <c r="AR64" s="494"/>
      <c r="AS64" s="25">
        <f>SUM(AS38:AS63)</f>
        <v>10906443</v>
      </c>
      <c r="AT64" s="25">
        <f t="shared" ref="AT64:AY64" si="7">SUM(AT38:AT63)</f>
        <v>838957.15384615387</v>
      </c>
      <c r="AU64" s="25">
        <f t="shared" si="7"/>
        <v>0</v>
      </c>
      <c r="AV64" s="25">
        <f t="shared" si="7"/>
        <v>0</v>
      </c>
      <c r="AW64" s="25">
        <f t="shared" si="7"/>
        <v>10906443</v>
      </c>
      <c r="AX64" s="25">
        <f t="shared" si="7"/>
        <v>0</v>
      </c>
      <c r="AY64" s="25">
        <f t="shared" si="7"/>
        <v>10906443</v>
      </c>
      <c r="AZ64" s="69"/>
      <c r="BA64" s="70"/>
    </row>
    <row r="65" spans="1:53" s="13" customFormat="1" ht="26.25" hidden="1" customHeight="1" x14ac:dyDescent="0.2">
      <c r="A65" s="610" t="s">
        <v>118</v>
      </c>
      <c r="B65" s="611"/>
      <c r="C65" s="72"/>
      <c r="D65" s="72"/>
      <c r="E65" s="72"/>
      <c r="F65" s="72"/>
      <c r="G65" s="72"/>
      <c r="H65" s="72"/>
      <c r="I65" s="72"/>
      <c r="J65" s="72"/>
      <c r="K65" s="72"/>
      <c r="L65" s="72"/>
      <c r="M65" s="72"/>
      <c r="N65" s="72"/>
      <c r="O65" s="72"/>
      <c r="P65" s="72"/>
      <c r="Q65" s="73"/>
      <c r="R65" s="25">
        <f>+R32+R36+R64</f>
        <v>77278876</v>
      </c>
      <c r="S65" s="25">
        <f t="shared" ref="S65:X65" si="8">+S32+S36+S64</f>
        <v>6423346.871794872</v>
      </c>
      <c r="T65" s="25">
        <f t="shared" si="8"/>
        <v>0</v>
      </c>
      <c r="U65" s="25">
        <f t="shared" si="8"/>
        <v>0</v>
      </c>
      <c r="V65" s="25">
        <f t="shared" si="8"/>
        <v>77278876</v>
      </c>
      <c r="W65" s="25">
        <f t="shared" si="8"/>
        <v>0</v>
      </c>
      <c r="X65" s="25">
        <f t="shared" si="8"/>
        <v>77278876</v>
      </c>
      <c r="Y65" s="74"/>
      <c r="Z65" s="75"/>
      <c r="AA65" s="498"/>
      <c r="AB65" s="758" t="s">
        <v>118</v>
      </c>
      <c r="AC65" s="759"/>
      <c r="AD65" s="493"/>
      <c r="AE65" s="493"/>
      <c r="AF65" s="493"/>
      <c r="AG65" s="493"/>
      <c r="AH65" s="493"/>
      <c r="AI65" s="493"/>
      <c r="AJ65" s="493"/>
      <c r="AK65" s="493"/>
      <c r="AL65" s="493"/>
      <c r="AM65" s="493"/>
      <c r="AN65" s="493"/>
      <c r="AO65" s="493"/>
      <c r="AP65" s="493"/>
      <c r="AQ65" s="493"/>
      <c r="AR65" s="494"/>
      <c r="AS65" s="25">
        <f>+AS32+AS36+AS64</f>
        <v>79185319</v>
      </c>
      <c r="AT65" s="25">
        <f t="shared" ref="AT65:AY65" si="9">+AT32+AT36+AT64</f>
        <v>6091178.384615384</v>
      </c>
      <c r="AU65" s="25">
        <f t="shared" si="9"/>
        <v>0</v>
      </c>
      <c r="AV65" s="25">
        <f t="shared" si="9"/>
        <v>0</v>
      </c>
      <c r="AW65" s="25">
        <f t="shared" si="9"/>
        <v>79185319</v>
      </c>
      <c r="AX65" s="25">
        <f t="shared" si="9"/>
        <v>0</v>
      </c>
      <c r="AY65" s="25">
        <f t="shared" si="9"/>
        <v>79185319</v>
      </c>
      <c r="AZ65" s="74"/>
      <c r="BA65" s="75"/>
    </row>
    <row r="66" spans="1:53" s="13" customFormat="1" ht="19.899999999999999" hidden="1" customHeight="1" x14ac:dyDescent="0.2">
      <c r="A66" s="61"/>
      <c r="B66" s="62" t="s">
        <v>52</v>
      </c>
      <c r="C66" s="10"/>
      <c r="D66" s="10"/>
      <c r="E66" s="10"/>
      <c r="F66" s="10"/>
      <c r="G66" s="10"/>
      <c r="H66" s="10"/>
      <c r="I66" s="10"/>
      <c r="J66" s="10"/>
      <c r="K66" s="10"/>
      <c r="L66" s="10"/>
      <c r="M66" s="10"/>
      <c r="N66" s="10"/>
      <c r="O66" s="10"/>
      <c r="P66" s="10"/>
      <c r="Q66" s="10"/>
      <c r="R66" s="33" t="e">
        <f>+#REF!</f>
        <v>#REF!</v>
      </c>
      <c r="S66" s="33" t="e">
        <f>+#REF!</f>
        <v>#REF!</v>
      </c>
      <c r="T66" s="33"/>
      <c r="U66" s="33"/>
      <c r="V66" s="33" t="e">
        <f>+#REF!</f>
        <v>#REF!</v>
      </c>
      <c r="W66" s="33" t="e">
        <f>+#REF!</f>
        <v>#REF!</v>
      </c>
      <c r="X66" s="33" t="e">
        <f>SUM(V66:W66)</f>
        <v>#REF!</v>
      </c>
      <c r="Y66" s="32"/>
      <c r="Z66" s="49"/>
      <c r="AA66" s="498"/>
      <c r="AB66" s="495"/>
      <c r="AC66" s="496" t="s">
        <v>52</v>
      </c>
      <c r="AD66" s="10"/>
      <c r="AE66" s="10"/>
      <c r="AF66" s="10"/>
      <c r="AG66" s="10"/>
      <c r="AH66" s="10"/>
      <c r="AI66" s="10"/>
      <c r="AJ66" s="10"/>
      <c r="AK66" s="10"/>
      <c r="AL66" s="10"/>
      <c r="AM66" s="10"/>
      <c r="AN66" s="10"/>
      <c r="AO66" s="10"/>
      <c r="AP66" s="10"/>
      <c r="AQ66" s="10"/>
      <c r="AR66" s="10"/>
      <c r="AS66" s="33" t="e">
        <f>+#REF!</f>
        <v>#REF!</v>
      </c>
      <c r="AT66" s="33" t="e">
        <f>+#REF!</f>
        <v>#REF!</v>
      </c>
      <c r="AU66" s="33"/>
      <c r="AV66" s="33"/>
      <c r="AW66" s="33" t="e">
        <f>+#REF!</f>
        <v>#REF!</v>
      </c>
      <c r="AX66" s="33" t="e">
        <f>+#REF!</f>
        <v>#REF!</v>
      </c>
      <c r="AY66" s="33" t="e">
        <f>SUM(AW66:AX66)</f>
        <v>#REF!</v>
      </c>
      <c r="AZ66" s="32"/>
      <c r="BA66" s="49"/>
    </row>
    <row r="67" spans="1:53" s="13" customFormat="1" ht="27" hidden="1" customHeight="1" x14ac:dyDescent="0.2">
      <c r="A67" s="61"/>
      <c r="B67" s="62" t="s">
        <v>50</v>
      </c>
      <c r="C67" s="10"/>
      <c r="D67" s="10"/>
      <c r="E67" s="10"/>
      <c r="F67" s="10"/>
      <c r="G67" s="10"/>
      <c r="H67" s="10"/>
      <c r="I67" s="10"/>
      <c r="J67" s="10"/>
      <c r="K67" s="10"/>
      <c r="L67" s="10"/>
      <c r="M67" s="10"/>
      <c r="N67" s="10"/>
      <c r="O67" s="10"/>
      <c r="P67" s="10"/>
      <c r="Q67" s="10"/>
      <c r="R67" s="33" t="e">
        <f>+#REF!</f>
        <v>#REF!</v>
      </c>
      <c r="S67" s="33" t="e">
        <f>+#REF!</f>
        <v>#REF!</v>
      </c>
      <c r="T67" s="33"/>
      <c r="U67" s="33"/>
      <c r="V67" s="33" t="e">
        <f>+#REF!</f>
        <v>#REF!</v>
      </c>
      <c r="W67" s="33" t="e">
        <f>+#REF!</f>
        <v>#REF!</v>
      </c>
      <c r="X67" s="33" t="e">
        <f>SUM(V67:W67)</f>
        <v>#REF!</v>
      </c>
      <c r="Y67" s="32"/>
      <c r="Z67" s="49"/>
      <c r="AA67" s="498"/>
      <c r="AB67" s="495"/>
      <c r="AC67" s="496" t="s">
        <v>50</v>
      </c>
      <c r="AD67" s="10"/>
      <c r="AE67" s="10"/>
      <c r="AF67" s="10"/>
      <c r="AG67" s="10"/>
      <c r="AH67" s="10"/>
      <c r="AI67" s="10"/>
      <c r="AJ67" s="10"/>
      <c r="AK67" s="10"/>
      <c r="AL67" s="10"/>
      <c r="AM67" s="10"/>
      <c r="AN67" s="10"/>
      <c r="AO67" s="10"/>
      <c r="AP67" s="10"/>
      <c r="AQ67" s="10"/>
      <c r="AR67" s="10"/>
      <c r="AS67" s="33" t="e">
        <f>+#REF!</f>
        <v>#REF!</v>
      </c>
      <c r="AT67" s="33" t="e">
        <f>+#REF!</f>
        <v>#REF!</v>
      </c>
      <c r="AU67" s="33"/>
      <c r="AV67" s="33"/>
      <c r="AW67" s="33" t="e">
        <f>+#REF!</f>
        <v>#REF!</v>
      </c>
      <c r="AX67" s="33" t="e">
        <f>+#REF!</f>
        <v>#REF!</v>
      </c>
      <c r="AY67" s="33" t="e">
        <f>SUM(AW67:AX67)</f>
        <v>#REF!</v>
      </c>
      <c r="AZ67" s="32"/>
      <c r="BA67" s="49"/>
    </row>
    <row r="68" spans="1:53" s="13" customFormat="1" ht="19.899999999999999" hidden="1" customHeight="1" x14ac:dyDescent="0.2">
      <c r="A68" s="54"/>
      <c r="B68" s="59" t="s">
        <v>120</v>
      </c>
      <c r="C68" s="63"/>
      <c r="D68" s="63"/>
      <c r="E68" s="63"/>
      <c r="F68" s="63"/>
      <c r="G68" s="63"/>
      <c r="H68" s="63"/>
      <c r="I68" s="63"/>
      <c r="J68" s="63"/>
      <c r="K68" s="63"/>
      <c r="L68" s="63"/>
      <c r="M68" s="63"/>
      <c r="N68" s="63"/>
      <c r="O68" s="63"/>
      <c r="P68" s="63"/>
      <c r="Q68" s="64"/>
      <c r="R68" s="27" t="e">
        <f>+R65+R66+R67</f>
        <v>#REF!</v>
      </c>
      <c r="S68" s="27" t="e">
        <f t="shared" ref="S68:X68" si="10">+S65+S66+S67</f>
        <v>#REF!</v>
      </c>
      <c r="T68" s="27">
        <f t="shared" si="10"/>
        <v>0</v>
      </c>
      <c r="U68" s="27">
        <f t="shared" si="10"/>
        <v>0</v>
      </c>
      <c r="V68" s="27" t="e">
        <f t="shared" si="10"/>
        <v>#REF!</v>
      </c>
      <c r="W68" s="27" t="e">
        <f t="shared" si="10"/>
        <v>#REF!</v>
      </c>
      <c r="X68" s="27" t="e">
        <f t="shared" si="10"/>
        <v>#REF!</v>
      </c>
      <c r="Y68" s="32"/>
      <c r="Z68" s="49"/>
      <c r="AA68" s="498"/>
      <c r="AB68" s="452"/>
      <c r="AC68" s="453" t="s">
        <v>120</v>
      </c>
      <c r="AD68" s="489"/>
      <c r="AE68" s="489"/>
      <c r="AF68" s="489"/>
      <c r="AG68" s="489"/>
      <c r="AH68" s="489"/>
      <c r="AI68" s="489"/>
      <c r="AJ68" s="489"/>
      <c r="AK68" s="489"/>
      <c r="AL68" s="489"/>
      <c r="AM68" s="489"/>
      <c r="AN68" s="489"/>
      <c r="AO68" s="489"/>
      <c r="AP68" s="489"/>
      <c r="AQ68" s="489"/>
      <c r="AR68" s="490"/>
      <c r="AS68" s="27" t="e">
        <f>+AS65+AS66+AS67</f>
        <v>#REF!</v>
      </c>
      <c r="AT68" s="27" t="e">
        <f t="shared" ref="AT68:AY68" si="11">+AT65+AT66+AT67</f>
        <v>#REF!</v>
      </c>
      <c r="AU68" s="27">
        <f t="shared" si="11"/>
        <v>0</v>
      </c>
      <c r="AV68" s="27">
        <f t="shared" si="11"/>
        <v>0</v>
      </c>
      <c r="AW68" s="27" t="e">
        <f t="shared" si="11"/>
        <v>#REF!</v>
      </c>
      <c r="AX68" s="27" t="e">
        <f t="shared" si="11"/>
        <v>#REF!</v>
      </c>
      <c r="AY68" s="27" t="e">
        <f t="shared" si="11"/>
        <v>#REF!</v>
      </c>
      <c r="AZ68" s="32"/>
      <c r="BA68" s="49"/>
    </row>
    <row r="69" spans="1:53" s="13" customFormat="1" hidden="1" x14ac:dyDescent="0.2">
      <c r="A69" s="9"/>
      <c r="B69" s="9"/>
      <c r="C69" s="9"/>
      <c r="D69" s="11"/>
      <c r="E69" s="11"/>
      <c r="F69" s="11"/>
      <c r="G69" s="11"/>
      <c r="H69" s="11"/>
      <c r="I69" s="11"/>
      <c r="J69" s="11"/>
      <c r="K69" s="11"/>
      <c r="L69" s="11"/>
      <c r="M69" s="11"/>
      <c r="N69" s="11"/>
      <c r="O69" s="11"/>
      <c r="P69" s="11"/>
      <c r="Q69" s="11"/>
      <c r="U69" s="89"/>
      <c r="V69" s="90">
        <v>81849471</v>
      </c>
      <c r="W69" s="90">
        <v>10061529</v>
      </c>
      <c r="X69" s="90">
        <f>+V69+W69</f>
        <v>91911000</v>
      </c>
      <c r="Y69" s="12"/>
      <c r="Z69" s="34"/>
      <c r="AA69" s="498"/>
      <c r="AB69" s="9"/>
      <c r="AC69" s="9"/>
      <c r="AD69" s="9"/>
      <c r="AE69" s="11"/>
      <c r="AF69" s="11"/>
      <c r="AG69" s="11"/>
      <c r="AH69" s="11"/>
      <c r="AI69" s="11"/>
      <c r="AJ69" s="11"/>
      <c r="AK69" s="11"/>
      <c r="AL69" s="11"/>
      <c r="AM69" s="11"/>
      <c r="AN69" s="11"/>
      <c r="AO69" s="11"/>
      <c r="AP69" s="11"/>
      <c r="AQ69" s="11"/>
      <c r="AR69" s="11"/>
      <c r="AV69" s="89"/>
      <c r="AW69" s="90">
        <v>81849471</v>
      </c>
      <c r="AX69" s="90">
        <v>10061529</v>
      </c>
      <c r="AY69" s="90">
        <f>+AW69+AX69</f>
        <v>91911000</v>
      </c>
      <c r="AZ69" s="12"/>
      <c r="BA69" s="34"/>
    </row>
    <row r="70" spans="1:53" s="13" customFormat="1" hidden="1" x14ac:dyDescent="0.2">
      <c r="A70" s="9"/>
      <c r="B70" s="9"/>
      <c r="C70" s="9"/>
      <c r="D70" s="12"/>
      <c r="E70" s="12"/>
      <c r="F70" s="12"/>
      <c r="G70" s="12"/>
      <c r="H70" s="12"/>
      <c r="I70" s="12"/>
      <c r="J70" s="12"/>
      <c r="K70" s="12"/>
      <c r="L70" s="12"/>
      <c r="M70" s="12"/>
      <c r="N70" s="12"/>
      <c r="O70" s="12"/>
      <c r="P70" s="12"/>
      <c r="Q70" s="12"/>
      <c r="R70" s="50"/>
      <c r="S70" s="50"/>
      <c r="T70" s="71"/>
      <c r="U70" s="89"/>
      <c r="V70" s="90">
        <v>42484350</v>
      </c>
      <c r="W70" s="90">
        <v>8158650</v>
      </c>
      <c r="X70" s="90">
        <f>+V70+W70</f>
        <v>50643000</v>
      </c>
      <c r="Y70" s="12"/>
      <c r="Z70" s="34"/>
      <c r="AA70" s="498"/>
      <c r="AB70" s="9"/>
      <c r="AC70" s="9"/>
      <c r="AD70" s="9"/>
      <c r="AE70" s="12"/>
      <c r="AF70" s="12"/>
      <c r="AG70" s="12"/>
      <c r="AH70" s="12"/>
      <c r="AI70" s="12"/>
      <c r="AJ70" s="12"/>
      <c r="AK70" s="12"/>
      <c r="AL70" s="12"/>
      <c r="AM70" s="12"/>
      <c r="AN70" s="12"/>
      <c r="AO70" s="12"/>
      <c r="AP70" s="12"/>
      <c r="AQ70" s="12"/>
      <c r="AR70" s="12"/>
      <c r="AS70" s="50"/>
      <c r="AT70" s="50"/>
      <c r="AU70" s="71"/>
      <c r="AV70" s="89"/>
      <c r="AW70" s="90">
        <v>42484350</v>
      </c>
      <c r="AX70" s="90">
        <v>8158650</v>
      </c>
      <c r="AY70" s="90">
        <f>+AW70+AX70</f>
        <v>50643000</v>
      </c>
      <c r="AZ70" s="12"/>
      <c r="BA70" s="34"/>
    </row>
    <row r="71" spans="1:53" s="13" customFormat="1" ht="42" hidden="1" customHeight="1" x14ac:dyDescent="0.2">
      <c r="A71" s="9"/>
      <c r="B71" s="9"/>
      <c r="C71" s="9"/>
      <c r="D71" s="2"/>
      <c r="E71" s="728" t="s">
        <v>23</v>
      </c>
      <c r="F71" s="728"/>
      <c r="G71" s="728"/>
      <c r="H71" s="728"/>
      <c r="I71" s="728"/>
      <c r="J71" s="728"/>
      <c r="K71" s="729" t="s">
        <v>14</v>
      </c>
      <c r="L71" s="729"/>
      <c r="M71" s="730" t="s">
        <v>15</v>
      </c>
      <c r="N71" s="730"/>
      <c r="O71" s="60" t="s">
        <v>16</v>
      </c>
      <c r="Q71" s="614" t="s">
        <v>240</v>
      </c>
      <c r="R71" s="614"/>
      <c r="S71" s="614"/>
      <c r="T71" s="614"/>
      <c r="U71" s="91"/>
      <c r="V71" s="92" t="e">
        <f>+V69-V68</f>
        <v>#REF!</v>
      </c>
      <c r="W71" s="92" t="e">
        <f>+W69-W68</f>
        <v>#REF!</v>
      </c>
      <c r="X71" s="92" t="e">
        <f>+X69-X68</f>
        <v>#REF!</v>
      </c>
      <c r="Z71" s="28"/>
      <c r="AA71" s="498"/>
      <c r="AB71" s="9"/>
      <c r="AC71" s="9"/>
      <c r="AD71" s="9"/>
      <c r="AE71" s="2"/>
      <c r="AF71" s="728" t="s">
        <v>23</v>
      </c>
      <c r="AG71" s="728"/>
      <c r="AH71" s="728"/>
      <c r="AI71" s="728"/>
      <c r="AJ71" s="728"/>
      <c r="AK71" s="728"/>
      <c r="AL71" s="729" t="s">
        <v>14</v>
      </c>
      <c r="AM71" s="729"/>
      <c r="AN71" s="730" t="s">
        <v>15</v>
      </c>
      <c r="AO71" s="730"/>
      <c r="AP71" s="462" t="s">
        <v>16</v>
      </c>
      <c r="AR71" s="614" t="s">
        <v>240</v>
      </c>
      <c r="AS71" s="614"/>
      <c r="AT71" s="614"/>
      <c r="AU71" s="614"/>
      <c r="AV71" s="91"/>
      <c r="AW71" s="92" t="e">
        <f>+AW69-AW68</f>
        <v>#REF!</v>
      </c>
      <c r="AX71" s="92" t="e">
        <f>+AX69-AX68</f>
        <v>#REF!</v>
      </c>
      <c r="AY71" s="92" t="e">
        <f>+AY69-AY68</f>
        <v>#REF!</v>
      </c>
      <c r="BA71" s="28"/>
    </row>
    <row r="72" spans="1:53" s="13" customFormat="1" ht="25.5" hidden="1" customHeight="1" x14ac:dyDescent="0.2">
      <c r="C72" s="3"/>
      <c r="D72" s="3"/>
      <c r="E72" s="4" t="s">
        <v>17</v>
      </c>
      <c r="F72" s="624" t="s">
        <v>18</v>
      </c>
      <c r="G72" s="625"/>
      <c r="H72" s="625"/>
      <c r="I72" s="626"/>
      <c r="J72" s="5" t="s">
        <v>12</v>
      </c>
      <c r="K72" s="35" t="s">
        <v>19</v>
      </c>
      <c r="L72" s="36"/>
      <c r="M72" s="37" t="s">
        <v>19</v>
      </c>
      <c r="N72" s="38">
        <v>3000000</v>
      </c>
      <c r="O72" s="39" t="s">
        <v>20</v>
      </c>
      <c r="P72" s="40"/>
      <c r="Q72" s="614"/>
      <c r="R72" s="614"/>
      <c r="S72" s="614"/>
      <c r="T72" s="614"/>
      <c r="U72" s="93">
        <v>51101</v>
      </c>
      <c r="V72" s="92">
        <v>96593.2</v>
      </c>
      <c r="W72" s="92"/>
      <c r="X72" s="92">
        <f>+V72+W72</f>
        <v>96593.2</v>
      </c>
      <c r="Z72" s="28"/>
      <c r="AA72" s="498"/>
      <c r="AD72" s="3"/>
      <c r="AE72" s="3"/>
      <c r="AF72" s="4" t="s">
        <v>17</v>
      </c>
      <c r="AG72" s="624" t="s">
        <v>18</v>
      </c>
      <c r="AH72" s="625"/>
      <c r="AI72" s="625"/>
      <c r="AJ72" s="626"/>
      <c r="AK72" s="5" t="s">
        <v>12</v>
      </c>
      <c r="AL72" s="35" t="s">
        <v>19</v>
      </c>
      <c r="AM72" s="36"/>
      <c r="AN72" s="37" t="s">
        <v>19</v>
      </c>
      <c r="AO72" s="38">
        <v>3000000</v>
      </c>
      <c r="AP72" s="39" t="s">
        <v>20</v>
      </c>
      <c r="AQ72" s="40"/>
      <c r="AR72" s="614"/>
      <c r="AS72" s="614"/>
      <c r="AT72" s="614"/>
      <c r="AU72" s="614"/>
      <c r="AV72" s="93">
        <v>51101</v>
      </c>
      <c r="AW72" s="92">
        <v>96593.2</v>
      </c>
      <c r="AX72" s="92"/>
      <c r="AY72" s="92">
        <f>+AW72+AX72</f>
        <v>96593.2</v>
      </c>
      <c r="BA72" s="28"/>
    </row>
    <row r="73" spans="1:53" s="13" customFormat="1" ht="34.5" hidden="1" customHeight="1" x14ac:dyDescent="0.2">
      <c r="B73" s="3"/>
      <c r="C73" s="3"/>
      <c r="D73" s="3"/>
      <c r="E73" s="6" t="s">
        <v>21</v>
      </c>
      <c r="F73" s="702" t="s">
        <v>22</v>
      </c>
      <c r="G73" s="703"/>
      <c r="H73" s="703"/>
      <c r="I73" s="704"/>
      <c r="J73" s="7" t="s">
        <v>13</v>
      </c>
      <c r="K73" s="35" t="s">
        <v>19</v>
      </c>
      <c r="L73" s="41"/>
      <c r="M73" s="42" t="s">
        <v>19</v>
      </c>
      <c r="N73" s="38">
        <v>100000</v>
      </c>
      <c r="O73" s="43" t="s">
        <v>20</v>
      </c>
      <c r="Q73" s="614"/>
      <c r="R73" s="614"/>
      <c r="S73" s="614"/>
      <c r="T73" s="614"/>
      <c r="U73" s="93">
        <v>52901</v>
      </c>
      <c r="V73" s="92">
        <f>8195736.15-149322.44</f>
        <v>8046413.71</v>
      </c>
      <c r="W73" s="92">
        <v>149322.44</v>
      </c>
      <c r="X73" s="92">
        <f t="shared" ref="X73:X74" si="12">+V73+W73</f>
        <v>8195736.1500000004</v>
      </c>
      <c r="Z73" s="28"/>
      <c r="AA73" s="498"/>
      <c r="AC73" s="3"/>
      <c r="AD73" s="3"/>
      <c r="AE73" s="3"/>
      <c r="AF73" s="6" t="s">
        <v>21</v>
      </c>
      <c r="AG73" s="702" t="s">
        <v>22</v>
      </c>
      <c r="AH73" s="703"/>
      <c r="AI73" s="703"/>
      <c r="AJ73" s="704"/>
      <c r="AK73" s="7" t="s">
        <v>13</v>
      </c>
      <c r="AL73" s="35" t="s">
        <v>19</v>
      </c>
      <c r="AM73" s="41"/>
      <c r="AN73" s="42" t="s">
        <v>19</v>
      </c>
      <c r="AO73" s="38">
        <v>100000</v>
      </c>
      <c r="AP73" s="43" t="s">
        <v>20</v>
      </c>
      <c r="AR73" s="614"/>
      <c r="AS73" s="614"/>
      <c r="AT73" s="614"/>
      <c r="AU73" s="614"/>
      <c r="AV73" s="93">
        <v>52901</v>
      </c>
      <c r="AW73" s="92">
        <f>8195736.15-149322.44</f>
        <v>8046413.71</v>
      </c>
      <c r="AX73" s="92">
        <v>149322.44</v>
      </c>
      <c r="AY73" s="92">
        <f t="shared" ref="AY73:AY74" si="13">+AW73+AX73</f>
        <v>8195736.1500000004</v>
      </c>
      <c r="BA73" s="28"/>
    </row>
    <row r="74" spans="1:53" s="13" customFormat="1" ht="27.75" hidden="1" customHeight="1" x14ac:dyDescent="0.2">
      <c r="B74" s="3"/>
      <c r="C74" s="3"/>
      <c r="D74" s="3"/>
      <c r="E74" s="6" t="s">
        <v>24</v>
      </c>
      <c r="F74" s="624" t="s">
        <v>25</v>
      </c>
      <c r="G74" s="625"/>
      <c r="H74" s="625"/>
      <c r="I74" s="626"/>
      <c r="J74" s="6" t="s">
        <v>24</v>
      </c>
      <c r="K74" s="44" t="s">
        <v>26</v>
      </c>
      <c r="L74" s="36"/>
      <c r="M74" s="37" t="s">
        <v>26</v>
      </c>
      <c r="N74" s="38">
        <v>3000001</v>
      </c>
      <c r="O74" s="39" t="s">
        <v>101</v>
      </c>
      <c r="Q74" s="614"/>
      <c r="R74" s="614"/>
      <c r="S74" s="614"/>
      <c r="T74" s="614"/>
      <c r="U74" s="93">
        <v>56701</v>
      </c>
      <c r="V74" s="92">
        <v>5791500.0099999998</v>
      </c>
      <c r="W74" s="92"/>
      <c r="X74" s="92">
        <f t="shared" si="12"/>
        <v>5791500.0099999998</v>
      </c>
      <c r="Z74" s="28"/>
      <c r="AA74" s="498"/>
      <c r="AC74" s="3"/>
      <c r="AD74" s="3"/>
      <c r="AE74" s="3"/>
      <c r="AF74" s="6" t="s">
        <v>24</v>
      </c>
      <c r="AG74" s="624" t="s">
        <v>25</v>
      </c>
      <c r="AH74" s="625"/>
      <c r="AI74" s="625"/>
      <c r="AJ74" s="626"/>
      <c r="AK74" s="6" t="s">
        <v>24</v>
      </c>
      <c r="AL74" s="44" t="s">
        <v>26</v>
      </c>
      <c r="AM74" s="36"/>
      <c r="AN74" s="37" t="s">
        <v>26</v>
      </c>
      <c r="AO74" s="38">
        <v>3000001</v>
      </c>
      <c r="AP74" s="39" t="s">
        <v>101</v>
      </c>
      <c r="AR74" s="614"/>
      <c r="AS74" s="614"/>
      <c r="AT74" s="614"/>
      <c r="AU74" s="614"/>
      <c r="AV74" s="93">
        <v>56701</v>
      </c>
      <c r="AW74" s="92">
        <v>5791500.0099999998</v>
      </c>
      <c r="AX74" s="92"/>
      <c r="AY74" s="92">
        <f t="shared" si="13"/>
        <v>5791500.0099999998</v>
      </c>
      <c r="BA74" s="28"/>
    </row>
    <row r="75" spans="1:53" s="13" customFormat="1" hidden="1" x14ac:dyDescent="0.2">
      <c r="E75" s="52"/>
      <c r="K75" s="45"/>
      <c r="L75" s="45"/>
      <c r="M75" s="45"/>
      <c r="R75" s="15"/>
      <c r="S75" s="15"/>
      <c r="U75" s="94" t="s">
        <v>132</v>
      </c>
      <c r="V75" s="95">
        <f>SUM(V72:V74)</f>
        <v>13934506.92</v>
      </c>
      <c r="W75" s="95">
        <f t="shared" ref="W75:X75" si="14">SUM(W72:W74)</f>
        <v>149322.44</v>
      </c>
      <c r="X75" s="95">
        <f t="shared" si="14"/>
        <v>14083829.359999999</v>
      </c>
      <c r="Z75" s="28"/>
      <c r="AA75" s="498"/>
      <c r="AF75" s="52"/>
      <c r="AL75" s="45"/>
      <c r="AM75" s="45"/>
      <c r="AN75" s="45"/>
      <c r="AS75" s="15"/>
      <c r="AT75" s="15"/>
      <c r="AV75" s="94" t="s">
        <v>132</v>
      </c>
      <c r="AW75" s="95">
        <f>SUM(AW72:AW74)</f>
        <v>13934506.92</v>
      </c>
      <c r="AX75" s="95">
        <f t="shared" ref="AX75:AY75" si="15">SUM(AX72:AX74)</f>
        <v>149322.44</v>
      </c>
      <c r="AY75" s="95">
        <f t="shared" si="15"/>
        <v>14083829.359999999</v>
      </c>
      <c r="BA75" s="28"/>
    </row>
    <row r="76" spans="1:53" s="13" customFormat="1" hidden="1" x14ac:dyDescent="0.2">
      <c r="E76" s="52"/>
      <c r="K76" s="45"/>
      <c r="L76" s="45"/>
      <c r="M76" s="45"/>
      <c r="R76" s="15"/>
      <c r="S76" s="15"/>
      <c r="U76" s="93"/>
      <c r="V76" s="93"/>
      <c r="W76" s="93"/>
      <c r="X76" s="93"/>
      <c r="Z76" s="28"/>
      <c r="AA76" s="498"/>
      <c r="AF76" s="52"/>
      <c r="AL76" s="45"/>
      <c r="AM76" s="45"/>
      <c r="AN76" s="45"/>
      <c r="AS76" s="15"/>
      <c r="AT76" s="15"/>
      <c r="AV76" s="93"/>
      <c r="AW76" s="93"/>
      <c r="AX76" s="93"/>
      <c r="AY76" s="93"/>
      <c r="BA76" s="28"/>
    </row>
    <row r="77" spans="1:53" s="13" customFormat="1" hidden="1" x14ac:dyDescent="0.2">
      <c r="E77" s="52"/>
      <c r="K77" s="45"/>
      <c r="L77" s="45"/>
      <c r="M77" s="45"/>
      <c r="R77" s="15"/>
      <c r="S77" s="15"/>
      <c r="Z77" s="28"/>
      <c r="AA77" s="498"/>
      <c r="AF77" s="52"/>
      <c r="AL77" s="45"/>
      <c r="AM77" s="45"/>
      <c r="AN77" s="45"/>
      <c r="AS77" s="15"/>
      <c r="AT77" s="15"/>
      <c r="BA77" s="28"/>
    </row>
    <row r="78" spans="1:53" s="13" customFormat="1" hidden="1" x14ac:dyDescent="0.2">
      <c r="B78" s="718" t="s">
        <v>78</v>
      </c>
      <c r="C78" s="719"/>
      <c r="D78" s="719"/>
      <c r="E78" s="719"/>
      <c r="F78" s="719"/>
      <c r="G78" s="720"/>
      <c r="R78" s="15"/>
      <c r="S78" s="15"/>
      <c r="V78" s="15"/>
      <c r="W78" s="15"/>
      <c r="X78" s="15"/>
      <c r="Z78" s="28"/>
      <c r="AA78" s="498"/>
      <c r="AC78" s="718" t="s">
        <v>78</v>
      </c>
      <c r="AD78" s="719"/>
      <c r="AE78" s="719"/>
      <c r="AF78" s="719"/>
      <c r="AG78" s="719"/>
      <c r="AH78" s="720"/>
      <c r="AS78" s="15"/>
      <c r="AT78" s="15"/>
      <c r="AW78" s="15"/>
      <c r="AX78" s="15"/>
      <c r="AY78" s="15"/>
      <c r="BA78" s="28"/>
    </row>
    <row r="79" spans="1:53" s="13" customFormat="1" hidden="1" x14ac:dyDescent="0.2">
      <c r="B79" s="699" t="s">
        <v>116</v>
      </c>
      <c r="C79" s="700"/>
      <c r="D79" s="700"/>
      <c r="E79" s="700"/>
      <c r="F79" s="700"/>
      <c r="G79" s="701"/>
      <c r="R79" s="15"/>
      <c r="S79" s="15"/>
      <c r="V79" s="15"/>
      <c r="W79" s="15"/>
      <c r="X79" s="15"/>
      <c r="Z79" s="28"/>
      <c r="AA79" s="498"/>
      <c r="AC79" s="699" t="s">
        <v>116</v>
      </c>
      <c r="AD79" s="700"/>
      <c r="AE79" s="700"/>
      <c r="AF79" s="700"/>
      <c r="AG79" s="700"/>
      <c r="AH79" s="701"/>
      <c r="AS79" s="15"/>
      <c r="AT79" s="15"/>
      <c r="AW79" s="15"/>
      <c r="AX79" s="15"/>
      <c r="AY79" s="15"/>
      <c r="BA79" s="28"/>
    </row>
    <row r="80" spans="1:53" s="13" customFormat="1" hidden="1" x14ac:dyDescent="0.2">
      <c r="B80" s="56"/>
      <c r="C80" s="57"/>
      <c r="D80" s="57"/>
      <c r="E80" s="57"/>
      <c r="F80" s="57"/>
      <c r="G80" s="58"/>
      <c r="R80" s="15"/>
      <c r="S80" s="15"/>
      <c r="V80" s="15"/>
      <c r="W80" s="15"/>
      <c r="X80" s="15"/>
      <c r="Z80" s="28"/>
      <c r="AA80" s="498"/>
      <c r="AC80" s="458"/>
      <c r="AD80" s="455"/>
      <c r="AE80" s="455"/>
      <c r="AF80" s="455"/>
      <c r="AG80" s="455"/>
      <c r="AH80" s="459"/>
      <c r="AS80" s="15"/>
      <c r="AT80" s="15"/>
      <c r="AW80" s="15"/>
      <c r="AX80" s="15"/>
      <c r="AY80" s="15"/>
      <c r="BA80" s="28"/>
    </row>
    <row r="81" spans="2:53" s="13" customFormat="1" hidden="1" x14ac:dyDescent="0.2">
      <c r="B81" s="56"/>
      <c r="C81" s="57"/>
      <c r="D81" s="57"/>
      <c r="E81" s="57"/>
      <c r="F81" s="57"/>
      <c r="G81" s="58"/>
      <c r="R81" s="15"/>
      <c r="S81" s="15"/>
      <c r="V81" s="15"/>
      <c r="W81" s="15"/>
      <c r="X81" s="15"/>
      <c r="Z81" s="28"/>
      <c r="AA81" s="498"/>
      <c r="AC81" s="458"/>
      <c r="AD81" s="455"/>
      <c r="AE81" s="455"/>
      <c r="AF81" s="455"/>
      <c r="AG81" s="455"/>
      <c r="AH81" s="459"/>
      <c r="AS81" s="15"/>
      <c r="AT81" s="15"/>
      <c r="AW81" s="15"/>
      <c r="AX81" s="15"/>
      <c r="AY81" s="15"/>
      <c r="BA81" s="28"/>
    </row>
    <row r="82" spans="2:53" s="13" customFormat="1" hidden="1" x14ac:dyDescent="0.2">
      <c r="B82" s="56"/>
      <c r="C82" s="57"/>
      <c r="D82" s="57"/>
      <c r="E82" s="57"/>
      <c r="F82" s="57"/>
      <c r="G82" s="58"/>
      <c r="R82" s="15"/>
      <c r="S82" s="15"/>
      <c r="V82" s="15"/>
      <c r="W82" s="15"/>
      <c r="X82" s="15"/>
      <c r="Z82" s="28"/>
      <c r="AA82" s="498"/>
      <c r="AC82" s="458"/>
      <c r="AD82" s="455"/>
      <c r="AE82" s="455"/>
      <c r="AF82" s="455"/>
      <c r="AG82" s="455"/>
      <c r="AH82" s="459"/>
      <c r="AS82" s="15"/>
      <c r="AT82" s="15"/>
      <c r="AW82" s="15"/>
      <c r="AX82" s="15"/>
      <c r="AY82" s="15"/>
      <c r="BA82" s="28"/>
    </row>
    <row r="83" spans="2:53" s="13" customFormat="1" hidden="1" x14ac:dyDescent="0.2">
      <c r="B83" s="721" t="s">
        <v>310</v>
      </c>
      <c r="C83" s="700"/>
      <c r="D83" s="700"/>
      <c r="E83" s="700"/>
      <c r="F83" s="700"/>
      <c r="G83" s="722"/>
      <c r="R83" s="15"/>
      <c r="S83" s="15"/>
      <c r="V83" s="15"/>
      <c r="W83" s="15"/>
      <c r="X83" s="15"/>
      <c r="Z83" s="28"/>
      <c r="AA83" s="498"/>
      <c r="AC83" s="721" t="s">
        <v>310</v>
      </c>
      <c r="AD83" s="700"/>
      <c r="AE83" s="700"/>
      <c r="AF83" s="700"/>
      <c r="AG83" s="700"/>
      <c r="AH83" s="722"/>
      <c r="AS83" s="15"/>
      <c r="AT83" s="15"/>
      <c r="AW83" s="15"/>
      <c r="AX83" s="15"/>
      <c r="AY83" s="15"/>
      <c r="BA83" s="28"/>
    </row>
    <row r="84" spans="2:53" s="13" customFormat="1" hidden="1" x14ac:dyDescent="0.2">
      <c r="B84" s="723" t="s">
        <v>291</v>
      </c>
      <c r="C84" s="724"/>
      <c r="D84" s="724"/>
      <c r="E84" s="724"/>
      <c r="F84" s="724"/>
      <c r="G84" s="725"/>
      <c r="R84" s="15"/>
      <c r="S84" s="15"/>
      <c r="V84" s="15"/>
      <c r="W84" s="15"/>
      <c r="X84" s="15"/>
      <c r="AA84" s="498"/>
      <c r="AC84" s="723" t="s">
        <v>291</v>
      </c>
      <c r="AD84" s="724"/>
      <c r="AE84" s="724"/>
      <c r="AF84" s="724"/>
      <c r="AG84" s="724"/>
      <c r="AH84" s="725"/>
      <c r="AS84" s="15"/>
      <c r="AT84" s="15"/>
      <c r="AW84" s="15"/>
      <c r="AX84" s="15"/>
      <c r="AY84" s="15"/>
    </row>
    <row r="85" spans="2:53" s="13" customFormat="1" hidden="1" x14ac:dyDescent="0.2">
      <c r="B85" s="696"/>
      <c r="C85" s="697"/>
      <c r="D85" s="697"/>
      <c r="E85" s="697"/>
      <c r="F85" s="697"/>
      <c r="G85" s="698"/>
      <c r="R85" s="15"/>
      <c r="S85" s="15"/>
      <c r="V85" s="15"/>
      <c r="W85" s="15"/>
      <c r="X85" s="15"/>
      <c r="AA85" s="498"/>
      <c r="AC85" s="696"/>
      <c r="AD85" s="697"/>
      <c r="AE85" s="697"/>
      <c r="AF85" s="697"/>
      <c r="AG85" s="697"/>
      <c r="AH85" s="698"/>
      <c r="AS85" s="15"/>
      <c r="AT85" s="15"/>
      <c r="AW85" s="15"/>
      <c r="AX85" s="15"/>
      <c r="AY85" s="15"/>
    </row>
    <row r="86" spans="2:53" s="13" customFormat="1" x14ac:dyDescent="0.2">
      <c r="B86" s="48"/>
      <c r="R86" s="51"/>
      <c r="S86" s="51"/>
      <c r="T86" s="26"/>
      <c r="U86" s="26"/>
      <c r="V86" s="51"/>
      <c r="W86" s="51"/>
      <c r="X86" s="51"/>
      <c r="AA86" s="498"/>
      <c r="AC86" s="48"/>
      <c r="AS86" s="51"/>
      <c r="AT86" s="51"/>
      <c r="AU86" s="26"/>
      <c r="AV86" s="26"/>
      <c r="AW86" s="51"/>
      <c r="AX86" s="51"/>
      <c r="AY86" s="51"/>
    </row>
    <row r="87" spans="2:53" x14ac:dyDescent="0.2">
      <c r="R87" s="30"/>
      <c r="S87" s="30"/>
      <c r="T87" s="31"/>
      <c r="U87" s="31"/>
      <c r="V87" s="30"/>
      <c r="W87" s="30"/>
      <c r="X87" s="30"/>
      <c r="AS87" s="30"/>
      <c r="AT87" s="30"/>
      <c r="AU87" s="31"/>
      <c r="AV87" s="31"/>
      <c r="AW87" s="30"/>
      <c r="AX87" s="30"/>
      <c r="AY87" s="30"/>
    </row>
    <row r="88" spans="2:53" x14ac:dyDescent="0.2">
      <c r="R88" s="30"/>
      <c r="S88" s="30"/>
      <c r="T88" s="31"/>
      <c r="U88" s="31"/>
      <c r="V88" s="30"/>
      <c r="W88" s="30"/>
      <c r="X88" s="30"/>
      <c r="AS88" s="30"/>
      <c r="AT88" s="30"/>
      <c r="AU88" s="31"/>
      <c r="AV88" s="31"/>
      <c r="AW88" s="30"/>
      <c r="AX88" s="30"/>
      <c r="AY88" s="30"/>
    </row>
    <row r="89" spans="2:53" x14ac:dyDescent="0.2">
      <c r="R89" s="30"/>
      <c r="S89" s="30"/>
      <c r="T89" s="31"/>
      <c r="U89" s="31"/>
      <c r="V89" s="30"/>
      <c r="W89" s="30"/>
      <c r="X89" s="30"/>
      <c r="AS89" s="30"/>
      <c r="AT89" s="30"/>
      <c r="AU89" s="31"/>
      <c r="AV89" s="31"/>
      <c r="AW89" s="30"/>
      <c r="AX89" s="30"/>
      <c r="AY89" s="30"/>
    </row>
    <row r="90" spans="2:53" x14ac:dyDescent="0.2">
      <c r="R90" s="30"/>
      <c r="S90" s="30"/>
      <c r="T90" s="31"/>
      <c r="U90" s="31"/>
      <c r="V90" s="30"/>
      <c r="W90" s="30"/>
      <c r="X90" s="30"/>
      <c r="AS90" s="30"/>
      <c r="AT90" s="30"/>
      <c r="AU90" s="31"/>
      <c r="AV90" s="31"/>
      <c r="AW90" s="30"/>
      <c r="AX90" s="30"/>
      <c r="AY90" s="30"/>
    </row>
  </sheetData>
  <mergeCells count="927">
    <mergeCell ref="AT28:AT29"/>
    <mergeCell ref="AU28:AU29"/>
    <mergeCell ref="AV28:AV29"/>
    <mergeCell ref="AW28:AW29"/>
    <mergeCell ref="AX28:AX29"/>
    <mergeCell ref="AY28:AY29"/>
    <mergeCell ref="AZ28:AZ29"/>
    <mergeCell ref="BA28:BA29"/>
    <mergeCell ref="AB28:AB29"/>
    <mergeCell ref="AC28:AC29"/>
    <mergeCell ref="AD28:AD29"/>
    <mergeCell ref="AE28:AE29"/>
    <mergeCell ref="AF28:AF29"/>
    <mergeCell ref="AG28:AO29"/>
    <mergeCell ref="AQ28:AQ29"/>
    <mergeCell ref="AR28:AR29"/>
    <mergeCell ref="AS28:AS29"/>
    <mergeCell ref="AT26:AT27"/>
    <mergeCell ref="AU26:AU27"/>
    <mergeCell ref="AV26:AV27"/>
    <mergeCell ref="AW26:AW27"/>
    <mergeCell ref="AX26:AX27"/>
    <mergeCell ref="AY26:AY27"/>
    <mergeCell ref="AZ26:AZ27"/>
    <mergeCell ref="BA26:BA27"/>
    <mergeCell ref="A28:A29"/>
    <mergeCell ref="B28:B29"/>
    <mergeCell ref="C28:C29"/>
    <mergeCell ref="D28:D29"/>
    <mergeCell ref="E28:E29"/>
    <mergeCell ref="F28:N29"/>
    <mergeCell ref="P28:P29"/>
    <mergeCell ref="Q28:Q29"/>
    <mergeCell ref="R28:R29"/>
    <mergeCell ref="S28:S29"/>
    <mergeCell ref="T28:T29"/>
    <mergeCell ref="U28:U29"/>
    <mergeCell ref="V28:V29"/>
    <mergeCell ref="W28:W29"/>
    <mergeCell ref="X28:X29"/>
    <mergeCell ref="Y28:Y29"/>
    <mergeCell ref="AB26:AB27"/>
    <mergeCell ref="AC26:AC27"/>
    <mergeCell ref="AD26:AD27"/>
    <mergeCell ref="AE26:AE27"/>
    <mergeCell ref="AF26:AF27"/>
    <mergeCell ref="AG26:AO27"/>
    <mergeCell ref="AQ26:AQ27"/>
    <mergeCell ref="AR26:AR27"/>
    <mergeCell ref="AS26:AS27"/>
    <mergeCell ref="AT24:AT25"/>
    <mergeCell ref="AU24:AU25"/>
    <mergeCell ref="AV24:AV25"/>
    <mergeCell ref="AW24:AW25"/>
    <mergeCell ref="AX24:AX25"/>
    <mergeCell ref="AY24:AY25"/>
    <mergeCell ref="AZ24:AZ25"/>
    <mergeCell ref="BA24:BA25"/>
    <mergeCell ref="A26:A27"/>
    <mergeCell ref="B26:B27"/>
    <mergeCell ref="C26:C27"/>
    <mergeCell ref="D26:D27"/>
    <mergeCell ref="E26:E27"/>
    <mergeCell ref="F26:N27"/>
    <mergeCell ref="P26:P27"/>
    <mergeCell ref="Q26:Q27"/>
    <mergeCell ref="R26:R27"/>
    <mergeCell ref="S26:S27"/>
    <mergeCell ref="T26:T27"/>
    <mergeCell ref="U26:U27"/>
    <mergeCell ref="V26:V27"/>
    <mergeCell ref="W26:W27"/>
    <mergeCell ref="X26:X27"/>
    <mergeCell ref="Y26:Y27"/>
    <mergeCell ref="AB24:AB25"/>
    <mergeCell ref="AC24:AC25"/>
    <mergeCell ref="AD24:AD25"/>
    <mergeCell ref="AE24:AE25"/>
    <mergeCell ref="AF24:AF25"/>
    <mergeCell ref="AG24:AO25"/>
    <mergeCell ref="AQ24:AQ25"/>
    <mergeCell ref="AR24:AR25"/>
    <mergeCell ref="AS24:AS25"/>
    <mergeCell ref="AT22:AT23"/>
    <mergeCell ref="AU22:AU23"/>
    <mergeCell ref="AV22:AV23"/>
    <mergeCell ref="AW22:AW23"/>
    <mergeCell ref="AX22:AX23"/>
    <mergeCell ref="AY22:AY23"/>
    <mergeCell ref="AZ22:AZ23"/>
    <mergeCell ref="BA22:BA23"/>
    <mergeCell ref="A24:A25"/>
    <mergeCell ref="B24:B25"/>
    <mergeCell ref="C24:C25"/>
    <mergeCell ref="D24:D25"/>
    <mergeCell ref="E24:E25"/>
    <mergeCell ref="F24:N25"/>
    <mergeCell ref="P24:P25"/>
    <mergeCell ref="Q24:Q25"/>
    <mergeCell ref="R24:R25"/>
    <mergeCell ref="S24:S25"/>
    <mergeCell ref="T24:T25"/>
    <mergeCell ref="U24:U25"/>
    <mergeCell ref="V24:V25"/>
    <mergeCell ref="W24:W25"/>
    <mergeCell ref="X24:X25"/>
    <mergeCell ref="Y24:Y25"/>
    <mergeCell ref="AB22:AB23"/>
    <mergeCell ref="AC22:AC23"/>
    <mergeCell ref="AD22:AD23"/>
    <mergeCell ref="AE22:AE23"/>
    <mergeCell ref="AF22:AF23"/>
    <mergeCell ref="AG22:AO23"/>
    <mergeCell ref="AQ22:AQ23"/>
    <mergeCell ref="AR22:AR23"/>
    <mergeCell ref="AS22:AS23"/>
    <mergeCell ref="AT20:AT21"/>
    <mergeCell ref="AU20:AU21"/>
    <mergeCell ref="AV20:AV21"/>
    <mergeCell ref="AW20:AW21"/>
    <mergeCell ref="AX20:AX21"/>
    <mergeCell ref="AY20:AY21"/>
    <mergeCell ref="AZ20:AZ21"/>
    <mergeCell ref="BA20:BA21"/>
    <mergeCell ref="A22:A23"/>
    <mergeCell ref="B22:B23"/>
    <mergeCell ref="C22:C23"/>
    <mergeCell ref="D22:D23"/>
    <mergeCell ref="E22:E23"/>
    <mergeCell ref="F22:N23"/>
    <mergeCell ref="P22:P23"/>
    <mergeCell ref="Q22:Q23"/>
    <mergeCell ref="R22:R23"/>
    <mergeCell ref="S22:S23"/>
    <mergeCell ref="T22:T23"/>
    <mergeCell ref="U22:U23"/>
    <mergeCell ref="V22:V23"/>
    <mergeCell ref="W22:W23"/>
    <mergeCell ref="X22:X23"/>
    <mergeCell ref="Y22:Y23"/>
    <mergeCell ref="AB20:AB21"/>
    <mergeCell ref="AC20:AC21"/>
    <mergeCell ref="AD20:AD21"/>
    <mergeCell ref="AE20:AE21"/>
    <mergeCell ref="AF20:AF21"/>
    <mergeCell ref="AG20:AO21"/>
    <mergeCell ref="AQ20:AQ21"/>
    <mergeCell ref="AR20:AR21"/>
    <mergeCell ref="AS20:AS21"/>
    <mergeCell ref="AC78:AH78"/>
    <mergeCell ref="AC79:AH79"/>
    <mergeCell ref="AC83:AH83"/>
    <mergeCell ref="AC84:AH84"/>
    <mergeCell ref="AC85:AH85"/>
    <mergeCell ref="A5:Z5"/>
    <mergeCell ref="AB5:BA5"/>
    <mergeCell ref="A1:BA1"/>
    <mergeCell ref="A2:BA2"/>
    <mergeCell ref="A3:BA3"/>
    <mergeCell ref="A4:BA4"/>
    <mergeCell ref="A20:A21"/>
    <mergeCell ref="B20:B21"/>
    <mergeCell ref="C20:C21"/>
    <mergeCell ref="D20:D21"/>
    <mergeCell ref="E20:E21"/>
    <mergeCell ref="F20:N21"/>
    <mergeCell ref="P20:P21"/>
    <mergeCell ref="Q20:Q21"/>
    <mergeCell ref="R20:R21"/>
    <mergeCell ref="S20:S21"/>
    <mergeCell ref="T20:T21"/>
    <mergeCell ref="U20:U21"/>
    <mergeCell ref="V20:V21"/>
    <mergeCell ref="AB64:AC64"/>
    <mergeCell ref="AB65:AC65"/>
    <mergeCell ref="AF71:AK71"/>
    <mergeCell ref="AL71:AM71"/>
    <mergeCell ref="AN71:AO71"/>
    <mergeCell ref="AR71:AU74"/>
    <mergeCell ref="AG72:AJ72"/>
    <mergeCell ref="AG73:AJ73"/>
    <mergeCell ref="AG74:AJ74"/>
    <mergeCell ref="BA54:BA63"/>
    <mergeCell ref="AB62:AB63"/>
    <mergeCell ref="AC62:AC63"/>
    <mergeCell ref="AD62:AD63"/>
    <mergeCell ref="AE62:AE63"/>
    <mergeCell ref="AF62:AF63"/>
    <mergeCell ref="AG62:AO63"/>
    <mergeCell ref="AQ62:AQ63"/>
    <mergeCell ref="AR62:AR63"/>
    <mergeCell ref="AS62:AS63"/>
    <mergeCell ref="AT62:AT63"/>
    <mergeCell ref="AU62:AU63"/>
    <mergeCell ref="AV62:AV63"/>
    <mergeCell ref="AW62:AW63"/>
    <mergeCell ref="AX62:AX63"/>
    <mergeCell ref="AZ62:AZ63"/>
    <mergeCell ref="AD56:AD57"/>
    <mergeCell ref="AE56:AE57"/>
    <mergeCell ref="AF56:AF57"/>
    <mergeCell ref="AG56:AO57"/>
    <mergeCell ref="AQ56:AQ57"/>
    <mergeCell ref="AR56:AR57"/>
    <mergeCell ref="AS56:AS57"/>
    <mergeCell ref="AU52:AU53"/>
    <mergeCell ref="AV52:AV53"/>
    <mergeCell ref="AW52:AW53"/>
    <mergeCell ref="AX52:AX53"/>
    <mergeCell ref="AY52:AY53"/>
    <mergeCell ref="AZ52:AZ53"/>
    <mergeCell ref="AB54:AB55"/>
    <mergeCell ref="AC54:AC55"/>
    <mergeCell ref="AD54:AD55"/>
    <mergeCell ref="AE54:AE55"/>
    <mergeCell ref="AF54:AF55"/>
    <mergeCell ref="AG54:AO55"/>
    <mergeCell ref="AQ54:AQ55"/>
    <mergeCell ref="AR54:AR55"/>
    <mergeCell ref="AS54:AS55"/>
    <mergeCell ref="AT54:AT55"/>
    <mergeCell ref="AU54:AU55"/>
    <mergeCell ref="AV54:AV55"/>
    <mergeCell ref="AW54:AW55"/>
    <mergeCell ref="AX54:AX55"/>
    <mergeCell ref="AY54:AY55"/>
    <mergeCell ref="AZ54:AZ55"/>
    <mergeCell ref="AB52:AB53"/>
    <mergeCell ref="AC52:AC53"/>
    <mergeCell ref="AD52:AD53"/>
    <mergeCell ref="AE52:AE53"/>
    <mergeCell ref="AF52:AF53"/>
    <mergeCell ref="AG52:AO53"/>
    <mergeCell ref="AQ52:AQ53"/>
    <mergeCell ref="AR52:AR53"/>
    <mergeCell ref="AS52:AS53"/>
    <mergeCell ref="AT48:AT49"/>
    <mergeCell ref="AD48:AD49"/>
    <mergeCell ref="AE48:AE49"/>
    <mergeCell ref="AF48:AF49"/>
    <mergeCell ref="AG48:AO49"/>
    <mergeCell ref="AQ48:AQ49"/>
    <mergeCell ref="AR48:AR49"/>
    <mergeCell ref="AS48:AS49"/>
    <mergeCell ref="AT52:AT53"/>
    <mergeCell ref="AU48:AU49"/>
    <mergeCell ref="AV48:AV49"/>
    <mergeCell ref="AW48:AW49"/>
    <mergeCell ref="AX48:AX49"/>
    <mergeCell ref="AY48:AY49"/>
    <mergeCell ref="AZ48:AZ49"/>
    <mergeCell ref="AB50:AB51"/>
    <mergeCell ref="AC50:AC51"/>
    <mergeCell ref="AD50:AD51"/>
    <mergeCell ref="AE50:AE51"/>
    <mergeCell ref="AF50:AF51"/>
    <mergeCell ref="AG50:AO51"/>
    <mergeCell ref="AQ50:AQ51"/>
    <mergeCell ref="AR50:AR51"/>
    <mergeCell ref="AS50:AS51"/>
    <mergeCell ref="AT50:AT51"/>
    <mergeCell ref="AU50:AU51"/>
    <mergeCell ref="AV50:AV51"/>
    <mergeCell ref="AW50:AW51"/>
    <mergeCell ref="AX50:AX51"/>
    <mergeCell ref="AY50:AY51"/>
    <mergeCell ref="AZ50:AZ51"/>
    <mergeCell ref="AB48:AB49"/>
    <mergeCell ref="AC48:AC49"/>
    <mergeCell ref="AT44:AT45"/>
    <mergeCell ref="AU44:AU45"/>
    <mergeCell ref="AV44:AV45"/>
    <mergeCell ref="AW44:AW45"/>
    <mergeCell ref="AX44:AX45"/>
    <mergeCell ref="AY44:AY45"/>
    <mergeCell ref="AZ44:AZ45"/>
    <mergeCell ref="AB46:AB47"/>
    <mergeCell ref="AC46:AC47"/>
    <mergeCell ref="AD46:AD47"/>
    <mergeCell ref="AE46:AE47"/>
    <mergeCell ref="AF46:AF47"/>
    <mergeCell ref="AG46:AO47"/>
    <mergeCell ref="AQ46:AQ47"/>
    <mergeCell ref="AR46:AR47"/>
    <mergeCell ref="AS46:AS47"/>
    <mergeCell ref="AT46:AT47"/>
    <mergeCell ref="AU46:AU47"/>
    <mergeCell ref="AV46:AV47"/>
    <mergeCell ref="AW46:AW47"/>
    <mergeCell ref="AX46:AX47"/>
    <mergeCell ref="AY46:AY47"/>
    <mergeCell ref="AZ46:AZ47"/>
    <mergeCell ref="AB44:AB45"/>
    <mergeCell ref="AC44:AC45"/>
    <mergeCell ref="AD44:AD45"/>
    <mergeCell ref="AE44:AE45"/>
    <mergeCell ref="AF44:AF45"/>
    <mergeCell ref="AG44:AO45"/>
    <mergeCell ref="AQ44:AQ45"/>
    <mergeCell ref="AR44:AR45"/>
    <mergeCell ref="AS44:AS45"/>
    <mergeCell ref="AR42:AR43"/>
    <mergeCell ref="AS42:AS43"/>
    <mergeCell ref="AT42:AT43"/>
    <mergeCell ref="AU42:AU43"/>
    <mergeCell ref="AV42:AV43"/>
    <mergeCell ref="AW42:AW43"/>
    <mergeCell ref="AX42:AX43"/>
    <mergeCell ref="AY42:AY43"/>
    <mergeCell ref="AZ42:AZ43"/>
    <mergeCell ref="BA38:BA53"/>
    <mergeCell ref="AB40:AB41"/>
    <mergeCell ref="AC40:AC41"/>
    <mergeCell ref="AD40:AD41"/>
    <mergeCell ref="AE40:AE41"/>
    <mergeCell ref="AF40:AF41"/>
    <mergeCell ref="AG40:AO41"/>
    <mergeCell ref="AQ40:AQ41"/>
    <mergeCell ref="AR40:AR41"/>
    <mergeCell ref="AS40:AS41"/>
    <mergeCell ref="AT40:AT41"/>
    <mergeCell ref="AU40:AU41"/>
    <mergeCell ref="AV40:AV41"/>
    <mergeCell ref="AW40:AW41"/>
    <mergeCell ref="AX40:AX41"/>
    <mergeCell ref="AY40:AY41"/>
    <mergeCell ref="AZ40:AZ41"/>
    <mergeCell ref="AB42:AB43"/>
    <mergeCell ref="AC42:AC43"/>
    <mergeCell ref="AD42:AD43"/>
    <mergeCell ref="AE42:AE43"/>
    <mergeCell ref="AF42:AF43"/>
    <mergeCell ref="AG42:AO43"/>
    <mergeCell ref="AQ42:AQ43"/>
    <mergeCell ref="AR38:AR39"/>
    <mergeCell ref="AS38:AS39"/>
    <mergeCell ref="AT38:AT39"/>
    <mergeCell ref="AU38:AU39"/>
    <mergeCell ref="AV38:AV39"/>
    <mergeCell ref="AW38:AW39"/>
    <mergeCell ref="AX38:AX39"/>
    <mergeCell ref="AY38:AY39"/>
    <mergeCell ref="AZ38:AZ39"/>
    <mergeCell ref="AB36:AC36"/>
    <mergeCell ref="AB37:AC37"/>
    <mergeCell ref="AB38:AB39"/>
    <mergeCell ref="AC38:AC39"/>
    <mergeCell ref="AD38:AD39"/>
    <mergeCell ref="AE38:AE39"/>
    <mergeCell ref="AF38:AF39"/>
    <mergeCell ref="AG38:AO39"/>
    <mergeCell ref="AQ38:AQ39"/>
    <mergeCell ref="BA30:BA31"/>
    <mergeCell ref="AB32:AC32"/>
    <mergeCell ref="AB33:AC33"/>
    <mergeCell ref="AB34:AB35"/>
    <mergeCell ref="AC34:AC35"/>
    <mergeCell ref="AD34:AD35"/>
    <mergeCell ref="AE34:AE35"/>
    <mergeCell ref="AF34:AF35"/>
    <mergeCell ref="AG34:AO35"/>
    <mergeCell ref="AQ34:AQ35"/>
    <mergeCell ref="AR34:AR35"/>
    <mergeCell ref="AS34:AS35"/>
    <mergeCell ref="AT34:AT35"/>
    <mergeCell ref="AU34:AU35"/>
    <mergeCell ref="AV34:AV35"/>
    <mergeCell ref="AW34:AW35"/>
    <mergeCell ref="AX34:AX35"/>
    <mergeCell ref="AY34:AY35"/>
    <mergeCell ref="AZ34:AZ35"/>
    <mergeCell ref="BA34:BA35"/>
    <mergeCell ref="AT18:AT19"/>
    <mergeCell ref="AU18:AU19"/>
    <mergeCell ref="AV18:AV19"/>
    <mergeCell ref="AW18:AW19"/>
    <mergeCell ref="AX18:AX19"/>
    <mergeCell ref="AY18:AY19"/>
    <mergeCell ref="AZ18:AZ19"/>
    <mergeCell ref="BA18:BA19"/>
    <mergeCell ref="AB30:AB31"/>
    <mergeCell ref="AC30:AC31"/>
    <mergeCell ref="AD30:AD31"/>
    <mergeCell ref="AE30:AE31"/>
    <mergeCell ref="AF30:AF31"/>
    <mergeCell ref="AG30:AO31"/>
    <mergeCell ref="AQ30:AQ31"/>
    <mergeCell ref="AR30:AR31"/>
    <mergeCell ref="AS30:AS31"/>
    <mergeCell ref="AT30:AT31"/>
    <mergeCell ref="AU30:AU31"/>
    <mergeCell ref="AV30:AV31"/>
    <mergeCell ref="AW30:AW31"/>
    <mergeCell ref="AX30:AX31"/>
    <mergeCell ref="AY30:AY31"/>
    <mergeCell ref="AZ30:AZ31"/>
    <mergeCell ref="AB18:AB19"/>
    <mergeCell ref="AC18:AC19"/>
    <mergeCell ref="AD18:AD19"/>
    <mergeCell ref="AE18:AE19"/>
    <mergeCell ref="AF18:AF19"/>
    <mergeCell ref="AG18:AO19"/>
    <mergeCell ref="AQ18:AQ19"/>
    <mergeCell ref="AR18:AR19"/>
    <mergeCell ref="AS18:AS19"/>
    <mergeCell ref="BA14:BA15"/>
    <mergeCell ref="AB16:AB17"/>
    <mergeCell ref="AC16:AC17"/>
    <mergeCell ref="AD16:AD17"/>
    <mergeCell ref="AE16:AE17"/>
    <mergeCell ref="AF16:AF17"/>
    <mergeCell ref="AG16:AO17"/>
    <mergeCell ref="AQ16:AQ17"/>
    <mergeCell ref="AR16:AR17"/>
    <mergeCell ref="AS16:AS17"/>
    <mergeCell ref="AT16:AT17"/>
    <mergeCell ref="AU16:AU17"/>
    <mergeCell ref="AV16:AV17"/>
    <mergeCell ref="AW16:AW17"/>
    <mergeCell ref="AX16:AX17"/>
    <mergeCell ref="AY16:AY17"/>
    <mergeCell ref="AZ16:AZ17"/>
    <mergeCell ref="BA16:BA17"/>
    <mergeCell ref="AT12:AT13"/>
    <mergeCell ref="AU12:AU13"/>
    <mergeCell ref="AV12:AV13"/>
    <mergeCell ref="AW12:AW13"/>
    <mergeCell ref="AX12:AX13"/>
    <mergeCell ref="AY12:AY13"/>
    <mergeCell ref="AZ12:AZ13"/>
    <mergeCell ref="BA12:BA13"/>
    <mergeCell ref="AB14:AB15"/>
    <mergeCell ref="AC14:AC15"/>
    <mergeCell ref="AD14:AD15"/>
    <mergeCell ref="AE14:AE15"/>
    <mergeCell ref="AF14:AF15"/>
    <mergeCell ref="AG14:AO15"/>
    <mergeCell ref="AQ14:AQ15"/>
    <mergeCell ref="AR14:AR15"/>
    <mergeCell ref="AS14:AS15"/>
    <mergeCell ref="AT14:AT15"/>
    <mergeCell ref="AU14:AU15"/>
    <mergeCell ref="AV14:AV15"/>
    <mergeCell ref="AW14:AW15"/>
    <mergeCell ref="AX14:AX15"/>
    <mergeCell ref="AY14:AY15"/>
    <mergeCell ref="AZ14:AZ15"/>
    <mergeCell ref="AB12:AB13"/>
    <mergeCell ref="AC12:AC13"/>
    <mergeCell ref="AD12:AD13"/>
    <mergeCell ref="AE12:AE13"/>
    <mergeCell ref="AF12:AF13"/>
    <mergeCell ref="AG12:AO13"/>
    <mergeCell ref="AQ12:AQ13"/>
    <mergeCell ref="AR12:AR13"/>
    <mergeCell ref="AS12:AS13"/>
    <mergeCell ref="AU7:AV7"/>
    <mergeCell ref="AW7:AW8"/>
    <mergeCell ref="AX7:AX8"/>
    <mergeCell ref="AY7:AY8"/>
    <mergeCell ref="AZ7:AZ8"/>
    <mergeCell ref="BA7:BA8"/>
    <mergeCell ref="AB9:AC9"/>
    <mergeCell ref="AB10:AB11"/>
    <mergeCell ref="AC10:AC11"/>
    <mergeCell ref="AD10:AD11"/>
    <mergeCell ref="AE10:AE11"/>
    <mergeCell ref="AF10:AF11"/>
    <mergeCell ref="AG10:AO11"/>
    <mergeCell ref="AQ10:AQ11"/>
    <mergeCell ref="AR10:AR11"/>
    <mergeCell ref="AS10:AS11"/>
    <mergeCell ref="AT10:AT11"/>
    <mergeCell ref="AU10:AU11"/>
    <mergeCell ref="AV10:AV11"/>
    <mergeCell ref="AW10:AW11"/>
    <mergeCell ref="AX10:AX11"/>
    <mergeCell ref="AY10:AY11"/>
    <mergeCell ref="AZ10:AZ11"/>
    <mergeCell ref="BA10:BA11"/>
    <mergeCell ref="AK7:AK8"/>
    <mergeCell ref="AL7:AL8"/>
    <mergeCell ref="AM7:AM8"/>
    <mergeCell ref="AN7:AN8"/>
    <mergeCell ref="AO7:AO8"/>
    <mergeCell ref="AP7:AP8"/>
    <mergeCell ref="AQ7:AQ8"/>
    <mergeCell ref="AR7:AR8"/>
    <mergeCell ref="AS7:AT7"/>
    <mergeCell ref="AB7:AB8"/>
    <mergeCell ref="AC7:AC8"/>
    <mergeCell ref="AD7:AD8"/>
    <mergeCell ref="AE7:AE8"/>
    <mergeCell ref="AF7:AF8"/>
    <mergeCell ref="AG7:AG8"/>
    <mergeCell ref="AH7:AH8"/>
    <mergeCell ref="AI7:AI8"/>
    <mergeCell ref="AJ7:AJ8"/>
    <mergeCell ref="AB6:AF6"/>
    <mergeCell ref="AG6:AJ6"/>
    <mergeCell ref="AL6:AN6"/>
    <mergeCell ref="AO6:AR6"/>
    <mergeCell ref="AS6:AV6"/>
    <mergeCell ref="A18:A19"/>
    <mergeCell ref="B18:B19"/>
    <mergeCell ref="C18:C19"/>
    <mergeCell ref="D18:D19"/>
    <mergeCell ref="E18:E19"/>
    <mergeCell ref="F18:N19"/>
    <mergeCell ref="P18:P19"/>
    <mergeCell ref="Q18:Q19"/>
    <mergeCell ref="R18:R19"/>
    <mergeCell ref="A7:A8"/>
    <mergeCell ref="B7:B8"/>
    <mergeCell ref="C7:C8"/>
    <mergeCell ref="D7:D8"/>
    <mergeCell ref="E7:E8"/>
    <mergeCell ref="F7:F8"/>
    <mergeCell ref="G7:G8"/>
    <mergeCell ref="I7:I8"/>
    <mergeCell ref="A6:E6"/>
    <mergeCell ref="F6:I6"/>
    <mergeCell ref="E71:J71"/>
    <mergeCell ref="K71:L71"/>
    <mergeCell ref="M71:N71"/>
    <mergeCell ref="R14:R15"/>
    <mergeCell ref="R12:R13"/>
    <mergeCell ref="A32:B32"/>
    <mergeCell ref="P10:P11"/>
    <mergeCell ref="Q10:Q11"/>
    <mergeCell ref="R10:R11"/>
    <mergeCell ref="A10:A11"/>
    <mergeCell ref="P16:P17"/>
    <mergeCell ref="E16:E17"/>
    <mergeCell ref="C16:C17"/>
    <mergeCell ref="A14:A15"/>
    <mergeCell ref="B14:B15"/>
    <mergeCell ref="D14:D15"/>
    <mergeCell ref="E14:E15"/>
    <mergeCell ref="C14:C15"/>
    <mergeCell ref="P30:P31"/>
    <mergeCell ref="B30:B31"/>
    <mergeCell ref="Q30:Q31"/>
    <mergeCell ref="R30:R31"/>
    <mergeCell ref="C30:C31"/>
    <mergeCell ref="D30:D31"/>
    <mergeCell ref="B78:G78"/>
    <mergeCell ref="B83:G83"/>
    <mergeCell ref="B84:G84"/>
    <mergeCell ref="B10:B11"/>
    <mergeCell ref="C10:C11"/>
    <mergeCell ref="D10:D11"/>
    <mergeCell ref="E10:E11"/>
    <mergeCell ref="F16:N17"/>
    <mergeCell ref="A37:B37"/>
    <mergeCell ref="A30:A31"/>
    <mergeCell ref="E30:E31"/>
    <mergeCell ref="A33:B33"/>
    <mergeCell ref="A34:A35"/>
    <mergeCell ref="B34:B35"/>
    <mergeCell ref="C34:C35"/>
    <mergeCell ref="D34:D35"/>
    <mergeCell ref="A62:A63"/>
    <mergeCell ref="B62:B63"/>
    <mergeCell ref="A16:A17"/>
    <mergeCell ref="B12:B13"/>
    <mergeCell ref="E12:E13"/>
    <mergeCell ref="D12:D13"/>
    <mergeCell ref="B16:B17"/>
    <mergeCell ref="D16:D17"/>
    <mergeCell ref="B85:G85"/>
    <mergeCell ref="B79:G79"/>
    <mergeCell ref="F72:I72"/>
    <mergeCell ref="F73:I73"/>
    <mergeCell ref="V10:V11"/>
    <mergeCell ref="R6:U6"/>
    <mergeCell ref="X7:X8"/>
    <mergeCell ref="Y7:Y8"/>
    <mergeCell ref="N6:Q6"/>
    <mergeCell ref="A9:B9"/>
    <mergeCell ref="P7:P8"/>
    <mergeCell ref="Q7:Q8"/>
    <mergeCell ref="J7:J8"/>
    <mergeCell ref="K7:K8"/>
    <mergeCell ref="L7:L8"/>
    <mergeCell ref="M7:M8"/>
    <mergeCell ref="N7:N8"/>
    <mergeCell ref="O7:O8"/>
    <mergeCell ref="H7:H8"/>
    <mergeCell ref="X10:X11"/>
    <mergeCell ref="W10:W11"/>
    <mergeCell ref="Y10:Y11"/>
    <mergeCell ref="C12:C13"/>
    <mergeCell ref="A12:A13"/>
    <mergeCell ref="K6:M6"/>
    <mergeCell ref="Z7:Z8"/>
    <mergeCell ref="W7:W8"/>
    <mergeCell ref="V7:V8"/>
    <mergeCell ref="T7:U7"/>
    <mergeCell ref="R7:S7"/>
    <mergeCell ref="Z10:Z11"/>
    <mergeCell ref="S10:S11"/>
    <mergeCell ref="T10:T11"/>
    <mergeCell ref="U10:U11"/>
    <mergeCell ref="F10:N11"/>
    <mergeCell ref="Z12:Z13"/>
    <mergeCell ref="V12:V13"/>
    <mergeCell ref="W12:W13"/>
    <mergeCell ref="X12:X13"/>
    <mergeCell ref="Y12:Y13"/>
    <mergeCell ref="Q12:Q13"/>
    <mergeCell ref="F12:N13"/>
    <mergeCell ref="P12:P13"/>
    <mergeCell ref="S12:S13"/>
    <mergeCell ref="T12:T13"/>
    <mergeCell ref="U12:U13"/>
    <mergeCell ref="X14:X15"/>
    <mergeCell ref="Y14:Y15"/>
    <mergeCell ref="Z14:Z15"/>
    <mergeCell ref="T14:T15"/>
    <mergeCell ref="U14:U15"/>
    <mergeCell ref="Q14:Q15"/>
    <mergeCell ref="S14:S15"/>
    <mergeCell ref="F14:N15"/>
    <mergeCell ref="P14:P15"/>
    <mergeCell ref="V14:V15"/>
    <mergeCell ref="W14:W15"/>
    <mergeCell ref="V16:V17"/>
    <mergeCell ref="W16:W17"/>
    <mergeCell ref="X16:X17"/>
    <mergeCell ref="Y16:Y17"/>
    <mergeCell ref="Z16:Z17"/>
    <mergeCell ref="T16:T17"/>
    <mergeCell ref="U16:U17"/>
    <mergeCell ref="Q16:Q17"/>
    <mergeCell ref="R16:R17"/>
    <mergeCell ref="S16:S17"/>
    <mergeCell ref="Y30:Y31"/>
    <mergeCell ref="Z30:Z31"/>
    <mergeCell ref="V30:V31"/>
    <mergeCell ref="W30:W31"/>
    <mergeCell ref="X30:X31"/>
    <mergeCell ref="S18:S19"/>
    <mergeCell ref="T18:T19"/>
    <mergeCell ref="U18:U19"/>
    <mergeCell ref="V18:V19"/>
    <mergeCell ref="W18:W19"/>
    <mergeCell ref="X18:X19"/>
    <mergeCell ref="Y18:Y19"/>
    <mergeCell ref="Z18:Z19"/>
    <mergeCell ref="U30:U31"/>
    <mergeCell ref="S30:S31"/>
    <mergeCell ref="T30:T31"/>
    <mergeCell ref="W20:W21"/>
    <mergeCell ref="X20:X21"/>
    <mergeCell ref="Y20:Y21"/>
    <mergeCell ref="Z20:Z21"/>
    <mergeCell ref="Z22:Z23"/>
    <mergeCell ref="Z24:Z25"/>
    <mergeCell ref="Z26:Z27"/>
    <mergeCell ref="Z28:Z29"/>
    <mergeCell ref="F30:N31"/>
    <mergeCell ref="T34:T35"/>
    <mergeCell ref="U34:U35"/>
    <mergeCell ref="V34:V35"/>
    <mergeCell ref="W34:W35"/>
    <mergeCell ref="E34:E35"/>
    <mergeCell ref="F34:N35"/>
    <mergeCell ref="P34:P35"/>
    <mergeCell ref="Q34:Q35"/>
    <mergeCell ref="R34:R35"/>
    <mergeCell ref="V46:V47"/>
    <mergeCell ref="W46:W47"/>
    <mergeCell ref="X46:X47"/>
    <mergeCell ref="Y46:Y47"/>
    <mergeCell ref="S44:S45"/>
    <mergeCell ref="T44:T45"/>
    <mergeCell ref="U44:U45"/>
    <mergeCell ref="V44:V45"/>
    <mergeCell ref="W44:W45"/>
    <mergeCell ref="X44:X45"/>
    <mergeCell ref="Y44:Y45"/>
    <mergeCell ref="X34:X35"/>
    <mergeCell ref="Y34:Y35"/>
    <mergeCell ref="U42:U43"/>
    <mergeCell ref="V42:V43"/>
    <mergeCell ref="W42:W43"/>
    <mergeCell ref="Y42:Y43"/>
    <mergeCell ref="W38:W39"/>
    <mergeCell ref="X38:X39"/>
    <mergeCell ref="Y38:Y39"/>
    <mergeCell ref="X40:X41"/>
    <mergeCell ref="Z34:Z35"/>
    <mergeCell ref="A36:B36"/>
    <mergeCell ref="S34:S35"/>
    <mergeCell ref="Z38:Z53"/>
    <mergeCell ref="T48:T49"/>
    <mergeCell ref="X42:X43"/>
    <mergeCell ref="F42:N43"/>
    <mergeCell ref="P42:P43"/>
    <mergeCell ref="S46:S47"/>
    <mergeCell ref="T46:T47"/>
    <mergeCell ref="U46:U47"/>
    <mergeCell ref="U48:U49"/>
    <mergeCell ref="V48:V49"/>
    <mergeCell ref="W48:W49"/>
    <mergeCell ref="X48:X49"/>
    <mergeCell ref="Y48:Y49"/>
    <mergeCell ref="Y40:Y41"/>
    <mergeCell ref="S38:S39"/>
    <mergeCell ref="T38:T39"/>
    <mergeCell ref="U38:U39"/>
    <mergeCell ref="V38:V39"/>
    <mergeCell ref="U40:U41"/>
    <mergeCell ref="V40:V41"/>
    <mergeCell ref="W40:W41"/>
    <mergeCell ref="S42:S43"/>
    <mergeCell ref="T42:T43"/>
    <mergeCell ref="T40:T41"/>
    <mergeCell ref="F40:N41"/>
    <mergeCell ref="P40:P41"/>
    <mergeCell ref="Q40:Q41"/>
    <mergeCell ref="R40:R41"/>
    <mergeCell ref="S40:S41"/>
    <mergeCell ref="A42:A43"/>
    <mergeCell ref="B42:B43"/>
    <mergeCell ref="C42:C43"/>
    <mergeCell ref="D42:D43"/>
    <mergeCell ref="E42:E43"/>
    <mergeCell ref="A40:A41"/>
    <mergeCell ref="B40:B41"/>
    <mergeCell ref="C40:C41"/>
    <mergeCell ref="D40:D41"/>
    <mergeCell ref="E40:E41"/>
    <mergeCell ref="Q42:Q43"/>
    <mergeCell ref="R42:R43"/>
    <mergeCell ref="A38:A39"/>
    <mergeCell ref="B38:B39"/>
    <mergeCell ref="C38:C39"/>
    <mergeCell ref="D38:D39"/>
    <mergeCell ref="E38:E39"/>
    <mergeCell ref="F38:N39"/>
    <mergeCell ref="P38:P39"/>
    <mergeCell ref="Q38:Q39"/>
    <mergeCell ref="R38:R39"/>
    <mergeCell ref="X50:X51"/>
    <mergeCell ref="Y50:Y51"/>
    <mergeCell ref="U52:U53"/>
    <mergeCell ref="V52:V53"/>
    <mergeCell ref="W52:W53"/>
    <mergeCell ref="X52:X53"/>
    <mergeCell ref="A48:A49"/>
    <mergeCell ref="B48:B49"/>
    <mergeCell ref="C48:C49"/>
    <mergeCell ref="R52:R53"/>
    <mergeCell ref="A50:A51"/>
    <mergeCell ref="B50:B51"/>
    <mergeCell ref="C50:C51"/>
    <mergeCell ref="D50:D51"/>
    <mergeCell ref="E50:E51"/>
    <mergeCell ref="F50:N51"/>
    <mergeCell ref="P50:P51"/>
    <mergeCell ref="Q50:Q51"/>
    <mergeCell ref="R50:R51"/>
    <mergeCell ref="S48:S49"/>
    <mergeCell ref="D48:D49"/>
    <mergeCell ref="E48:E49"/>
    <mergeCell ref="F48:N49"/>
    <mergeCell ref="P48:P49"/>
    <mergeCell ref="P54:P55"/>
    <mergeCell ref="Q54:Q55"/>
    <mergeCell ref="R54:R55"/>
    <mergeCell ref="A44:A45"/>
    <mergeCell ref="B44:B45"/>
    <mergeCell ref="C44:C45"/>
    <mergeCell ref="D44:D45"/>
    <mergeCell ref="E44:E45"/>
    <mergeCell ref="A46:A47"/>
    <mergeCell ref="B46:B47"/>
    <mergeCell ref="C46:C47"/>
    <mergeCell ref="Q44:Q45"/>
    <mergeCell ref="R44:R45"/>
    <mergeCell ref="D46:D47"/>
    <mergeCell ref="E46:E47"/>
    <mergeCell ref="F46:N47"/>
    <mergeCell ref="P46:P47"/>
    <mergeCell ref="Q46:Q47"/>
    <mergeCell ref="R46:R47"/>
    <mergeCell ref="Q48:Q49"/>
    <mergeCell ref="R48:R49"/>
    <mergeCell ref="F44:N45"/>
    <mergeCell ref="P44:P45"/>
    <mergeCell ref="Q71:T74"/>
    <mergeCell ref="U50:U51"/>
    <mergeCell ref="V50:V51"/>
    <mergeCell ref="W50:W51"/>
    <mergeCell ref="A52:A53"/>
    <mergeCell ref="B52:B53"/>
    <mergeCell ref="C52:C53"/>
    <mergeCell ref="D52:D53"/>
    <mergeCell ref="E52:E53"/>
    <mergeCell ref="F52:N53"/>
    <mergeCell ref="P52:P53"/>
    <mergeCell ref="Q52:Q53"/>
    <mergeCell ref="S50:S51"/>
    <mergeCell ref="T50:T51"/>
    <mergeCell ref="F74:I74"/>
    <mergeCell ref="S62:S63"/>
    <mergeCell ref="T62:T63"/>
    <mergeCell ref="U62:U63"/>
    <mergeCell ref="V62:V63"/>
    <mergeCell ref="W62:W63"/>
    <mergeCell ref="U54:U55"/>
    <mergeCell ref="V54:V55"/>
    <mergeCell ref="W54:W55"/>
    <mergeCell ref="S54:S55"/>
    <mergeCell ref="X62:X63"/>
    <mergeCell ref="Y62:Y63"/>
    <mergeCell ref="Z54:Z63"/>
    <mergeCell ref="Y52:Y53"/>
    <mergeCell ref="A65:B65"/>
    <mergeCell ref="C62:C63"/>
    <mergeCell ref="D62:D63"/>
    <mergeCell ref="E62:E63"/>
    <mergeCell ref="F62:N63"/>
    <mergeCell ref="P62:P63"/>
    <mergeCell ref="Q62:Q63"/>
    <mergeCell ref="R62:R63"/>
    <mergeCell ref="A64:B64"/>
    <mergeCell ref="X54:X55"/>
    <mergeCell ref="Y54:Y55"/>
    <mergeCell ref="T54:T55"/>
    <mergeCell ref="S52:S53"/>
    <mergeCell ref="T52:T53"/>
    <mergeCell ref="A54:A55"/>
    <mergeCell ref="B54:B55"/>
    <mergeCell ref="C54:C55"/>
    <mergeCell ref="D54:D55"/>
    <mergeCell ref="E54:E55"/>
    <mergeCell ref="F54:N55"/>
    <mergeCell ref="T56:T57"/>
    <mergeCell ref="U56:U57"/>
    <mergeCell ref="V56:V57"/>
    <mergeCell ref="W56:W57"/>
    <mergeCell ref="X56:X57"/>
    <mergeCell ref="Y56:Y57"/>
    <mergeCell ref="AB56:AB57"/>
    <mergeCell ref="AC56:AC57"/>
    <mergeCell ref="A56:A57"/>
    <mergeCell ref="B56:B57"/>
    <mergeCell ref="C56:C57"/>
    <mergeCell ref="D56:D57"/>
    <mergeCell ref="E56:E57"/>
    <mergeCell ref="F56:N57"/>
    <mergeCell ref="P56:P57"/>
    <mergeCell ref="Q56:Q57"/>
    <mergeCell ref="R56:R57"/>
    <mergeCell ref="AU56:AU57"/>
    <mergeCell ref="AV56:AV57"/>
    <mergeCell ref="AW56:AW57"/>
    <mergeCell ref="AX56:AX57"/>
    <mergeCell ref="AY56:AY57"/>
    <mergeCell ref="AZ56:AZ57"/>
    <mergeCell ref="A58:A59"/>
    <mergeCell ref="B58:B59"/>
    <mergeCell ref="C58:C59"/>
    <mergeCell ref="D58:D59"/>
    <mergeCell ref="E58:E59"/>
    <mergeCell ref="F58:N59"/>
    <mergeCell ref="P58:P59"/>
    <mergeCell ref="Q58:Q59"/>
    <mergeCell ref="R58:R59"/>
    <mergeCell ref="S58:S59"/>
    <mergeCell ref="T58:T59"/>
    <mergeCell ref="U58:U59"/>
    <mergeCell ref="V58:V59"/>
    <mergeCell ref="W58:W59"/>
    <mergeCell ref="X58:X59"/>
    <mergeCell ref="Y58:Y59"/>
    <mergeCell ref="AB58:AB59"/>
    <mergeCell ref="S56:S57"/>
    <mergeCell ref="AD58:AD59"/>
    <mergeCell ref="AE58:AE59"/>
    <mergeCell ref="AF58:AF59"/>
    <mergeCell ref="AG58:AO59"/>
    <mergeCell ref="AQ58:AQ59"/>
    <mergeCell ref="AR58:AR59"/>
    <mergeCell ref="AS58:AS59"/>
    <mergeCell ref="AT58:AT59"/>
    <mergeCell ref="AT56:AT57"/>
    <mergeCell ref="AU58:AU59"/>
    <mergeCell ref="AV58:AV59"/>
    <mergeCell ref="AW58:AW59"/>
    <mergeCell ref="AX58:AX59"/>
    <mergeCell ref="AZ58:AZ59"/>
    <mergeCell ref="A60:A61"/>
    <mergeCell ref="B60:B61"/>
    <mergeCell ref="C60:C61"/>
    <mergeCell ref="D60:D61"/>
    <mergeCell ref="E60:E61"/>
    <mergeCell ref="F60:N61"/>
    <mergeCell ref="P60:P61"/>
    <mergeCell ref="Q60:Q61"/>
    <mergeCell ref="R60:R61"/>
    <mergeCell ref="S60:S61"/>
    <mergeCell ref="T60:T61"/>
    <mergeCell ref="U60:U61"/>
    <mergeCell ref="V60:V61"/>
    <mergeCell ref="W60:W61"/>
    <mergeCell ref="X60:X61"/>
    <mergeCell ref="Y60:Y61"/>
    <mergeCell ref="AB60:AB61"/>
    <mergeCell ref="AC60:AC61"/>
    <mergeCell ref="AC58:AC59"/>
    <mergeCell ref="AV60:AV61"/>
    <mergeCell ref="AW60:AW61"/>
    <mergeCell ref="AX60:AX61"/>
    <mergeCell ref="AZ60:AZ61"/>
    <mergeCell ref="AD60:AD61"/>
    <mergeCell ref="AE60:AE61"/>
    <mergeCell ref="AF60:AF61"/>
    <mergeCell ref="AG60:AO61"/>
    <mergeCell ref="AQ60:AQ61"/>
    <mergeCell ref="AR60:AR61"/>
    <mergeCell ref="AS60:AS61"/>
    <mergeCell ref="AT60:AT61"/>
    <mergeCell ref="AU60:AU61"/>
  </mergeCells>
  <printOptions horizontalCentered="1"/>
  <pageMargins left="0.39370078740157483" right="0.39370078740157483" top="0.78740157480314965" bottom="0.39370078740157483" header="0.31496062992125984" footer="0.39370078740157483"/>
  <pageSetup paperSize="14" scale="30" orientation="landscape" r:id="rId1"/>
  <headerFooter>
    <oddFooter>&amp;R&amp;P de &amp;N
&amp;D
PAC 2013. 4a. Modificación
Octubre 2013</oddFooter>
  </headerFooter>
  <rowBreaks count="2" manualBreakCount="2">
    <brk id="36" max="52" man="1"/>
    <brk id="53" max="5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9"/>
  <sheetViews>
    <sheetView view="pageBreakPreview" zoomScaleNormal="100" zoomScaleSheetLayoutView="100" workbookViewId="0">
      <selection sqref="A1:BA1"/>
    </sheetView>
  </sheetViews>
  <sheetFormatPr baseColWidth="10" defaultColWidth="11.42578125" defaultRowHeight="12.75" x14ac:dyDescent="0.2"/>
  <cols>
    <col min="1" max="1" width="4" style="9" bestFit="1" customWidth="1"/>
    <col min="2" max="2" width="32.7109375" style="9" customWidth="1"/>
    <col min="3" max="3" width="12.7109375" style="9" customWidth="1"/>
    <col min="4" max="4" width="9.7109375" style="9" customWidth="1"/>
    <col min="5" max="5" width="12.42578125" style="9" hidden="1" customWidth="1"/>
    <col min="6" max="6" width="12.85546875" style="9" hidden="1" customWidth="1"/>
    <col min="7" max="7" width="9.85546875" style="9" hidden="1" customWidth="1"/>
    <col min="8" max="8" width="11.140625" style="9" hidden="1" customWidth="1"/>
    <col min="9" max="9" width="14.140625" style="9" hidden="1" customWidth="1"/>
    <col min="10" max="11" width="11.42578125" style="9" hidden="1" customWidth="1"/>
    <col min="12" max="12" width="12.28515625" style="9" hidden="1" customWidth="1"/>
    <col min="13" max="13" width="13.140625" style="9" hidden="1" customWidth="1"/>
    <col min="14" max="17" width="11.42578125" style="9" hidden="1" customWidth="1"/>
    <col min="18" max="18" width="21.140625" style="9" customWidth="1"/>
    <col min="19" max="19" width="15.42578125" style="9" customWidth="1"/>
    <col min="20" max="21" width="11.42578125" style="9" hidden="1" customWidth="1"/>
    <col min="22" max="22" width="20.42578125" style="9" customWidth="1"/>
    <col min="23" max="23" width="22" style="9" customWidth="1"/>
    <col min="24" max="24" width="20.5703125" style="9" customWidth="1"/>
    <col min="25" max="25" width="12.85546875" style="9" customWidth="1"/>
    <col min="26" max="26" width="24" style="9" hidden="1" customWidth="1"/>
    <col min="27" max="27" width="4.42578125" style="503" customWidth="1"/>
    <col min="28" max="28" width="4" style="9" bestFit="1" customWidth="1"/>
    <col min="29" max="29" width="32.7109375" style="9" customWidth="1"/>
    <col min="30" max="30" width="12.7109375" style="9" customWidth="1"/>
    <col min="31" max="31" width="9.7109375" style="9" customWidth="1"/>
    <col min="32" max="32" width="12.42578125" style="9" hidden="1" customWidth="1"/>
    <col min="33" max="33" width="12.85546875" style="9" hidden="1" customWidth="1"/>
    <col min="34" max="34" width="9.85546875" style="9" hidden="1" customWidth="1"/>
    <col min="35" max="35" width="11.140625" style="9" hidden="1" customWidth="1"/>
    <col min="36" max="36" width="14.140625" style="9" hidden="1" customWidth="1"/>
    <col min="37" max="38" width="11.42578125" style="9" hidden="1" customWidth="1"/>
    <col min="39" max="39" width="12.28515625" style="9" hidden="1" customWidth="1"/>
    <col min="40" max="40" width="13.140625" style="9" hidden="1" customWidth="1"/>
    <col min="41" max="44" width="11.42578125" style="9" hidden="1" customWidth="1"/>
    <col min="45" max="45" width="21.140625" style="9" customWidth="1"/>
    <col min="46" max="46" width="15.42578125" style="9" customWidth="1"/>
    <col min="47" max="48" width="11.42578125" style="9" hidden="1" customWidth="1"/>
    <col min="49" max="49" width="20.42578125" style="9" customWidth="1"/>
    <col min="50" max="50" width="22" style="9" customWidth="1"/>
    <col min="51" max="51" width="20.5703125" style="9" customWidth="1"/>
    <col min="52" max="52" width="12.85546875" style="9" customWidth="1"/>
    <col min="53" max="53" width="24" style="9" customWidth="1"/>
    <col min="54" max="16384" width="11.42578125" style="9"/>
  </cols>
  <sheetData>
    <row r="1" spans="1:53" ht="15.6" customHeight="1" x14ac:dyDescent="0.25">
      <c r="A1" s="762" t="s">
        <v>45</v>
      </c>
      <c r="B1" s="762"/>
      <c r="C1" s="762"/>
      <c r="D1" s="762"/>
      <c r="E1" s="762"/>
      <c r="F1" s="762"/>
      <c r="G1" s="762"/>
      <c r="H1" s="762"/>
      <c r="I1" s="762"/>
      <c r="J1" s="762"/>
      <c r="K1" s="762"/>
      <c r="L1" s="762"/>
      <c r="M1" s="762"/>
      <c r="N1" s="762"/>
      <c r="O1" s="762"/>
      <c r="P1" s="762"/>
      <c r="Q1" s="762"/>
      <c r="R1" s="762"/>
      <c r="S1" s="762"/>
      <c r="T1" s="762"/>
      <c r="U1" s="762"/>
      <c r="V1" s="762"/>
      <c r="W1" s="762"/>
      <c r="X1" s="762"/>
      <c r="Y1" s="762"/>
      <c r="Z1" s="762"/>
      <c r="AA1" s="762"/>
      <c r="AB1" s="762"/>
      <c r="AC1" s="762"/>
      <c r="AD1" s="762"/>
      <c r="AE1" s="762"/>
      <c r="AF1" s="762"/>
      <c r="AG1" s="762"/>
      <c r="AH1" s="762"/>
      <c r="AI1" s="762"/>
      <c r="AJ1" s="762"/>
      <c r="AK1" s="762"/>
      <c r="AL1" s="762"/>
      <c r="AM1" s="762"/>
      <c r="AN1" s="762"/>
      <c r="AO1" s="762"/>
      <c r="AP1" s="762"/>
      <c r="AQ1" s="762"/>
      <c r="AR1" s="762"/>
      <c r="AS1" s="762"/>
      <c r="AT1" s="762"/>
      <c r="AU1" s="762"/>
      <c r="AV1" s="762"/>
      <c r="AW1" s="762"/>
      <c r="AX1" s="762"/>
      <c r="AY1" s="762"/>
      <c r="AZ1" s="762"/>
      <c r="BA1" s="762"/>
    </row>
    <row r="2" spans="1:53" ht="15.6" customHeight="1" x14ac:dyDescent="0.25">
      <c r="A2" s="762" t="s">
        <v>119</v>
      </c>
      <c r="B2" s="762"/>
      <c r="C2" s="762"/>
      <c r="D2" s="762"/>
      <c r="E2" s="762"/>
      <c r="F2" s="762"/>
      <c r="G2" s="762"/>
      <c r="H2" s="762"/>
      <c r="I2" s="762"/>
      <c r="J2" s="762"/>
      <c r="K2" s="762"/>
      <c r="L2" s="762"/>
      <c r="M2" s="762"/>
      <c r="N2" s="762"/>
      <c r="O2" s="762"/>
      <c r="P2" s="762"/>
      <c r="Q2" s="762"/>
      <c r="R2" s="762"/>
      <c r="S2" s="762"/>
      <c r="T2" s="762"/>
      <c r="U2" s="762"/>
      <c r="V2" s="762"/>
      <c r="W2" s="762"/>
      <c r="X2" s="762"/>
      <c r="Y2" s="762"/>
      <c r="Z2" s="762"/>
      <c r="AA2" s="762"/>
      <c r="AB2" s="762"/>
      <c r="AC2" s="762"/>
      <c r="AD2" s="762"/>
      <c r="AE2" s="762"/>
      <c r="AF2" s="762"/>
      <c r="AG2" s="762"/>
      <c r="AH2" s="762"/>
      <c r="AI2" s="762"/>
      <c r="AJ2" s="762"/>
      <c r="AK2" s="762"/>
      <c r="AL2" s="762"/>
      <c r="AM2" s="762"/>
      <c r="AN2" s="762"/>
      <c r="AO2" s="762"/>
      <c r="AP2" s="762"/>
      <c r="AQ2" s="762"/>
      <c r="AR2" s="762"/>
      <c r="AS2" s="762"/>
      <c r="AT2" s="762"/>
      <c r="AU2" s="762"/>
      <c r="AV2" s="762"/>
      <c r="AW2" s="762"/>
      <c r="AX2" s="762"/>
      <c r="AY2" s="762"/>
      <c r="AZ2" s="762"/>
      <c r="BA2" s="762"/>
    </row>
    <row r="3" spans="1:53" ht="15.6" customHeight="1" x14ac:dyDescent="0.25">
      <c r="A3" s="762" t="s">
        <v>145</v>
      </c>
      <c r="B3" s="762"/>
      <c r="C3" s="762"/>
      <c r="D3" s="762"/>
      <c r="E3" s="762"/>
      <c r="F3" s="762"/>
      <c r="G3" s="762"/>
      <c r="H3" s="762"/>
      <c r="I3" s="762"/>
      <c r="J3" s="762"/>
      <c r="K3" s="762"/>
      <c r="L3" s="762"/>
      <c r="M3" s="762"/>
      <c r="N3" s="762"/>
      <c r="O3" s="762"/>
      <c r="P3" s="762"/>
      <c r="Q3" s="762"/>
      <c r="R3" s="762"/>
      <c r="S3" s="762"/>
      <c r="T3" s="762"/>
      <c r="U3" s="762"/>
      <c r="V3" s="762"/>
      <c r="W3" s="762"/>
      <c r="X3" s="762"/>
      <c r="Y3" s="762"/>
      <c r="Z3" s="762"/>
      <c r="AA3" s="762"/>
      <c r="AB3" s="762"/>
      <c r="AC3" s="762"/>
      <c r="AD3" s="762"/>
      <c r="AE3" s="762"/>
      <c r="AF3" s="762"/>
      <c r="AG3" s="762"/>
      <c r="AH3" s="762"/>
      <c r="AI3" s="762"/>
      <c r="AJ3" s="762"/>
      <c r="AK3" s="762"/>
      <c r="AL3" s="762"/>
      <c r="AM3" s="762"/>
      <c r="AN3" s="762"/>
      <c r="AO3" s="762"/>
      <c r="AP3" s="762"/>
      <c r="AQ3" s="762"/>
      <c r="AR3" s="762"/>
      <c r="AS3" s="762"/>
      <c r="AT3" s="762"/>
      <c r="AU3" s="762"/>
      <c r="AV3" s="762"/>
      <c r="AW3" s="762"/>
      <c r="AX3" s="762"/>
      <c r="AY3" s="762"/>
      <c r="AZ3" s="762"/>
      <c r="BA3" s="762"/>
    </row>
    <row r="4" spans="1:53" ht="17.45" customHeight="1" x14ac:dyDescent="0.2">
      <c r="A4" s="887" t="s">
        <v>320</v>
      </c>
      <c r="B4" s="887"/>
      <c r="C4" s="887"/>
      <c r="D4" s="887"/>
      <c r="E4" s="887"/>
      <c r="F4" s="887"/>
      <c r="G4" s="887"/>
      <c r="H4" s="887"/>
      <c r="I4" s="887"/>
      <c r="J4" s="887"/>
      <c r="K4" s="887"/>
      <c r="L4" s="887"/>
      <c r="M4" s="887"/>
      <c r="N4" s="887"/>
      <c r="O4" s="887"/>
      <c r="P4" s="887"/>
      <c r="Q4" s="887"/>
      <c r="R4" s="887"/>
      <c r="S4" s="887"/>
      <c r="T4" s="887"/>
      <c r="U4" s="887"/>
      <c r="V4" s="887"/>
      <c r="W4" s="887"/>
      <c r="X4" s="887"/>
      <c r="Y4" s="887"/>
      <c r="Z4" s="887"/>
      <c r="AA4" s="887"/>
      <c r="AB4" s="887"/>
      <c r="AC4" s="887"/>
      <c r="AD4" s="887"/>
      <c r="AE4" s="887"/>
      <c r="AF4" s="887"/>
      <c r="AG4" s="887"/>
      <c r="AH4" s="887"/>
      <c r="AI4" s="887"/>
      <c r="AJ4" s="887"/>
      <c r="AK4" s="887"/>
      <c r="AL4" s="887"/>
      <c r="AM4" s="887"/>
      <c r="AN4" s="887"/>
      <c r="AO4" s="887"/>
      <c r="AP4" s="887"/>
      <c r="AQ4" s="887"/>
      <c r="AR4" s="887"/>
      <c r="AS4" s="887"/>
      <c r="AT4" s="887"/>
      <c r="AU4" s="887"/>
      <c r="AV4" s="887"/>
      <c r="AW4" s="887"/>
      <c r="AX4" s="887"/>
      <c r="AY4" s="887"/>
      <c r="AZ4" s="887"/>
      <c r="BA4" s="887"/>
    </row>
    <row r="5" spans="1:53" ht="15.75" x14ac:dyDescent="0.25">
      <c r="A5" s="882" t="s">
        <v>321</v>
      </c>
      <c r="B5" s="882"/>
      <c r="C5" s="882"/>
      <c r="D5" s="882"/>
      <c r="E5" s="882"/>
      <c r="F5" s="882"/>
      <c r="G5" s="882"/>
      <c r="H5" s="882"/>
      <c r="I5" s="882"/>
      <c r="J5" s="882"/>
      <c r="K5" s="882"/>
      <c r="L5" s="882"/>
      <c r="M5" s="882"/>
      <c r="N5" s="882"/>
      <c r="O5" s="882"/>
      <c r="P5" s="882"/>
      <c r="Q5" s="882"/>
      <c r="R5" s="882"/>
      <c r="S5" s="882"/>
      <c r="T5" s="882"/>
      <c r="U5" s="882"/>
      <c r="V5" s="882"/>
      <c r="W5" s="882"/>
      <c r="X5" s="882"/>
      <c r="Y5" s="882"/>
      <c r="Z5" s="882"/>
      <c r="AB5" s="881" t="s">
        <v>322</v>
      </c>
      <c r="AC5" s="881"/>
      <c r="AD5" s="881"/>
      <c r="AE5" s="881"/>
      <c r="AF5" s="881"/>
      <c r="AG5" s="881"/>
      <c r="AH5" s="881"/>
      <c r="AI5" s="881"/>
      <c r="AJ5" s="881"/>
      <c r="AK5" s="881"/>
      <c r="AL5" s="881"/>
      <c r="AM5" s="881"/>
      <c r="AN5" s="881"/>
      <c r="AO5" s="881"/>
      <c r="AP5" s="881"/>
      <c r="AQ5" s="881"/>
      <c r="AR5" s="881"/>
      <c r="AS5" s="881"/>
      <c r="AT5" s="881"/>
      <c r="AU5" s="881"/>
      <c r="AV5" s="881"/>
      <c r="AW5" s="881"/>
      <c r="AX5" s="881"/>
      <c r="AY5" s="881"/>
      <c r="AZ5" s="881"/>
      <c r="BA5" s="881"/>
    </row>
    <row r="6" spans="1:53" x14ac:dyDescent="0.2">
      <c r="A6" s="733" t="s">
        <v>146</v>
      </c>
      <c r="B6" s="734"/>
      <c r="C6" s="734"/>
      <c r="D6" s="734"/>
      <c r="E6" s="735"/>
      <c r="F6" s="687"/>
      <c r="G6" s="687"/>
      <c r="H6" s="687"/>
      <c r="I6" s="736"/>
      <c r="J6" s="65" t="s">
        <v>133</v>
      </c>
      <c r="K6" s="687" t="s">
        <v>5</v>
      </c>
      <c r="L6" s="687"/>
      <c r="M6" s="687"/>
      <c r="N6" s="687" t="s">
        <v>134</v>
      </c>
      <c r="O6" s="687"/>
      <c r="P6" s="687"/>
      <c r="Q6" s="687"/>
      <c r="R6" s="705" t="s">
        <v>135</v>
      </c>
      <c r="S6" s="706"/>
      <c r="T6" s="706"/>
      <c r="U6" s="706"/>
      <c r="V6" s="1" t="s">
        <v>136</v>
      </c>
      <c r="W6" s="16"/>
      <c r="X6" s="66">
        <v>13</v>
      </c>
      <c r="Y6" s="17"/>
      <c r="Z6" s="18"/>
      <c r="AB6" s="733" t="s">
        <v>146</v>
      </c>
      <c r="AC6" s="734"/>
      <c r="AD6" s="734"/>
      <c r="AE6" s="734"/>
      <c r="AF6" s="735"/>
      <c r="AG6" s="687"/>
      <c r="AH6" s="687"/>
      <c r="AI6" s="687"/>
      <c r="AJ6" s="736"/>
      <c r="AK6" s="491" t="s">
        <v>133</v>
      </c>
      <c r="AL6" s="687" t="s">
        <v>5</v>
      </c>
      <c r="AM6" s="687"/>
      <c r="AN6" s="687"/>
      <c r="AO6" s="687" t="s">
        <v>134</v>
      </c>
      <c r="AP6" s="687"/>
      <c r="AQ6" s="687"/>
      <c r="AR6" s="687"/>
      <c r="AS6" s="705" t="s">
        <v>135</v>
      </c>
      <c r="AT6" s="706"/>
      <c r="AU6" s="706"/>
      <c r="AV6" s="706"/>
      <c r="AW6" s="1" t="s">
        <v>136</v>
      </c>
      <c r="AX6" s="16"/>
      <c r="AY6" s="66">
        <v>13</v>
      </c>
      <c r="AZ6" s="17"/>
      <c r="BA6" s="18"/>
    </row>
    <row r="7" spans="1:53" ht="31.9" customHeight="1" x14ac:dyDescent="0.2">
      <c r="A7" s="872" t="s">
        <v>27</v>
      </c>
      <c r="B7" s="737" t="s">
        <v>28</v>
      </c>
      <c r="C7" s="737" t="s">
        <v>147</v>
      </c>
      <c r="D7" s="872" t="s">
        <v>74</v>
      </c>
      <c r="E7" s="737" t="s">
        <v>137</v>
      </c>
      <c r="F7" s="872" t="s">
        <v>138</v>
      </c>
      <c r="G7" s="872" t="s">
        <v>148</v>
      </c>
      <c r="H7" s="872" t="s">
        <v>139</v>
      </c>
      <c r="I7" s="872" t="s">
        <v>32</v>
      </c>
      <c r="J7" s="872" t="s">
        <v>2</v>
      </c>
      <c r="K7" s="874" t="s">
        <v>33</v>
      </c>
      <c r="L7" s="716" t="s">
        <v>34</v>
      </c>
      <c r="M7" s="872" t="s">
        <v>3</v>
      </c>
      <c r="N7" s="872" t="s">
        <v>35</v>
      </c>
      <c r="O7" s="872" t="s">
        <v>149</v>
      </c>
      <c r="P7" s="872" t="s">
        <v>37</v>
      </c>
      <c r="Q7" s="872" t="s">
        <v>38</v>
      </c>
      <c r="R7" s="877" t="s">
        <v>140</v>
      </c>
      <c r="S7" s="878"/>
      <c r="T7" s="877" t="s">
        <v>141</v>
      </c>
      <c r="U7" s="878"/>
      <c r="V7" s="690" t="s">
        <v>75</v>
      </c>
      <c r="W7" s="690" t="s">
        <v>76</v>
      </c>
      <c r="X7" s="879" t="s">
        <v>77</v>
      </c>
      <c r="Y7" s="883" t="s">
        <v>49</v>
      </c>
      <c r="Z7" s="885" t="s">
        <v>142</v>
      </c>
      <c r="AB7" s="872" t="s">
        <v>27</v>
      </c>
      <c r="AC7" s="737" t="s">
        <v>28</v>
      </c>
      <c r="AD7" s="737" t="s">
        <v>147</v>
      </c>
      <c r="AE7" s="872" t="s">
        <v>74</v>
      </c>
      <c r="AF7" s="737" t="s">
        <v>137</v>
      </c>
      <c r="AG7" s="872" t="s">
        <v>138</v>
      </c>
      <c r="AH7" s="872" t="s">
        <v>148</v>
      </c>
      <c r="AI7" s="872" t="s">
        <v>139</v>
      </c>
      <c r="AJ7" s="872" t="s">
        <v>32</v>
      </c>
      <c r="AK7" s="872" t="s">
        <v>2</v>
      </c>
      <c r="AL7" s="874" t="s">
        <v>33</v>
      </c>
      <c r="AM7" s="716" t="s">
        <v>34</v>
      </c>
      <c r="AN7" s="872" t="s">
        <v>3</v>
      </c>
      <c r="AO7" s="872" t="s">
        <v>35</v>
      </c>
      <c r="AP7" s="872" t="s">
        <v>149</v>
      </c>
      <c r="AQ7" s="872" t="s">
        <v>37</v>
      </c>
      <c r="AR7" s="872" t="s">
        <v>38</v>
      </c>
      <c r="AS7" s="877" t="s">
        <v>140</v>
      </c>
      <c r="AT7" s="878"/>
      <c r="AU7" s="877" t="s">
        <v>141</v>
      </c>
      <c r="AV7" s="878"/>
      <c r="AW7" s="690" t="s">
        <v>75</v>
      </c>
      <c r="AX7" s="690" t="s">
        <v>76</v>
      </c>
      <c r="AY7" s="879" t="s">
        <v>77</v>
      </c>
      <c r="AZ7" s="883" t="s">
        <v>49</v>
      </c>
      <c r="BA7" s="885" t="s">
        <v>142</v>
      </c>
    </row>
    <row r="8" spans="1:53" ht="31.9" customHeight="1" x14ac:dyDescent="0.2">
      <c r="A8" s="873"/>
      <c r="B8" s="873"/>
      <c r="C8" s="873"/>
      <c r="D8" s="873"/>
      <c r="E8" s="873"/>
      <c r="F8" s="873"/>
      <c r="G8" s="873"/>
      <c r="H8" s="873"/>
      <c r="I8" s="873"/>
      <c r="J8" s="873"/>
      <c r="K8" s="875"/>
      <c r="L8" s="716"/>
      <c r="M8" s="873"/>
      <c r="N8" s="873"/>
      <c r="O8" s="873"/>
      <c r="P8" s="873"/>
      <c r="Q8" s="873"/>
      <c r="R8" s="124" t="s">
        <v>42</v>
      </c>
      <c r="S8" s="124" t="s">
        <v>43</v>
      </c>
      <c r="T8" s="124" t="s">
        <v>42</v>
      </c>
      <c r="U8" s="124" t="s">
        <v>43</v>
      </c>
      <c r="V8" s="876"/>
      <c r="W8" s="876"/>
      <c r="X8" s="880"/>
      <c r="Y8" s="884"/>
      <c r="Z8" s="886"/>
      <c r="AB8" s="873"/>
      <c r="AC8" s="873"/>
      <c r="AD8" s="873"/>
      <c r="AE8" s="873"/>
      <c r="AF8" s="873"/>
      <c r="AG8" s="873"/>
      <c r="AH8" s="873"/>
      <c r="AI8" s="873"/>
      <c r="AJ8" s="873"/>
      <c r="AK8" s="873"/>
      <c r="AL8" s="875"/>
      <c r="AM8" s="716"/>
      <c r="AN8" s="873"/>
      <c r="AO8" s="873"/>
      <c r="AP8" s="873"/>
      <c r="AQ8" s="873"/>
      <c r="AR8" s="873"/>
      <c r="AS8" s="465" t="s">
        <v>42</v>
      </c>
      <c r="AT8" s="465" t="s">
        <v>43</v>
      </c>
      <c r="AU8" s="465" t="s">
        <v>42</v>
      </c>
      <c r="AV8" s="465" t="s">
        <v>43</v>
      </c>
      <c r="AW8" s="876"/>
      <c r="AX8" s="876"/>
      <c r="AY8" s="880"/>
      <c r="AZ8" s="884"/>
      <c r="BA8" s="886"/>
    </row>
    <row r="9" spans="1:53" s="13" customFormat="1" ht="33" customHeight="1" x14ac:dyDescent="0.2">
      <c r="A9" s="637" t="s">
        <v>150</v>
      </c>
      <c r="B9" s="711"/>
      <c r="C9" s="125"/>
      <c r="D9" s="126"/>
      <c r="E9" s="127"/>
      <c r="F9" s="128"/>
      <c r="G9" s="128"/>
      <c r="H9" s="128"/>
      <c r="I9" s="128"/>
      <c r="J9" s="128"/>
      <c r="K9" s="128"/>
      <c r="L9" s="128"/>
      <c r="M9" s="128"/>
      <c r="N9" s="128"/>
      <c r="O9" s="128"/>
      <c r="P9" s="126"/>
      <c r="Q9" s="126"/>
      <c r="R9" s="129"/>
      <c r="S9" s="129"/>
      <c r="T9" s="129"/>
      <c r="U9" s="129"/>
      <c r="V9" s="129"/>
      <c r="W9" s="129"/>
      <c r="X9" s="129"/>
      <c r="Y9" s="130"/>
      <c r="Z9" s="131"/>
      <c r="AA9" s="504"/>
      <c r="AB9" s="637" t="s">
        <v>150</v>
      </c>
      <c r="AC9" s="711"/>
      <c r="AD9" s="125"/>
      <c r="AE9" s="126"/>
      <c r="AF9" s="127"/>
      <c r="AG9" s="128"/>
      <c r="AH9" s="128"/>
      <c r="AI9" s="128"/>
      <c r="AJ9" s="128"/>
      <c r="AK9" s="128"/>
      <c r="AL9" s="128"/>
      <c r="AM9" s="128"/>
      <c r="AN9" s="128"/>
      <c r="AO9" s="128"/>
      <c r="AP9" s="128"/>
      <c r="AQ9" s="126"/>
      <c r="AR9" s="126"/>
      <c r="AS9" s="129"/>
      <c r="AT9" s="129"/>
      <c r="AU9" s="129"/>
      <c r="AV9" s="129"/>
      <c r="AW9" s="129"/>
      <c r="AX9" s="129"/>
      <c r="AY9" s="129"/>
      <c r="AZ9" s="130"/>
      <c r="BA9" s="131"/>
    </row>
    <row r="10" spans="1:53" s="13" customFormat="1" ht="39" customHeight="1" x14ac:dyDescent="0.2">
      <c r="A10" s="569">
        <v>1</v>
      </c>
      <c r="B10" s="865" t="s">
        <v>151</v>
      </c>
      <c r="C10" s="866" t="s">
        <v>152</v>
      </c>
      <c r="D10" s="558" t="s">
        <v>123</v>
      </c>
      <c r="E10" s="859" t="s">
        <v>153</v>
      </c>
      <c r="F10" s="862" t="s">
        <v>44</v>
      </c>
      <c r="G10" s="862"/>
      <c r="H10" s="862"/>
      <c r="I10" s="862"/>
      <c r="J10" s="862"/>
      <c r="K10" s="862"/>
      <c r="L10" s="862"/>
      <c r="M10" s="862"/>
      <c r="N10" s="862"/>
      <c r="O10" s="411">
        <v>41394</v>
      </c>
      <c r="P10" s="730"/>
      <c r="Q10" s="730"/>
      <c r="R10" s="868">
        <v>635481</v>
      </c>
      <c r="S10" s="868">
        <f>R10/X6</f>
        <v>48883.153846153844</v>
      </c>
      <c r="T10" s="866"/>
      <c r="U10" s="866"/>
      <c r="V10" s="868">
        <v>635481</v>
      </c>
      <c r="W10" s="870">
        <v>0</v>
      </c>
      <c r="X10" s="868">
        <f>+V10+W10</f>
        <v>635481</v>
      </c>
      <c r="Y10" s="871">
        <v>1.1000000000000001</v>
      </c>
      <c r="Z10" s="775" t="s">
        <v>154</v>
      </c>
      <c r="AA10" s="504"/>
      <c r="AB10" s="569"/>
      <c r="AC10" s="865" t="s">
        <v>333</v>
      </c>
      <c r="AD10" s="866"/>
      <c r="AE10" s="558"/>
      <c r="AF10" s="859" t="s">
        <v>153</v>
      </c>
      <c r="AG10" s="862" t="s">
        <v>44</v>
      </c>
      <c r="AH10" s="862"/>
      <c r="AI10" s="862"/>
      <c r="AJ10" s="862"/>
      <c r="AK10" s="862"/>
      <c r="AL10" s="862"/>
      <c r="AM10" s="862"/>
      <c r="AN10" s="862"/>
      <c r="AO10" s="862"/>
      <c r="AP10" s="411">
        <v>41394</v>
      </c>
      <c r="AQ10" s="730"/>
      <c r="AR10" s="730"/>
      <c r="AS10" s="868"/>
      <c r="AT10" s="868"/>
      <c r="AU10" s="866"/>
      <c r="AV10" s="866"/>
      <c r="AW10" s="868"/>
      <c r="AX10" s="870"/>
      <c r="AY10" s="868"/>
      <c r="AZ10" s="871"/>
      <c r="BA10" s="775" t="s">
        <v>154</v>
      </c>
    </row>
    <row r="11" spans="1:53" s="13" customFormat="1" ht="39" customHeight="1" x14ac:dyDescent="0.2">
      <c r="A11" s="569"/>
      <c r="B11" s="865"/>
      <c r="C11" s="866"/>
      <c r="D11" s="558"/>
      <c r="E11" s="859"/>
      <c r="F11" s="862"/>
      <c r="G11" s="862"/>
      <c r="H11" s="862"/>
      <c r="I11" s="862"/>
      <c r="J11" s="862"/>
      <c r="K11" s="862"/>
      <c r="L11" s="862"/>
      <c r="M11" s="862"/>
      <c r="N11" s="862"/>
      <c r="O11" s="432" t="s">
        <v>11</v>
      </c>
      <c r="P11" s="789"/>
      <c r="Q11" s="789"/>
      <c r="R11" s="869"/>
      <c r="S11" s="869"/>
      <c r="T11" s="867"/>
      <c r="U11" s="867"/>
      <c r="V11" s="869"/>
      <c r="W11" s="870"/>
      <c r="X11" s="869"/>
      <c r="Y11" s="871"/>
      <c r="Z11" s="775"/>
      <c r="AA11" s="504"/>
      <c r="AB11" s="569"/>
      <c r="AC11" s="865"/>
      <c r="AD11" s="866"/>
      <c r="AE11" s="558"/>
      <c r="AF11" s="859"/>
      <c r="AG11" s="862"/>
      <c r="AH11" s="862"/>
      <c r="AI11" s="862"/>
      <c r="AJ11" s="862"/>
      <c r="AK11" s="862"/>
      <c r="AL11" s="862"/>
      <c r="AM11" s="862"/>
      <c r="AN11" s="862"/>
      <c r="AO11" s="862"/>
      <c r="AP11" s="432" t="s">
        <v>11</v>
      </c>
      <c r="AQ11" s="789"/>
      <c r="AR11" s="789"/>
      <c r="AS11" s="869"/>
      <c r="AT11" s="869"/>
      <c r="AU11" s="867"/>
      <c r="AV11" s="867"/>
      <c r="AW11" s="869"/>
      <c r="AX11" s="870"/>
      <c r="AY11" s="869"/>
      <c r="AZ11" s="871"/>
      <c r="BA11" s="775"/>
    </row>
    <row r="12" spans="1:53" s="13" customFormat="1" ht="27.6" customHeight="1" x14ac:dyDescent="0.2">
      <c r="A12" s="569">
        <v>2</v>
      </c>
      <c r="B12" s="865" t="s">
        <v>155</v>
      </c>
      <c r="C12" s="866" t="s">
        <v>152</v>
      </c>
      <c r="D12" s="558" t="s">
        <v>123</v>
      </c>
      <c r="E12" s="859" t="s">
        <v>153</v>
      </c>
      <c r="F12" s="862"/>
      <c r="G12" s="862"/>
      <c r="H12" s="862"/>
      <c r="I12" s="862"/>
      <c r="J12" s="862"/>
      <c r="K12" s="862"/>
      <c r="L12" s="862"/>
      <c r="M12" s="862"/>
      <c r="N12" s="862"/>
      <c r="O12" s="411">
        <v>41394</v>
      </c>
      <c r="P12" s="730"/>
      <c r="Q12" s="730"/>
      <c r="R12" s="868">
        <v>635481</v>
      </c>
      <c r="S12" s="868">
        <f>R12/X6</f>
        <v>48883.153846153844</v>
      </c>
      <c r="T12" s="866"/>
      <c r="U12" s="866"/>
      <c r="V12" s="868">
        <v>635481</v>
      </c>
      <c r="W12" s="870">
        <v>0</v>
      </c>
      <c r="X12" s="868">
        <f>+V12+W12</f>
        <v>635481</v>
      </c>
      <c r="Y12" s="871">
        <v>1.1000000000000001</v>
      </c>
      <c r="Z12" s="775"/>
      <c r="AA12" s="504"/>
      <c r="AB12" s="569"/>
      <c r="AC12" s="865" t="s">
        <v>333</v>
      </c>
      <c r="AD12" s="866"/>
      <c r="AE12" s="558"/>
      <c r="AF12" s="859" t="s">
        <v>153</v>
      </c>
      <c r="AG12" s="862"/>
      <c r="AH12" s="862"/>
      <c r="AI12" s="862"/>
      <c r="AJ12" s="862"/>
      <c r="AK12" s="862"/>
      <c r="AL12" s="862"/>
      <c r="AM12" s="862"/>
      <c r="AN12" s="862"/>
      <c r="AO12" s="862"/>
      <c r="AP12" s="411">
        <v>41394</v>
      </c>
      <c r="AQ12" s="730"/>
      <c r="AR12" s="730"/>
      <c r="AS12" s="868"/>
      <c r="AT12" s="868"/>
      <c r="AU12" s="866"/>
      <c r="AV12" s="866"/>
      <c r="AW12" s="868"/>
      <c r="AX12" s="870"/>
      <c r="AY12" s="868"/>
      <c r="AZ12" s="871"/>
      <c r="BA12" s="775"/>
    </row>
    <row r="13" spans="1:53" s="13" customFormat="1" ht="27.6" customHeight="1" x14ac:dyDescent="0.2">
      <c r="A13" s="569"/>
      <c r="B13" s="865"/>
      <c r="C13" s="866"/>
      <c r="D13" s="558"/>
      <c r="E13" s="859"/>
      <c r="F13" s="862"/>
      <c r="G13" s="862"/>
      <c r="H13" s="862"/>
      <c r="I13" s="862"/>
      <c r="J13" s="862"/>
      <c r="K13" s="862"/>
      <c r="L13" s="862"/>
      <c r="M13" s="862"/>
      <c r="N13" s="862"/>
      <c r="O13" s="432" t="s">
        <v>11</v>
      </c>
      <c r="P13" s="789"/>
      <c r="Q13" s="789"/>
      <c r="R13" s="869"/>
      <c r="S13" s="869"/>
      <c r="T13" s="867"/>
      <c r="U13" s="867"/>
      <c r="V13" s="869"/>
      <c r="W13" s="870"/>
      <c r="X13" s="869"/>
      <c r="Y13" s="871"/>
      <c r="Z13" s="775"/>
      <c r="AA13" s="504"/>
      <c r="AB13" s="569"/>
      <c r="AC13" s="865"/>
      <c r="AD13" s="866"/>
      <c r="AE13" s="558"/>
      <c r="AF13" s="859"/>
      <c r="AG13" s="862"/>
      <c r="AH13" s="862"/>
      <c r="AI13" s="862"/>
      <c r="AJ13" s="862"/>
      <c r="AK13" s="862"/>
      <c r="AL13" s="862"/>
      <c r="AM13" s="862"/>
      <c r="AN13" s="862"/>
      <c r="AO13" s="862"/>
      <c r="AP13" s="432" t="s">
        <v>11</v>
      </c>
      <c r="AQ13" s="789"/>
      <c r="AR13" s="789"/>
      <c r="AS13" s="869"/>
      <c r="AT13" s="869"/>
      <c r="AU13" s="867"/>
      <c r="AV13" s="867"/>
      <c r="AW13" s="869"/>
      <c r="AX13" s="870"/>
      <c r="AY13" s="869"/>
      <c r="AZ13" s="871"/>
      <c r="BA13" s="775"/>
    </row>
    <row r="14" spans="1:53" s="13" customFormat="1" ht="27.6" customHeight="1" x14ac:dyDescent="0.2">
      <c r="A14" s="569">
        <v>3</v>
      </c>
      <c r="B14" s="865" t="s">
        <v>156</v>
      </c>
      <c r="C14" s="866" t="s">
        <v>152</v>
      </c>
      <c r="D14" s="558" t="s">
        <v>123</v>
      </c>
      <c r="E14" s="859" t="s">
        <v>153</v>
      </c>
      <c r="F14" s="862"/>
      <c r="G14" s="862"/>
      <c r="H14" s="862"/>
      <c r="I14" s="862"/>
      <c r="J14" s="862"/>
      <c r="K14" s="862"/>
      <c r="L14" s="862"/>
      <c r="M14" s="862"/>
      <c r="N14" s="862"/>
      <c r="O14" s="411">
        <v>41394</v>
      </c>
      <c r="P14" s="730"/>
      <c r="Q14" s="730"/>
      <c r="R14" s="868">
        <v>635481</v>
      </c>
      <c r="S14" s="868">
        <f>R14/X6</f>
        <v>48883.153846153844</v>
      </c>
      <c r="T14" s="866"/>
      <c r="U14" s="866"/>
      <c r="V14" s="868">
        <v>635481</v>
      </c>
      <c r="W14" s="870">
        <v>0</v>
      </c>
      <c r="X14" s="868">
        <f>+V14+W14</f>
        <v>635481</v>
      </c>
      <c r="Y14" s="871">
        <v>1.1000000000000001</v>
      </c>
      <c r="Z14" s="775"/>
      <c r="AA14" s="504"/>
      <c r="AB14" s="569"/>
      <c r="AC14" s="865" t="s">
        <v>333</v>
      </c>
      <c r="AD14" s="866"/>
      <c r="AE14" s="558"/>
      <c r="AF14" s="859" t="s">
        <v>153</v>
      </c>
      <c r="AG14" s="862"/>
      <c r="AH14" s="862"/>
      <c r="AI14" s="862"/>
      <c r="AJ14" s="862"/>
      <c r="AK14" s="862"/>
      <c r="AL14" s="862"/>
      <c r="AM14" s="862"/>
      <c r="AN14" s="862"/>
      <c r="AO14" s="862"/>
      <c r="AP14" s="411">
        <v>41394</v>
      </c>
      <c r="AQ14" s="730"/>
      <c r="AR14" s="730"/>
      <c r="AS14" s="868"/>
      <c r="AT14" s="868"/>
      <c r="AU14" s="866"/>
      <c r="AV14" s="866"/>
      <c r="AW14" s="868"/>
      <c r="AX14" s="870"/>
      <c r="AY14" s="868"/>
      <c r="AZ14" s="871"/>
      <c r="BA14" s="775"/>
    </row>
    <row r="15" spans="1:53" s="13" customFormat="1" ht="27.6" customHeight="1" x14ac:dyDescent="0.2">
      <c r="A15" s="569"/>
      <c r="B15" s="865"/>
      <c r="C15" s="866"/>
      <c r="D15" s="558"/>
      <c r="E15" s="859"/>
      <c r="F15" s="862"/>
      <c r="G15" s="862"/>
      <c r="H15" s="862"/>
      <c r="I15" s="862"/>
      <c r="J15" s="862"/>
      <c r="K15" s="862"/>
      <c r="L15" s="862"/>
      <c r="M15" s="862"/>
      <c r="N15" s="862"/>
      <c r="O15" s="432" t="s">
        <v>11</v>
      </c>
      <c r="P15" s="789"/>
      <c r="Q15" s="789"/>
      <c r="R15" s="869"/>
      <c r="S15" s="869"/>
      <c r="T15" s="867"/>
      <c r="U15" s="867"/>
      <c r="V15" s="869"/>
      <c r="W15" s="870"/>
      <c r="X15" s="869"/>
      <c r="Y15" s="871"/>
      <c r="Z15" s="775"/>
      <c r="AA15" s="504"/>
      <c r="AB15" s="569"/>
      <c r="AC15" s="865"/>
      <c r="AD15" s="866"/>
      <c r="AE15" s="558"/>
      <c r="AF15" s="859"/>
      <c r="AG15" s="862"/>
      <c r="AH15" s="862"/>
      <c r="AI15" s="862"/>
      <c r="AJ15" s="862"/>
      <c r="AK15" s="862"/>
      <c r="AL15" s="862"/>
      <c r="AM15" s="862"/>
      <c r="AN15" s="862"/>
      <c r="AO15" s="862"/>
      <c r="AP15" s="432" t="s">
        <v>11</v>
      </c>
      <c r="AQ15" s="789"/>
      <c r="AR15" s="789"/>
      <c r="AS15" s="869"/>
      <c r="AT15" s="869"/>
      <c r="AU15" s="867"/>
      <c r="AV15" s="867"/>
      <c r="AW15" s="869"/>
      <c r="AX15" s="870"/>
      <c r="AY15" s="869"/>
      <c r="AZ15" s="871"/>
      <c r="BA15" s="775"/>
    </row>
    <row r="16" spans="1:53" s="13" customFormat="1" ht="39" customHeight="1" x14ac:dyDescent="0.2">
      <c r="A16" s="569">
        <v>4</v>
      </c>
      <c r="B16" s="865" t="s">
        <v>157</v>
      </c>
      <c r="C16" s="866" t="s">
        <v>152</v>
      </c>
      <c r="D16" s="558" t="s">
        <v>123</v>
      </c>
      <c r="E16" s="859" t="s">
        <v>153</v>
      </c>
      <c r="F16" s="862"/>
      <c r="G16" s="862"/>
      <c r="H16" s="862"/>
      <c r="I16" s="862"/>
      <c r="J16" s="862"/>
      <c r="K16" s="862"/>
      <c r="L16" s="862"/>
      <c r="M16" s="862"/>
      <c r="N16" s="862"/>
      <c r="O16" s="411">
        <v>41394</v>
      </c>
      <c r="P16" s="730"/>
      <c r="Q16" s="730"/>
      <c r="R16" s="868">
        <v>635481</v>
      </c>
      <c r="S16" s="868">
        <f>R16/X6</f>
        <v>48883.153846153844</v>
      </c>
      <c r="T16" s="866"/>
      <c r="U16" s="866"/>
      <c r="V16" s="868">
        <v>635481</v>
      </c>
      <c r="W16" s="870">
        <v>0</v>
      </c>
      <c r="X16" s="868">
        <f>+V16+W16</f>
        <v>635481</v>
      </c>
      <c r="Y16" s="871">
        <v>1.1000000000000001</v>
      </c>
      <c r="Z16" s="775"/>
      <c r="AA16" s="504"/>
      <c r="AB16" s="604">
        <v>4</v>
      </c>
      <c r="AC16" s="858" t="s">
        <v>157</v>
      </c>
      <c r="AD16" s="730" t="s">
        <v>152</v>
      </c>
      <c r="AE16" s="617" t="s">
        <v>123</v>
      </c>
      <c r="AF16" s="859" t="s">
        <v>153</v>
      </c>
      <c r="AG16" s="862"/>
      <c r="AH16" s="862"/>
      <c r="AI16" s="862"/>
      <c r="AJ16" s="862"/>
      <c r="AK16" s="862"/>
      <c r="AL16" s="862"/>
      <c r="AM16" s="862"/>
      <c r="AN16" s="862"/>
      <c r="AO16" s="862"/>
      <c r="AP16" s="411">
        <v>41394</v>
      </c>
      <c r="AQ16" s="730"/>
      <c r="AR16" s="730"/>
      <c r="AS16" s="868">
        <v>380481</v>
      </c>
      <c r="AT16" s="868">
        <f>AS16/AY6</f>
        <v>29267.76923076923</v>
      </c>
      <c r="AU16" s="866"/>
      <c r="AV16" s="866"/>
      <c r="AW16" s="868">
        <v>380481</v>
      </c>
      <c r="AX16" s="870">
        <v>0</v>
      </c>
      <c r="AY16" s="868">
        <f>+AW16+AX16</f>
        <v>380481</v>
      </c>
      <c r="AZ16" s="775">
        <v>1.1000000000000001</v>
      </c>
      <c r="BA16" s="775"/>
    </row>
    <row r="17" spans="1:53" s="13" customFormat="1" ht="39" customHeight="1" x14ac:dyDescent="0.2">
      <c r="A17" s="569"/>
      <c r="B17" s="865"/>
      <c r="C17" s="866"/>
      <c r="D17" s="558"/>
      <c r="E17" s="859"/>
      <c r="F17" s="862"/>
      <c r="G17" s="862"/>
      <c r="H17" s="862"/>
      <c r="I17" s="862"/>
      <c r="J17" s="862"/>
      <c r="K17" s="862"/>
      <c r="L17" s="862"/>
      <c r="M17" s="862"/>
      <c r="N17" s="862"/>
      <c r="O17" s="432" t="s">
        <v>11</v>
      </c>
      <c r="P17" s="789"/>
      <c r="Q17" s="789"/>
      <c r="R17" s="869"/>
      <c r="S17" s="869"/>
      <c r="T17" s="867"/>
      <c r="U17" s="867"/>
      <c r="V17" s="869"/>
      <c r="W17" s="870"/>
      <c r="X17" s="869"/>
      <c r="Y17" s="871"/>
      <c r="Z17" s="775"/>
      <c r="AA17" s="504"/>
      <c r="AB17" s="604"/>
      <c r="AC17" s="858"/>
      <c r="AD17" s="730"/>
      <c r="AE17" s="617"/>
      <c r="AF17" s="859"/>
      <c r="AG17" s="862"/>
      <c r="AH17" s="862"/>
      <c r="AI17" s="862"/>
      <c r="AJ17" s="862"/>
      <c r="AK17" s="862"/>
      <c r="AL17" s="862"/>
      <c r="AM17" s="862"/>
      <c r="AN17" s="862"/>
      <c r="AO17" s="862"/>
      <c r="AP17" s="432" t="s">
        <v>11</v>
      </c>
      <c r="AQ17" s="789"/>
      <c r="AR17" s="789"/>
      <c r="AS17" s="869"/>
      <c r="AT17" s="869"/>
      <c r="AU17" s="867"/>
      <c r="AV17" s="867"/>
      <c r="AW17" s="869"/>
      <c r="AX17" s="870"/>
      <c r="AY17" s="869"/>
      <c r="AZ17" s="775"/>
      <c r="BA17" s="775"/>
    </row>
    <row r="18" spans="1:53" s="13" customFormat="1" ht="48.6" hidden="1" customHeight="1" x14ac:dyDescent="0.2">
      <c r="A18" s="604">
        <v>5</v>
      </c>
      <c r="B18" s="858" t="s">
        <v>158</v>
      </c>
      <c r="C18" s="730" t="s">
        <v>152</v>
      </c>
      <c r="D18" s="617" t="s">
        <v>123</v>
      </c>
      <c r="E18" s="859" t="s">
        <v>153</v>
      </c>
      <c r="F18" s="862"/>
      <c r="G18" s="862"/>
      <c r="H18" s="862"/>
      <c r="I18" s="862"/>
      <c r="J18" s="862"/>
      <c r="K18" s="862"/>
      <c r="L18" s="862"/>
      <c r="M18" s="862"/>
      <c r="N18" s="862"/>
      <c r="O18" s="411">
        <v>41394</v>
      </c>
      <c r="P18" s="730"/>
      <c r="Q18" s="730"/>
      <c r="R18" s="785">
        <v>635481</v>
      </c>
      <c r="S18" s="785">
        <f>R18/X6</f>
        <v>48883.153846153844</v>
      </c>
      <c r="T18" s="730"/>
      <c r="U18" s="730"/>
      <c r="V18" s="785">
        <v>635481</v>
      </c>
      <c r="W18" s="787">
        <v>0</v>
      </c>
      <c r="X18" s="785">
        <f>+V18+W18</f>
        <v>635481</v>
      </c>
      <c r="Y18" s="775">
        <v>1.1000000000000001</v>
      </c>
      <c r="Z18" s="775"/>
      <c r="AA18" s="504"/>
      <c r="AB18" s="604">
        <v>5</v>
      </c>
      <c r="AC18" s="858" t="s">
        <v>158</v>
      </c>
      <c r="AD18" s="730" t="s">
        <v>152</v>
      </c>
      <c r="AE18" s="617" t="s">
        <v>123</v>
      </c>
      <c r="AF18" s="859" t="s">
        <v>153</v>
      </c>
      <c r="AG18" s="862"/>
      <c r="AH18" s="862"/>
      <c r="AI18" s="862"/>
      <c r="AJ18" s="862"/>
      <c r="AK18" s="862"/>
      <c r="AL18" s="862"/>
      <c r="AM18" s="862"/>
      <c r="AN18" s="862"/>
      <c r="AO18" s="862"/>
      <c r="AP18" s="411">
        <v>41394</v>
      </c>
      <c r="AQ18" s="730"/>
      <c r="AR18" s="730"/>
      <c r="AS18" s="785">
        <v>635481</v>
      </c>
      <c r="AT18" s="785">
        <f>AS18/AY6</f>
        <v>48883.153846153844</v>
      </c>
      <c r="AU18" s="730"/>
      <c r="AV18" s="730"/>
      <c r="AW18" s="785">
        <v>635481</v>
      </c>
      <c r="AX18" s="787">
        <v>0</v>
      </c>
      <c r="AY18" s="785">
        <f>+AW18+AX18</f>
        <v>635481</v>
      </c>
      <c r="AZ18" s="775">
        <v>1.1000000000000001</v>
      </c>
      <c r="BA18" s="775"/>
    </row>
    <row r="19" spans="1:53" s="13" customFormat="1" ht="48.6" hidden="1" customHeight="1" x14ac:dyDescent="0.2">
      <c r="A19" s="604"/>
      <c r="B19" s="858"/>
      <c r="C19" s="730"/>
      <c r="D19" s="617"/>
      <c r="E19" s="859"/>
      <c r="F19" s="862"/>
      <c r="G19" s="862"/>
      <c r="H19" s="862"/>
      <c r="I19" s="862"/>
      <c r="J19" s="862"/>
      <c r="K19" s="862"/>
      <c r="L19" s="862"/>
      <c r="M19" s="862"/>
      <c r="N19" s="862"/>
      <c r="O19" s="432" t="s">
        <v>11</v>
      </c>
      <c r="P19" s="789"/>
      <c r="Q19" s="789"/>
      <c r="R19" s="786"/>
      <c r="S19" s="786"/>
      <c r="T19" s="788"/>
      <c r="U19" s="788"/>
      <c r="V19" s="786"/>
      <c r="W19" s="787"/>
      <c r="X19" s="786"/>
      <c r="Y19" s="775"/>
      <c r="Z19" s="775"/>
      <c r="AA19" s="504"/>
      <c r="AB19" s="604"/>
      <c r="AC19" s="858"/>
      <c r="AD19" s="730"/>
      <c r="AE19" s="617"/>
      <c r="AF19" s="859"/>
      <c r="AG19" s="862"/>
      <c r="AH19" s="862"/>
      <c r="AI19" s="862"/>
      <c r="AJ19" s="862"/>
      <c r="AK19" s="862"/>
      <c r="AL19" s="862"/>
      <c r="AM19" s="862"/>
      <c r="AN19" s="862"/>
      <c r="AO19" s="862"/>
      <c r="AP19" s="432" t="s">
        <v>11</v>
      </c>
      <c r="AQ19" s="789"/>
      <c r="AR19" s="789"/>
      <c r="AS19" s="786"/>
      <c r="AT19" s="786"/>
      <c r="AU19" s="788"/>
      <c r="AV19" s="788"/>
      <c r="AW19" s="786"/>
      <c r="AX19" s="787"/>
      <c r="AY19" s="786"/>
      <c r="AZ19" s="775"/>
      <c r="BA19" s="775"/>
    </row>
    <row r="20" spans="1:53" s="13" customFormat="1" ht="30.6" hidden="1" customHeight="1" x14ac:dyDescent="0.2">
      <c r="A20" s="604">
        <v>6</v>
      </c>
      <c r="B20" s="858" t="s">
        <v>241</v>
      </c>
      <c r="C20" s="730" t="s">
        <v>152</v>
      </c>
      <c r="D20" s="617" t="s">
        <v>123</v>
      </c>
      <c r="E20" s="859" t="s">
        <v>153</v>
      </c>
      <c r="F20" s="862"/>
      <c r="G20" s="862"/>
      <c r="H20" s="862"/>
      <c r="I20" s="862"/>
      <c r="J20" s="862"/>
      <c r="K20" s="862"/>
      <c r="L20" s="862"/>
      <c r="M20" s="862"/>
      <c r="N20" s="862"/>
      <c r="O20" s="411">
        <v>41394</v>
      </c>
      <c r="P20" s="730"/>
      <c r="Q20" s="730"/>
      <c r="R20" s="785">
        <f>551638-85220</f>
        <v>466418</v>
      </c>
      <c r="S20" s="785">
        <f>R20/X6</f>
        <v>35878.307692307695</v>
      </c>
      <c r="T20" s="730"/>
      <c r="U20" s="730"/>
      <c r="V20" s="785">
        <f>543338-85220</f>
        <v>458118</v>
      </c>
      <c r="W20" s="787">
        <v>8300</v>
      </c>
      <c r="X20" s="785">
        <f>+V20+W20</f>
        <v>466418</v>
      </c>
      <c r="Y20" s="775">
        <v>1.1000000000000001</v>
      </c>
      <c r="Z20" s="775"/>
      <c r="AA20" s="504"/>
      <c r="AB20" s="604">
        <v>6</v>
      </c>
      <c r="AC20" s="858" t="s">
        <v>241</v>
      </c>
      <c r="AD20" s="730" t="s">
        <v>152</v>
      </c>
      <c r="AE20" s="617" t="s">
        <v>123</v>
      </c>
      <c r="AF20" s="859" t="s">
        <v>153</v>
      </c>
      <c r="AG20" s="862"/>
      <c r="AH20" s="862"/>
      <c r="AI20" s="862"/>
      <c r="AJ20" s="862"/>
      <c r="AK20" s="862"/>
      <c r="AL20" s="862"/>
      <c r="AM20" s="862"/>
      <c r="AN20" s="862"/>
      <c r="AO20" s="862"/>
      <c r="AP20" s="411">
        <v>41394</v>
      </c>
      <c r="AQ20" s="730"/>
      <c r="AR20" s="730"/>
      <c r="AS20" s="785">
        <f>551638-85220</f>
        <v>466418</v>
      </c>
      <c r="AT20" s="785">
        <f>AS20/AY6</f>
        <v>35878.307692307695</v>
      </c>
      <c r="AU20" s="730"/>
      <c r="AV20" s="730"/>
      <c r="AW20" s="785">
        <f>543338-85220</f>
        <v>458118</v>
      </c>
      <c r="AX20" s="787">
        <v>8300</v>
      </c>
      <c r="AY20" s="785">
        <f>+AW20+AX20</f>
        <v>466418</v>
      </c>
      <c r="AZ20" s="775">
        <v>1.1000000000000001</v>
      </c>
      <c r="BA20" s="775"/>
    </row>
    <row r="21" spans="1:53" s="13" customFormat="1" ht="30.6" hidden="1" customHeight="1" x14ac:dyDescent="0.2">
      <c r="A21" s="604"/>
      <c r="B21" s="858"/>
      <c r="C21" s="730"/>
      <c r="D21" s="617"/>
      <c r="E21" s="859"/>
      <c r="F21" s="862"/>
      <c r="G21" s="862"/>
      <c r="H21" s="862"/>
      <c r="I21" s="862"/>
      <c r="J21" s="862"/>
      <c r="K21" s="862"/>
      <c r="L21" s="862"/>
      <c r="M21" s="862"/>
      <c r="N21" s="862"/>
      <c r="O21" s="432" t="s">
        <v>11</v>
      </c>
      <c r="P21" s="789"/>
      <c r="Q21" s="789"/>
      <c r="R21" s="786"/>
      <c r="S21" s="786"/>
      <c r="T21" s="788"/>
      <c r="U21" s="788"/>
      <c r="V21" s="785"/>
      <c r="W21" s="787"/>
      <c r="X21" s="786"/>
      <c r="Y21" s="775"/>
      <c r="Z21" s="775"/>
      <c r="AA21" s="504"/>
      <c r="AB21" s="604"/>
      <c r="AC21" s="858"/>
      <c r="AD21" s="730"/>
      <c r="AE21" s="617"/>
      <c r="AF21" s="859"/>
      <c r="AG21" s="862"/>
      <c r="AH21" s="862"/>
      <c r="AI21" s="862"/>
      <c r="AJ21" s="862"/>
      <c r="AK21" s="862"/>
      <c r="AL21" s="862"/>
      <c r="AM21" s="862"/>
      <c r="AN21" s="862"/>
      <c r="AO21" s="862"/>
      <c r="AP21" s="432" t="s">
        <v>11</v>
      </c>
      <c r="AQ21" s="789"/>
      <c r="AR21" s="789"/>
      <c r="AS21" s="786"/>
      <c r="AT21" s="786"/>
      <c r="AU21" s="788"/>
      <c r="AV21" s="788"/>
      <c r="AW21" s="785"/>
      <c r="AX21" s="787"/>
      <c r="AY21" s="786"/>
      <c r="AZ21" s="775"/>
      <c r="BA21" s="775"/>
    </row>
    <row r="22" spans="1:53" s="13" customFormat="1" ht="30.6" hidden="1" customHeight="1" x14ac:dyDescent="0.2">
      <c r="A22" s="604">
        <v>7</v>
      </c>
      <c r="B22" s="858" t="s">
        <v>242</v>
      </c>
      <c r="C22" s="730" t="s">
        <v>152</v>
      </c>
      <c r="D22" s="617" t="s">
        <v>123</v>
      </c>
      <c r="E22" s="859" t="s">
        <v>153</v>
      </c>
      <c r="F22" s="862"/>
      <c r="G22" s="862"/>
      <c r="H22" s="862"/>
      <c r="I22" s="862"/>
      <c r="J22" s="862"/>
      <c r="K22" s="862"/>
      <c r="L22" s="862"/>
      <c r="M22" s="862"/>
      <c r="N22" s="862"/>
      <c r="O22" s="411">
        <v>41394</v>
      </c>
      <c r="P22" s="730"/>
      <c r="Q22" s="730"/>
      <c r="R22" s="785">
        <f>551638-85220</f>
        <v>466418</v>
      </c>
      <c r="S22" s="785">
        <f>R22/X6</f>
        <v>35878.307692307695</v>
      </c>
      <c r="T22" s="730"/>
      <c r="U22" s="730"/>
      <c r="V22" s="785">
        <f>515899-85220</f>
        <v>430679</v>
      </c>
      <c r="W22" s="787">
        <v>35739</v>
      </c>
      <c r="X22" s="785">
        <f>+V22+W22</f>
        <v>466418</v>
      </c>
      <c r="Y22" s="775">
        <v>1.1000000000000001</v>
      </c>
      <c r="Z22" s="775"/>
      <c r="AA22" s="504"/>
      <c r="AB22" s="604">
        <v>7</v>
      </c>
      <c r="AC22" s="858" t="s">
        <v>242</v>
      </c>
      <c r="AD22" s="730" t="s">
        <v>152</v>
      </c>
      <c r="AE22" s="617" t="s">
        <v>123</v>
      </c>
      <c r="AF22" s="859" t="s">
        <v>153</v>
      </c>
      <c r="AG22" s="862"/>
      <c r="AH22" s="862"/>
      <c r="AI22" s="862"/>
      <c r="AJ22" s="862"/>
      <c r="AK22" s="862"/>
      <c r="AL22" s="862"/>
      <c r="AM22" s="862"/>
      <c r="AN22" s="862"/>
      <c r="AO22" s="862"/>
      <c r="AP22" s="411">
        <v>41394</v>
      </c>
      <c r="AQ22" s="730"/>
      <c r="AR22" s="730"/>
      <c r="AS22" s="785">
        <f>551638-85220</f>
        <v>466418</v>
      </c>
      <c r="AT22" s="785">
        <f>AS22/AY6</f>
        <v>35878.307692307695</v>
      </c>
      <c r="AU22" s="730"/>
      <c r="AV22" s="730"/>
      <c r="AW22" s="785">
        <f>515899-85220</f>
        <v>430679</v>
      </c>
      <c r="AX22" s="787">
        <v>35739</v>
      </c>
      <c r="AY22" s="785">
        <f>+AW22+AX22</f>
        <v>466418</v>
      </c>
      <c r="AZ22" s="775">
        <v>1.1000000000000001</v>
      </c>
      <c r="BA22" s="775"/>
    </row>
    <row r="23" spans="1:53" s="13" customFormat="1" ht="30.6" hidden="1" customHeight="1" x14ac:dyDescent="0.2">
      <c r="A23" s="604"/>
      <c r="B23" s="858"/>
      <c r="C23" s="730"/>
      <c r="D23" s="617"/>
      <c r="E23" s="859"/>
      <c r="F23" s="862"/>
      <c r="G23" s="862"/>
      <c r="H23" s="862"/>
      <c r="I23" s="862"/>
      <c r="J23" s="862"/>
      <c r="K23" s="862"/>
      <c r="L23" s="862"/>
      <c r="M23" s="862"/>
      <c r="N23" s="862"/>
      <c r="O23" s="432" t="s">
        <v>11</v>
      </c>
      <c r="P23" s="789"/>
      <c r="Q23" s="789"/>
      <c r="R23" s="786"/>
      <c r="S23" s="786"/>
      <c r="T23" s="788"/>
      <c r="U23" s="788"/>
      <c r="V23" s="785"/>
      <c r="W23" s="787"/>
      <c r="X23" s="786"/>
      <c r="Y23" s="775"/>
      <c r="Z23" s="775"/>
      <c r="AA23" s="504"/>
      <c r="AB23" s="604"/>
      <c r="AC23" s="858"/>
      <c r="AD23" s="730"/>
      <c r="AE23" s="617"/>
      <c r="AF23" s="859"/>
      <c r="AG23" s="862"/>
      <c r="AH23" s="862"/>
      <c r="AI23" s="862"/>
      <c r="AJ23" s="862"/>
      <c r="AK23" s="862"/>
      <c r="AL23" s="862"/>
      <c r="AM23" s="862"/>
      <c r="AN23" s="862"/>
      <c r="AO23" s="862"/>
      <c r="AP23" s="432" t="s">
        <v>11</v>
      </c>
      <c r="AQ23" s="789"/>
      <c r="AR23" s="789"/>
      <c r="AS23" s="786"/>
      <c r="AT23" s="786"/>
      <c r="AU23" s="788"/>
      <c r="AV23" s="788"/>
      <c r="AW23" s="785"/>
      <c r="AX23" s="787"/>
      <c r="AY23" s="786"/>
      <c r="AZ23" s="775"/>
      <c r="BA23" s="775"/>
    </row>
    <row r="24" spans="1:53" s="13" customFormat="1" ht="30.6" hidden="1" customHeight="1" x14ac:dyDescent="0.2">
      <c r="A24" s="604">
        <v>8</v>
      </c>
      <c r="B24" s="858" t="s">
        <v>243</v>
      </c>
      <c r="C24" s="730" t="s">
        <v>152</v>
      </c>
      <c r="D24" s="617" t="s">
        <v>123</v>
      </c>
      <c r="E24" s="859" t="s">
        <v>153</v>
      </c>
      <c r="F24" s="862"/>
      <c r="G24" s="862"/>
      <c r="H24" s="862"/>
      <c r="I24" s="862"/>
      <c r="J24" s="862"/>
      <c r="K24" s="862"/>
      <c r="L24" s="862"/>
      <c r="M24" s="862"/>
      <c r="N24" s="862"/>
      <c r="O24" s="411">
        <v>41394</v>
      </c>
      <c r="P24" s="730"/>
      <c r="Q24" s="730"/>
      <c r="R24" s="785">
        <f>551638-85220</f>
        <v>466418</v>
      </c>
      <c r="S24" s="785">
        <f>R24/X6</f>
        <v>35878.307692307695</v>
      </c>
      <c r="T24" s="730"/>
      <c r="U24" s="730"/>
      <c r="V24" s="785">
        <f>551638-85220</f>
        <v>466418</v>
      </c>
      <c r="W24" s="787">
        <v>0</v>
      </c>
      <c r="X24" s="785">
        <f>+V24+W24</f>
        <v>466418</v>
      </c>
      <c r="Y24" s="775">
        <v>1.1000000000000001</v>
      </c>
      <c r="Z24" s="775"/>
      <c r="AA24" s="504"/>
      <c r="AB24" s="604">
        <v>8</v>
      </c>
      <c r="AC24" s="858" t="s">
        <v>243</v>
      </c>
      <c r="AD24" s="730" t="s">
        <v>152</v>
      </c>
      <c r="AE24" s="617" t="s">
        <v>123</v>
      </c>
      <c r="AF24" s="859" t="s">
        <v>153</v>
      </c>
      <c r="AG24" s="862"/>
      <c r="AH24" s="862"/>
      <c r="AI24" s="862"/>
      <c r="AJ24" s="862"/>
      <c r="AK24" s="862"/>
      <c r="AL24" s="862"/>
      <c r="AM24" s="862"/>
      <c r="AN24" s="862"/>
      <c r="AO24" s="862"/>
      <c r="AP24" s="411">
        <v>41394</v>
      </c>
      <c r="AQ24" s="730"/>
      <c r="AR24" s="730"/>
      <c r="AS24" s="785">
        <f>551638-85220</f>
        <v>466418</v>
      </c>
      <c r="AT24" s="785">
        <f>AS24/AY6</f>
        <v>35878.307692307695</v>
      </c>
      <c r="AU24" s="730"/>
      <c r="AV24" s="730"/>
      <c r="AW24" s="785">
        <f>551638-85220</f>
        <v>466418</v>
      </c>
      <c r="AX24" s="787">
        <v>0</v>
      </c>
      <c r="AY24" s="785">
        <f>+AW24+AX24</f>
        <v>466418</v>
      </c>
      <c r="AZ24" s="775">
        <v>1.1000000000000001</v>
      </c>
      <c r="BA24" s="775"/>
    </row>
    <row r="25" spans="1:53" s="13" customFormat="1" ht="30.6" hidden="1" customHeight="1" x14ac:dyDescent="0.2">
      <c r="A25" s="604"/>
      <c r="B25" s="858"/>
      <c r="C25" s="730"/>
      <c r="D25" s="617"/>
      <c r="E25" s="859"/>
      <c r="F25" s="862"/>
      <c r="G25" s="862"/>
      <c r="H25" s="862"/>
      <c r="I25" s="862"/>
      <c r="J25" s="862"/>
      <c r="K25" s="862"/>
      <c r="L25" s="862"/>
      <c r="M25" s="862"/>
      <c r="N25" s="862"/>
      <c r="O25" s="432" t="s">
        <v>11</v>
      </c>
      <c r="P25" s="789"/>
      <c r="Q25" s="789"/>
      <c r="R25" s="786"/>
      <c r="S25" s="786"/>
      <c r="T25" s="788"/>
      <c r="U25" s="788"/>
      <c r="V25" s="786"/>
      <c r="W25" s="787"/>
      <c r="X25" s="786"/>
      <c r="Y25" s="775"/>
      <c r="Z25" s="775"/>
      <c r="AA25" s="504"/>
      <c r="AB25" s="604"/>
      <c r="AC25" s="858"/>
      <c r="AD25" s="730"/>
      <c r="AE25" s="617"/>
      <c r="AF25" s="859"/>
      <c r="AG25" s="862"/>
      <c r="AH25" s="862"/>
      <c r="AI25" s="862"/>
      <c r="AJ25" s="862"/>
      <c r="AK25" s="862"/>
      <c r="AL25" s="862"/>
      <c r="AM25" s="862"/>
      <c r="AN25" s="862"/>
      <c r="AO25" s="862"/>
      <c r="AP25" s="432" t="s">
        <v>11</v>
      </c>
      <c r="AQ25" s="789"/>
      <c r="AR25" s="789"/>
      <c r="AS25" s="786"/>
      <c r="AT25" s="786"/>
      <c r="AU25" s="788"/>
      <c r="AV25" s="788"/>
      <c r="AW25" s="786"/>
      <c r="AX25" s="787"/>
      <c r="AY25" s="786"/>
      <c r="AZ25" s="775"/>
      <c r="BA25" s="775"/>
    </row>
    <row r="26" spans="1:53" s="13" customFormat="1" ht="30.6" hidden="1" customHeight="1" x14ac:dyDescent="0.2">
      <c r="A26" s="604">
        <v>9</v>
      </c>
      <c r="B26" s="858" t="s">
        <v>244</v>
      </c>
      <c r="C26" s="730" t="s">
        <v>152</v>
      </c>
      <c r="D26" s="617" t="s">
        <v>123</v>
      </c>
      <c r="E26" s="859" t="s">
        <v>153</v>
      </c>
      <c r="F26" s="862"/>
      <c r="G26" s="862"/>
      <c r="H26" s="862"/>
      <c r="I26" s="862"/>
      <c r="J26" s="862"/>
      <c r="K26" s="862"/>
      <c r="L26" s="862"/>
      <c r="M26" s="862"/>
      <c r="N26" s="862"/>
      <c r="O26" s="411">
        <v>41394</v>
      </c>
      <c r="P26" s="730"/>
      <c r="Q26" s="730"/>
      <c r="R26" s="785">
        <f>551638-85220</f>
        <v>466418</v>
      </c>
      <c r="S26" s="785">
        <f>R26/$X$6</f>
        <v>35878.307692307695</v>
      </c>
      <c r="T26" s="730"/>
      <c r="U26" s="730"/>
      <c r="V26" s="785">
        <f>551638-85220</f>
        <v>466418</v>
      </c>
      <c r="W26" s="787">
        <v>0</v>
      </c>
      <c r="X26" s="785">
        <f>+V26+W26</f>
        <v>466418</v>
      </c>
      <c r="Y26" s="775">
        <v>1.1000000000000001</v>
      </c>
      <c r="Z26" s="775"/>
      <c r="AA26" s="504"/>
      <c r="AB26" s="604">
        <v>9</v>
      </c>
      <c r="AC26" s="858" t="s">
        <v>244</v>
      </c>
      <c r="AD26" s="730" t="s">
        <v>152</v>
      </c>
      <c r="AE26" s="617" t="s">
        <v>123</v>
      </c>
      <c r="AF26" s="859" t="s">
        <v>153</v>
      </c>
      <c r="AG26" s="862"/>
      <c r="AH26" s="862"/>
      <c r="AI26" s="862"/>
      <c r="AJ26" s="862"/>
      <c r="AK26" s="862"/>
      <c r="AL26" s="862"/>
      <c r="AM26" s="862"/>
      <c r="AN26" s="862"/>
      <c r="AO26" s="862"/>
      <c r="AP26" s="411">
        <v>41394</v>
      </c>
      <c r="AQ26" s="730"/>
      <c r="AR26" s="730"/>
      <c r="AS26" s="785">
        <f>551638-85220</f>
        <v>466418</v>
      </c>
      <c r="AT26" s="785">
        <f>AS26/$X$6</f>
        <v>35878.307692307695</v>
      </c>
      <c r="AU26" s="730"/>
      <c r="AV26" s="730"/>
      <c r="AW26" s="785">
        <f>551638-85220</f>
        <v>466418</v>
      </c>
      <c r="AX26" s="787">
        <v>0</v>
      </c>
      <c r="AY26" s="785">
        <f>+AW26+AX26</f>
        <v>466418</v>
      </c>
      <c r="AZ26" s="775">
        <v>1.1000000000000001</v>
      </c>
      <c r="BA26" s="775"/>
    </row>
    <row r="27" spans="1:53" s="13" customFormat="1" ht="30.6" hidden="1" customHeight="1" x14ac:dyDescent="0.2">
      <c r="A27" s="604"/>
      <c r="B27" s="858"/>
      <c r="C27" s="730"/>
      <c r="D27" s="617"/>
      <c r="E27" s="859"/>
      <c r="F27" s="862"/>
      <c r="G27" s="862"/>
      <c r="H27" s="862"/>
      <c r="I27" s="862"/>
      <c r="J27" s="862"/>
      <c r="K27" s="862"/>
      <c r="L27" s="862"/>
      <c r="M27" s="862"/>
      <c r="N27" s="862"/>
      <c r="O27" s="432" t="s">
        <v>11</v>
      </c>
      <c r="P27" s="789"/>
      <c r="Q27" s="789"/>
      <c r="R27" s="786"/>
      <c r="S27" s="786"/>
      <c r="T27" s="788"/>
      <c r="U27" s="788"/>
      <c r="V27" s="786"/>
      <c r="W27" s="787"/>
      <c r="X27" s="786"/>
      <c r="Y27" s="775"/>
      <c r="Z27" s="775"/>
      <c r="AA27" s="504"/>
      <c r="AB27" s="604"/>
      <c r="AC27" s="858"/>
      <c r="AD27" s="730"/>
      <c r="AE27" s="617"/>
      <c r="AF27" s="859"/>
      <c r="AG27" s="862"/>
      <c r="AH27" s="862"/>
      <c r="AI27" s="862"/>
      <c r="AJ27" s="862"/>
      <c r="AK27" s="862"/>
      <c r="AL27" s="862"/>
      <c r="AM27" s="862"/>
      <c r="AN27" s="862"/>
      <c r="AO27" s="862"/>
      <c r="AP27" s="432" t="s">
        <v>11</v>
      </c>
      <c r="AQ27" s="789"/>
      <c r="AR27" s="789"/>
      <c r="AS27" s="786"/>
      <c r="AT27" s="786"/>
      <c r="AU27" s="788"/>
      <c r="AV27" s="788"/>
      <c r="AW27" s="786"/>
      <c r="AX27" s="787"/>
      <c r="AY27" s="786"/>
      <c r="AZ27" s="775"/>
      <c r="BA27" s="775"/>
    </row>
    <row r="28" spans="1:53" s="13" customFormat="1" ht="30.6" hidden="1" customHeight="1" x14ac:dyDescent="0.2">
      <c r="A28" s="604">
        <v>10</v>
      </c>
      <c r="B28" s="858" t="s">
        <v>245</v>
      </c>
      <c r="C28" s="730" t="s">
        <v>152</v>
      </c>
      <c r="D28" s="617" t="s">
        <v>123</v>
      </c>
      <c r="E28" s="859" t="s">
        <v>153</v>
      </c>
      <c r="F28" s="862"/>
      <c r="G28" s="862"/>
      <c r="H28" s="862"/>
      <c r="I28" s="862"/>
      <c r="J28" s="862"/>
      <c r="K28" s="862"/>
      <c r="L28" s="862"/>
      <c r="M28" s="862"/>
      <c r="N28" s="862"/>
      <c r="O28" s="411">
        <v>41394</v>
      </c>
      <c r="P28" s="730"/>
      <c r="Q28" s="730"/>
      <c r="R28" s="785">
        <f>551638-85220</f>
        <v>466418</v>
      </c>
      <c r="S28" s="785">
        <f>R28/$X$6</f>
        <v>35878.307692307695</v>
      </c>
      <c r="T28" s="730"/>
      <c r="U28" s="730"/>
      <c r="V28" s="785">
        <f>551638-85220</f>
        <v>466418</v>
      </c>
      <c r="W28" s="787">
        <v>0</v>
      </c>
      <c r="X28" s="785">
        <f>+V28+W28</f>
        <v>466418</v>
      </c>
      <c r="Y28" s="775">
        <v>1.1000000000000001</v>
      </c>
      <c r="Z28" s="775"/>
      <c r="AA28" s="504"/>
      <c r="AB28" s="604">
        <v>10</v>
      </c>
      <c r="AC28" s="858" t="s">
        <v>245</v>
      </c>
      <c r="AD28" s="730" t="s">
        <v>152</v>
      </c>
      <c r="AE28" s="617" t="s">
        <v>123</v>
      </c>
      <c r="AF28" s="859" t="s">
        <v>153</v>
      </c>
      <c r="AG28" s="862"/>
      <c r="AH28" s="862"/>
      <c r="AI28" s="862"/>
      <c r="AJ28" s="862"/>
      <c r="AK28" s="862"/>
      <c r="AL28" s="862"/>
      <c r="AM28" s="862"/>
      <c r="AN28" s="862"/>
      <c r="AO28" s="862"/>
      <c r="AP28" s="411">
        <v>41394</v>
      </c>
      <c r="AQ28" s="730"/>
      <c r="AR28" s="730"/>
      <c r="AS28" s="785">
        <f>551638-85220</f>
        <v>466418</v>
      </c>
      <c r="AT28" s="785">
        <f>AS28/$X$6</f>
        <v>35878.307692307695</v>
      </c>
      <c r="AU28" s="730"/>
      <c r="AV28" s="730"/>
      <c r="AW28" s="785">
        <f>551638-85220</f>
        <v>466418</v>
      </c>
      <c r="AX28" s="787">
        <v>0</v>
      </c>
      <c r="AY28" s="785">
        <f>+AW28+AX28</f>
        <v>466418</v>
      </c>
      <c r="AZ28" s="775">
        <v>1.1000000000000001</v>
      </c>
      <c r="BA28" s="775"/>
    </row>
    <row r="29" spans="1:53" s="13" customFormat="1" ht="30.6" hidden="1" customHeight="1" x14ac:dyDescent="0.2">
      <c r="A29" s="604"/>
      <c r="B29" s="858"/>
      <c r="C29" s="730"/>
      <c r="D29" s="617"/>
      <c r="E29" s="859"/>
      <c r="F29" s="862"/>
      <c r="G29" s="862"/>
      <c r="H29" s="862"/>
      <c r="I29" s="862"/>
      <c r="J29" s="862"/>
      <c r="K29" s="862"/>
      <c r="L29" s="862"/>
      <c r="M29" s="862"/>
      <c r="N29" s="862"/>
      <c r="O29" s="432" t="s">
        <v>11</v>
      </c>
      <c r="P29" s="789"/>
      <c r="Q29" s="789"/>
      <c r="R29" s="786"/>
      <c r="S29" s="786"/>
      <c r="T29" s="788"/>
      <c r="U29" s="788"/>
      <c r="V29" s="786"/>
      <c r="W29" s="787"/>
      <c r="X29" s="786"/>
      <c r="Y29" s="775"/>
      <c r="Z29" s="775"/>
      <c r="AA29" s="504"/>
      <c r="AB29" s="604"/>
      <c r="AC29" s="858"/>
      <c r="AD29" s="730"/>
      <c r="AE29" s="617"/>
      <c r="AF29" s="859"/>
      <c r="AG29" s="862"/>
      <c r="AH29" s="862"/>
      <c r="AI29" s="862"/>
      <c r="AJ29" s="862"/>
      <c r="AK29" s="862"/>
      <c r="AL29" s="862"/>
      <c r="AM29" s="862"/>
      <c r="AN29" s="862"/>
      <c r="AO29" s="862"/>
      <c r="AP29" s="432" t="s">
        <v>11</v>
      </c>
      <c r="AQ29" s="789"/>
      <c r="AR29" s="789"/>
      <c r="AS29" s="786"/>
      <c r="AT29" s="786"/>
      <c r="AU29" s="788"/>
      <c r="AV29" s="788"/>
      <c r="AW29" s="786"/>
      <c r="AX29" s="787"/>
      <c r="AY29" s="786"/>
      <c r="AZ29" s="775"/>
      <c r="BA29" s="775"/>
    </row>
    <row r="30" spans="1:53" s="13" customFormat="1" ht="30.6" hidden="1" customHeight="1" x14ac:dyDescent="0.2">
      <c r="A30" s="604">
        <v>11</v>
      </c>
      <c r="B30" s="858" t="s">
        <v>246</v>
      </c>
      <c r="C30" s="730" t="s">
        <v>152</v>
      </c>
      <c r="D30" s="617" t="s">
        <v>123</v>
      </c>
      <c r="E30" s="859" t="s">
        <v>153</v>
      </c>
      <c r="F30" s="862"/>
      <c r="G30" s="862"/>
      <c r="H30" s="862"/>
      <c r="I30" s="862"/>
      <c r="J30" s="862"/>
      <c r="K30" s="862"/>
      <c r="L30" s="862"/>
      <c r="M30" s="862"/>
      <c r="N30" s="862"/>
      <c r="O30" s="411">
        <v>41394</v>
      </c>
      <c r="P30" s="730"/>
      <c r="Q30" s="730"/>
      <c r="R30" s="785">
        <f>551638-85220</f>
        <v>466418</v>
      </c>
      <c r="S30" s="785">
        <f>R30/$X$6</f>
        <v>35878.307692307695</v>
      </c>
      <c r="T30" s="730"/>
      <c r="U30" s="730"/>
      <c r="V30" s="785">
        <f>551638-85220</f>
        <v>466418</v>
      </c>
      <c r="W30" s="787">
        <v>0</v>
      </c>
      <c r="X30" s="785">
        <f>+V30+W30</f>
        <v>466418</v>
      </c>
      <c r="Y30" s="775">
        <v>1.1000000000000001</v>
      </c>
      <c r="Z30" s="775"/>
      <c r="AA30" s="504"/>
      <c r="AB30" s="604">
        <v>11</v>
      </c>
      <c r="AC30" s="858" t="s">
        <v>246</v>
      </c>
      <c r="AD30" s="730" t="s">
        <v>152</v>
      </c>
      <c r="AE30" s="617" t="s">
        <v>123</v>
      </c>
      <c r="AF30" s="859" t="s">
        <v>153</v>
      </c>
      <c r="AG30" s="862"/>
      <c r="AH30" s="862"/>
      <c r="AI30" s="862"/>
      <c r="AJ30" s="862"/>
      <c r="AK30" s="862"/>
      <c r="AL30" s="862"/>
      <c r="AM30" s="862"/>
      <c r="AN30" s="862"/>
      <c r="AO30" s="862"/>
      <c r="AP30" s="411">
        <v>41394</v>
      </c>
      <c r="AQ30" s="730"/>
      <c r="AR30" s="730"/>
      <c r="AS30" s="785">
        <f>551638-85220</f>
        <v>466418</v>
      </c>
      <c r="AT30" s="785">
        <f>AS30/$X$6</f>
        <v>35878.307692307695</v>
      </c>
      <c r="AU30" s="730"/>
      <c r="AV30" s="730"/>
      <c r="AW30" s="785">
        <f>551638-85220</f>
        <v>466418</v>
      </c>
      <c r="AX30" s="787">
        <v>0</v>
      </c>
      <c r="AY30" s="785">
        <f>+AW30+AX30</f>
        <v>466418</v>
      </c>
      <c r="AZ30" s="775">
        <v>1.1000000000000001</v>
      </c>
      <c r="BA30" s="775"/>
    </row>
    <row r="31" spans="1:53" s="13" customFormat="1" ht="30.6" hidden="1" customHeight="1" x14ac:dyDescent="0.2">
      <c r="A31" s="604"/>
      <c r="B31" s="858"/>
      <c r="C31" s="730"/>
      <c r="D31" s="617"/>
      <c r="E31" s="859"/>
      <c r="F31" s="862"/>
      <c r="G31" s="862"/>
      <c r="H31" s="862"/>
      <c r="I31" s="862"/>
      <c r="J31" s="862"/>
      <c r="K31" s="862"/>
      <c r="L31" s="862"/>
      <c r="M31" s="862"/>
      <c r="N31" s="862"/>
      <c r="O31" s="432" t="s">
        <v>11</v>
      </c>
      <c r="P31" s="789"/>
      <c r="Q31" s="789"/>
      <c r="R31" s="786"/>
      <c r="S31" s="786"/>
      <c r="T31" s="788"/>
      <c r="U31" s="788"/>
      <c r="V31" s="786"/>
      <c r="W31" s="787"/>
      <c r="X31" s="786"/>
      <c r="Y31" s="775"/>
      <c r="Z31" s="775"/>
      <c r="AA31" s="504"/>
      <c r="AB31" s="604"/>
      <c r="AC31" s="858"/>
      <c r="AD31" s="730"/>
      <c r="AE31" s="617"/>
      <c r="AF31" s="859"/>
      <c r="AG31" s="862"/>
      <c r="AH31" s="862"/>
      <c r="AI31" s="862"/>
      <c r="AJ31" s="862"/>
      <c r="AK31" s="862"/>
      <c r="AL31" s="862"/>
      <c r="AM31" s="862"/>
      <c r="AN31" s="862"/>
      <c r="AO31" s="862"/>
      <c r="AP31" s="432" t="s">
        <v>11</v>
      </c>
      <c r="AQ31" s="789"/>
      <c r="AR31" s="789"/>
      <c r="AS31" s="786"/>
      <c r="AT31" s="786"/>
      <c r="AU31" s="788"/>
      <c r="AV31" s="788"/>
      <c r="AW31" s="786"/>
      <c r="AX31" s="787"/>
      <c r="AY31" s="786"/>
      <c r="AZ31" s="775"/>
      <c r="BA31" s="775"/>
    </row>
    <row r="32" spans="1:53" s="13" customFormat="1" ht="30.6" hidden="1" customHeight="1" x14ac:dyDescent="0.2">
      <c r="A32" s="604">
        <v>12</v>
      </c>
      <c r="B32" s="858" t="s">
        <v>247</v>
      </c>
      <c r="C32" s="730" t="s">
        <v>152</v>
      </c>
      <c r="D32" s="617" t="s">
        <v>123</v>
      </c>
      <c r="E32" s="859" t="s">
        <v>153</v>
      </c>
      <c r="F32" s="862"/>
      <c r="G32" s="862"/>
      <c r="H32" s="862"/>
      <c r="I32" s="862"/>
      <c r="J32" s="862"/>
      <c r="K32" s="862"/>
      <c r="L32" s="862"/>
      <c r="M32" s="862"/>
      <c r="N32" s="862"/>
      <c r="O32" s="411">
        <v>41394</v>
      </c>
      <c r="P32" s="730"/>
      <c r="Q32" s="730"/>
      <c r="R32" s="785">
        <v>551638</v>
      </c>
      <c r="S32" s="785">
        <f>R32/$X$6</f>
        <v>42433.692307692305</v>
      </c>
      <c r="T32" s="730"/>
      <c r="U32" s="730"/>
      <c r="V32" s="785">
        <v>551638</v>
      </c>
      <c r="W32" s="787">
        <v>0</v>
      </c>
      <c r="X32" s="785">
        <f>+V32+W32</f>
        <v>551638</v>
      </c>
      <c r="Y32" s="775">
        <v>1.1000000000000001</v>
      </c>
      <c r="Z32" s="775"/>
      <c r="AA32" s="504"/>
      <c r="AB32" s="604">
        <v>12</v>
      </c>
      <c r="AC32" s="858" t="s">
        <v>247</v>
      </c>
      <c r="AD32" s="730" t="s">
        <v>152</v>
      </c>
      <c r="AE32" s="617" t="s">
        <v>123</v>
      </c>
      <c r="AF32" s="859" t="s">
        <v>153</v>
      </c>
      <c r="AG32" s="862"/>
      <c r="AH32" s="862"/>
      <c r="AI32" s="862"/>
      <c r="AJ32" s="862"/>
      <c r="AK32" s="862"/>
      <c r="AL32" s="862"/>
      <c r="AM32" s="862"/>
      <c r="AN32" s="862"/>
      <c r="AO32" s="862"/>
      <c r="AP32" s="411">
        <v>41394</v>
      </c>
      <c r="AQ32" s="730"/>
      <c r="AR32" s="730"/>
      <c r="AS32" s="785">
        <v>551638</v>
      </c>
      <c r="AT32" s="785">
        <f>AS32/$X$6</f>
        <v>42433.692307692305</v>
      </c>
      <c r="AU32" s="730"/>
      <c r="AV32" s="730"/>
      <c r="AW32" s="785">
        <v>551638</v>
      </c>
      <c r="AX32" s="787">
        <v>0</v>
      </c>
      <c r="AY32" s="785">
        <f>+AW32+AX32</f>
        <v>551638</v>
      </c>
      <c r="AZ32" s="775">
        <v>1.1000000000000001</v>
      </c>
      <c r="BA32" s="775"/>
    </row>
    <row r="33" spans="1:53" s="13" customFormat="1" ht="30.6" hidden="1" customHeight="1" x14ac:dyDescent="0.2">
      <c r="A33" s="604"/>
      <c r="B33" s="858"/>
      <c r="C33" s="730"/>
      <c r="D33" s="617"/>
      <c r="E33" s="859"/>
      <c r="F33" s="862"/>
      <c r="G33" s="862"/>
      <c r="H33" s="862"/>
      <c r="I33" s="862"/>
      <c r="J33" s="862"/>
      <c r="K33" s="862"/>
      <c r="L33" s="862"/>
      <c r="M33" s="862"/>
      <c r="N33" s="862"/>
      <c r="O33" s="432" t="s">
        <v>11</v>
      </c>
      <c r="P33" s="789"/>
      <c r="Q33" s="789"/>
      <c r="R33" s="786"/>
      <c r="S33" s="786"/>
      <c r="T33" s="788"/>
      <c r="U33" s="788"/>
      <c r="V33" s="786"/>
      <c r="W33" s="787"/>
      <c r="X33" s="786"/>
      <c r="Y33" s="775"/>
      <c r="Z33" s="775"/>
      <c r="AA33" s="504"/>
      <c r="AB33" s="604"/>
      <c r="AC33" s="858"/>
      <c r="AD33" s="730"/>
      <c r="AE33" s="617"/>
      <c r="AF33" s="859"/>
      <c r="AG33" s="862"/>
      <c r="AH33" s="862"/>
      <c r="AI33" s="862"/>
      <c r="AJ33" s="862"/>
      <c r="AK33" s="862"/>
      <c r="AL33" s="862"/>
      <c r="AM33" s="862"/>
      <c r="AN33" s="862"/>
      <c r="AO33" s="862"/>
      <c r="AP33" s="432" t="s">
        <v>11</v>
      </c>
      <c r="AQ33" s="789"/>
      <c r="AR33" s="789"/>
      <c r="AS33" s="786"/>
      <c r="AT33" s="786"/>
      <c r="AU33" s="788"/>
      <c r="AV33" s="788"/>
      <c r="AW33" s="786"/>
      <c r="AX33" s="787"/>
      <c r="AY33" s="786"/>
      <c r="AZ33" s="775"/>
      <c r="BA33" s="775"/>
    </row>
    <row r="34" spans="1:53" s="13" customFormat="1" ht="30.6" hidden="1" customHeight="1" x14ac:dyDescent="0.2">
      <c r="A34" s="604">
        <v>13</v>
      </c>
      <c r="B34" s="858" t="s">
        <v>248</v>
      </c>
      <c r="C34" s="730" t="s">
        <v>152</v>
      </c>
      <c r="D34" s="617" t="s">
        <v>123</v>
      </c>
      <c r="E34" s="859" t="s">
        <v>153</v>
      </c>
      <c r="F34" s="862"/>
      <c r="G34" s="862"/>
      <c r="H34" s="862"/>
      <c r="I34" s="862"/>
      <c r="J34" s="862"/>
      <c r="K34" s="862"/>
      <c r="L34" s="862"/>
      <c r="M34" s="862"/>
      <c r="N34" s="862"/>
      <c r="O34" s="411">
        <v>41394</v>
      </c>
      <c r="P34" s="730"/>
      <c r="Q34" s="730"/>
      <c r="R34" s="785">
        <v>551638</v>
      </c>
      <c r="S34" s="785">
        <f>R34/$X$6</f>
        <v>42433.692307692305</v>
      </c>
      <c r="T34" s="730"/>
      <c r="U34" s="730"/>
      <c r="V34" s="785">
        <v>551638</v>
      </c>
      <c r="W34" s="787">
        <v>0</v>
      </c>
      <c r="X34" s="785">
        <f>+V34+W34</f>
        <v>551638</v>
      </c>
      <c r="Y34" s="775">
        <v>1.1000000000000001</v>
      </c>
      <c r="Z34" s="775"/>
      <c r="AA34" s="504"/>
      <c r="AB34" s="604">
        <v>13</v>
      </c>
      <c r="AC34" s="858" t="s">
        <v>248</v>
      </c>
      <c r="AD34" s="730" t="s">
        <v>152</v>
      </c>
      <c r="AE34" s="617" t="s">
        <v>123</v>
      </c>
      <c r="AF34" s="859" t="s">
        <v>153</v>
      </c>
      <c r="AG34" s="862"/>
      <c r="AH34" s="862"/>
      <c r="AI34" s="862"/>
      <c r="AJ34" s="862"/>
      <c r="AK34" s="862"/>
      <c r="AL34" s="862"/>
      <c r="AM34" s="862"/>
      <c r="AN34" s="862"/>
      <c r="AO34" s="862"/>
      <c r="AP34" s="411">
        <v>41394</v>
      </c>
      <c r="AQ34" s="730"/>
      <c r="AR34" s="730"/>
      <c r="AS34" s="785">
        <v>551638</v>
      </c>
      <c r="AT34" s="785">
        <f>AS34/$X$6</f>
        <v>42433.692307692305</v>
      </c>
      <c r="AU34" s="730"/>
      <c r="AV34" s="730"/>
      <c r="AW34" s="785">
        <v>551638</v>
      </c>
      <c r="AX34" s="787">
        <v>0</v>
      </c>
      <c r="AY34" s="785">
        <f>+AW34+AX34</f>
        <v>551638</v>
      </c>
      <c r="AZ34" s="775">
        <v>1.1000000000000001</v>
      </c>
      <c r="BA34" s="775"/>
    </row>
    <row r="35" spans="1:53" s="13" customFormat="1" ht="30.6" hidden="1" customHeight="1" x14ac:dyDescent="0.2">
      <c r="A35" s="604"/>
      <c r="B35" s="858"/>
      <c r="C35" s="730"/>
      <c r="D35" s="617"/>
      <c r="E35" s="859"/>
      <c r="F35" s="862"/>
      <c r="G35" s="862"/>
      <c r="H35" s="862"/>
      <c r="I35" s="862"/>
      <c r="J35" s="862"/>
      <c r="K35" s="862"/>
      <c r="L35" s="862"/>
      <c r="M35" s="862"/>
      <c r="N35" s="862"/>
      <c r="O35" s="432" t="s">
        <v>11</v>
      </c>
      <c r="P35" s="789"/>
      <c r="Q35" s="789"/>
      <c r="R35" s="786"/>
      <c r="S35" s="786"/>
      <c r="T35" s="788"/>
      <c r="U35" s="788"/>
      <c r="V35" s="786"/>
      <c r="W35" s="787"/>
      <c r="X35" s="786"/>
      <c r="Y35" s="775"/>
      <c r="Z35" s="775"/>
      <c r="AA35" s="504"/>
      <c r="AB35" s="604"/>
      <c r="AC35" s="858"/>
      <c r="AD35" s="730"/>
      <c r="AE35" s="617"/>
      <c r="AF35" s="859"/>
      <c r="AG35" s="862"/>
      <c r="AH35" s="862"/>
      <c r="AI35" s="862"/>
      <c r="AJ35" s="862"/>
      <c r="AK35" s="862"/>
      <c r="AL35" s="862"/>
      <c r="AM35" s="862"/>
      <c r="AN35" s="862"/>
      <c r="AO35" s="862"/>
      <c r="AP35" s="432" t="s">
        <v>11</v>
      </c>
      <c r="AQ35" s="789"/>
      <c r="AR35" s="789"/>
      <c r="AS35" s="786"/>
      <c r="AT35" s="786"/>
      <c r="AU35" s="788"/>
      <c r="AV35" s="788"/>
      <c r="AW35" s="786"/>
      <c r="AX35" s="787"/>
      <c r="AY35" s="786"/>
      <c r="AZ35" s="775"/>
      <c r="BA35" s="775"/>
    </row>
    <row r="36" spans="1:53" s="13" customFormat="1" ht="30.6" hidden="1" customHeight="1" x14ac:dyDescent="0.2">
      <c r="A36" s="604">
        <v>14</v>
      </c>
      <c r="B36" s="858" t="s">
        <v>249</v>
      </c>
      <c r="C36" s="730" t="s">
        <v>152</v>
      </c>
      <c r="D36" s="617" t="s">
        <v>123</v>
      </c>
      <c r="E36" s="859" t="s">
        <v>153</v>
      </c>
      <c r="F36" s="862"/>
      <c r="G36" s="862"/>
      <c r="H36" s="862"/>
      <c r="I36" s="862"/>
      <c r="J36" s="862"/>
      <c r="K36" s="862"/>
      <c r="L36" s="862"/>
      <c r="M36" s="862"/>
      <c r="N36" s="862"/>
      <c r="O36" s="411">
        <v>41394</v>
      </c>
      <c r="P36" s="730"/>
      <c r="Q36" s="730"/>
      <c r="R36" s="785">
        <v>551638</v>
      </c>
      <c r="S36" s="785">
        <f>R36/$X$6</f>
        <v>42433.692307692305</v>
      </c>
      <c r="T36" s="730"/>
      <c r="U36" s="730"/>
      <c r="V36" s="785">
        <v>551638</v>
      </c>
      <c r="W36" s="787">
        <v>0</v>
      </c>
      <c r="X36" s="785">
        <f>+V36+W36</f>
        <v>551638</v>
      </c>
      <c r="Y36" s="775">
        <v>1.1000000000000001</v>
      </c>
      <c r="Z36" s="775"/>
      <c r="AA36" s="504"/>
      <c r="AB36" s="604">
        <v>14</v>
      </c>
      <c r="AC36" s="858" t="s">
        <v>249</v>
      </c>
      <c r="AD36" s="730" t="s">
        <v>152</v>
      </c>
      <c r="AE36" s="617" t="s">
        <v>123</v>
      </c>
      <c r="AF36" s="859" t="s">
        <v>153</v>
      </c>
      <c r="AG36" s="862"/>
      <c r="AH36" s="862"/>
      <c r="AI36" s="862"/>
      <c r="AJ36" s="862"/>
      <c r="AK36" s="862"/>
      <c r="AL36" s="862"/>
      <c r="AM36" s="862"/>
      <c r="AN36" s="862"/>
      <c r="AO36" s="862"/>
      <c r="AP36" s="411">
        <v>41394</v>
      </c>
      <c r="AQ36" s="730"/>
      <c r="AR36" s="730"/>
      <c r="AS36" s="785">
        <v>551638</v>
      </c>
      <c r="AT36" s="785">
        <f>AS36/$X$6</f>
        <v>42433.692307692305</v>
      </c>
      <c r="AU36" s="730"/>
      <c r="AV36" s="730"/>
      <c r="AW36" s="785">
        <v>551638</v>
      </c>
      <c r="AX36" s="787">
        <v>0</v>
      </c>
      <c r="AY36" s="785">
        <f>+AW36+AX36</f>
        <v>551638</v>
      </c>
      <c r="AZ36" s="775">
        <v>1.1000000000000001</v>
      </c>
      <c r="BA36" s="775"/>
    </row>
    <row r="37" spans="1:53" s="13" customFormat="1" ht="30.6" hidden="1" customHeight="1" x14ac:dyDescent="0.2">
      <c r="A37" s="604"/>
      <c r="B37" s="858"/>
      <c r="C37" s="730"/>
      <c r="D37" s="617"/>
      <c r="E37" s="859"/>
      <c r="F37" s="862"/>
      <c r="G37" s="862"/>
      <c r="H37" s="862"/>
      <c r="I37" s="862"/>
      <c r="J37" s="862"/>
      <c r="K37" s="862"/>
      <c r="L37" s="862"/>
      <c r="M37" s="862"/>
      <c r="N37" s="862"/>
      <c r="O37" s="432" t="s">
        <v>11</v>
      </c>
      <c r="P37" s="789"/>
      <c r="Q37" s="789"/>
      <c r="R37" s="786"/>
      <c r="S37" s="786"/>
      <c r="T37" s="788"/>
      <c r="U37" s="788"/>
      <c r="V37" s="786"/>
      <c r="W37" s="787"/>
      <c r="X37" s="786"/>
      <c r="Y37" s="775"/>
      <c r="Z37" s="775"/>
      <c r="AA37" s="504"/>
      <c r="AB37" s="604"/>
      <c r="AC37" s="858"/>
      <c r="AD37" s="730"/>
      <c r="AE37" s="617"/>
      <c r="AF37" s="859"/>
      <c r="AG37" s="862"/>
      <c r="AH37" s="862"/>
      <c r="AI37" s="862"/>
      <c r="AJ37" s="862"/>
      <c r="AK37" s="862"/>
      <c r="AL37" s="862"/>
      <c r="AM37" s="862"/>
      <c r="AN37" s="862"/>
      <c r="AO37" s="862"/>
      <c r="AP37" s="432" t="s">
        <v>11</v>
      </c>
      <c r="AQ37" s="789"/>
      <c r="AR37" s="789"/>
      <c r="AS37" s="786"/>
      <c r="AT37" s="786"/>
      <c r="AU37" s="788"/>
      <c r="AV37" s="788"/>
      <c r="AW37" s="786"/>
      <c r="AX37" s="787"/>
      <c r="AY37" s="786"/>
      <c r="AZ37" s="775"/>
      <c r="BA37" s="775"/>
    </row>
    <row r="38" spans="1:53" s="13" customFormat="1" ht="30.6" hidden="1" customHeight="1" x14ac:dyDescent="0.2">
      <c r="A38" s="604">
        <v>15</v>
      </c>
      <c r="B38" s="858" t="s">
        <v>250</v>
      </c>
      <c r="C38" s="730" t="s">
        <v>152</v>
      </c>
      <c r="D38" s="617" t="s">
        <v>123</v>
      </c>
      <c r="E38" s="859" t="s">
        <v>153</v>
      </c>
      <c r="F38" s="862"/>
      <c r="G38" s="862"/>
      <c r="H38" s="862"/>
      <c r="I38" s="862"/>
      <c r="J38" s="862"/>
      <c r="K38" s="862"/>
      <c r="L38" s="862"/>
      <c r="M38" s="862"/>
      <c r="N38" s="862"/>
      <c r="O38" s="411">
        <v>41394</v>
      </c>
      <c r="P38" s="730"/>
      <c r="Q38" s="730"/>
      <c r="R38" s="785">
        <v>551638</v>
      </c>
      <c r="S38" s="785">
        <f>R38/$X$6</f>
        <v>42433.692307692305</v>
      </c>
      <c r="T38" s="730"/>
      <c r="U38" s="730"/>
      <c r="V38" s="785">
        <v>551638</v>
      </c>
      <c r="W38" s="787">
        <v>0</v>
      </c>
      <c r="X38" s="785">
        <f>+V38+W38</f>
        <v>551638</v>
      </c>
      <c r="Y38" s="775">
        <v>1.1000000000000001</v>
      </c>
      <c r="Z38" s="775"/>
      <c r="AA38" s="504"/>
      <c r="AB38" s="604">
        <v>15</v>
      </c>
      <c r="AC38" s="858" t="s">
        <v>250</v>
      </c>
      <c r="AD38" s="730" t="s">
        <v>152</v>
      </c>
      <c r="AE38" s="617" t="s">
        <v>123</v>
      </c>
      <c r="AF38" s="859" t="s">
        <v>153</v>
      </c>
      <c r="AG38" s="862"/>
      <c r="AH38" s="862"/>
      <c r="AI38" s="862"/>
      <c r="AJ38" s="862"/>
      <c r="AK38" s="862"/>
      <c r="AL38" s="862"/>
      <c r="AM38" s="862"/>
      <c r="AN38" s="862"/>
      <c r="AO38" s="862"/>
      <c r="AP38" s="411">
        <v>41394</v>
      </c>
      <c r="AQ38" s="730"/>
      <c r="AR38" s="730"/>
      <c r="AS38" s="785">
        <v>551638</v>
      </c>
      <c r="AT38" s="785">
        <f>AS38/$X$6</f>
        <v>42433.692307692305</v>
      </c>
      <c r="AU38" s="730"/>
      <c r="AV38" s="730"/>
      <c r="AW38" s="785">
        <v>551638</v>
      </c>
      <c r="AX38" s="787">
        <v>0</v>
      </c>
      <c r="AY38" s="785">
        <f>+AW38+AX38</f>
        <v>551638</v>
      </c>
      <c r="AZ38" s="775">
        <v>1.1000000000000001</v>
      </c>
      <c r="BA38" s="775"/>
    </row>
    <row r="39" spans="1:53" s="13" customFormat="1" ht="30.6" hidden="1" customHeight="1" x14ac:dyDescent="0.2">
      <c r="A39" s="604"/>
      <c r="B39" s="858"/>
      <c r="C39" s="730"/>
      <c r="D39" s="617"/>
      <c r="E39" s="859"/>
      <c r="F39" s="862"/>
      <c r="G39" s="862"/>
      <c r="H39" s="862"/>
      <c r="I39" s="862"/>
      <c r="J39" s="862"/>
      <c r="K39" s="862"/>
      <c r="L39" s="862"/>
      <c r="M39" s="862"/>
      <c r="N39" s="862"/>
      <c r="O39" s="432" t="s">
        <v>11</v>
      </c>
      <c r="P39" s="789"/>
      <c r="Q39" s="789"/>
      <c r="R39" s="786"/>
      <c r="S39" s="786"/>
      <c r="T39" s="788"/>
      <c r="U39" s="788"/>
      <c r="V39" s="786"/>
      <c r="W39" s="787"/>
      <c r="X39" s="786"/>
      <c r="Y39" s="775"/>
      <c r="Z39" s="775"/>
      <c r="AA39" s="504"/>
      <c r="AB39" s="604"/>
      <c r="AC39" s="858"/>
      <c r="AD39" s="730"/>
      <c r="AE39" s="617"/>
      <c r="AF39" s="859"/>
      <c r="AG39" s="862"/>
      <c r="AH39" s="862"/>
      <c r="AI39" s="862"/>
      <c r="AJ39" s="862"/>
      <c r="AK39" s="862"/>
      <c r="AL39" s="862"/>
      <c r="AM39" s="862"/>
      <c r="AN39" s="862"/>
      <c r="AO39" s="862"/>
      <c r="AP39" s="432" t="s">
        <v>11</v>
      </c>
      <c r="AQ39" s="789"/>
      <c r="AR39" s="789"/>
      <c r="AS39" s="786"/>
      <c r="AT39" s="786"/>
      <c r="AU39" s="788"/>
      <c r="AV39" s="788"/>
      <c r="AW39" s="786"/>
      <c r="AX39" s="787"/>
      <c r="AY39" s="786"/>
      <c r="AZ39" s="775"/>
      <c r="BA39" s="775"/>
    </row>
    <row r="40" spans="1:53" s="13" customFormat="1" ht="30.6" hidden="1" customHeight="1" x14ac:dyDescent="0.2">
      <c r="A40" s="604">
        <v>16</v>
      </c>
      <c r="B40" s="858" t="s">
        <v>314</v>
      </c>
      <c r="C40" s="730" t="s">
        <v>152</v>
      </c>
      <c r="D40" s="617" t="s">
        <v>123</v>
      </c>
      <c r="E40" s="859" t="s">
        <v>153</v>
      </c>
      <c r="F40" s="862"/>
      <c r="G40" s="862"/>
      <c r="H40" s="862"/>
      <c r="I40" s="862"/>
      <c r="J40" s="862"/>
      <c r="K40" s="862"/>
      <c r="L40" s="862"/>
      <c r="M40" s="862"/>
      <c r="N40" s="862"/>
      <c r="O40" s="411">
        <v>41394</v>
      </c>
      <c r="P40" s="730"/>
      <c r="Q40" s="730"/>
      <c r="R40" s="785">
        <f>1614596-440272</f>
        <v>1174324</v>
      </c>
      <c r="S40" s="785">
        <f>R40/$X$6</f>
        <v>90332.61538461539</v>
      </c>
      <c r="T40" s="730"/>
      <c r="U40" s="730"/>
      <c r="V40" s="785">
        <v>1174324</v>
      </c>
      <c r="W40" s="787">
        <v>0</v>
      </c>
      <c r="X40" s="785">
        <f>+V40+W40</f>
        <v>1174324</v>
      </c>
      <c r="Y40" s="775">
        <v>1.1000000000000001</v>
      </c>
      <c r="Z40" s="775"/>
      <c r="AA40" s="504"/>
      <c r="AB40" s="604">
        <v>16</v>
      </c>
      <c r="AC40" s="858" t="s">
        <v>314</v>
      </c>
      <c r="AD40" s="730" t="s">
        <v>152</v>
      </c>
      <c r="AE40" s="617" t="s">
        <v>123</v>
      </c>
      <c r="AF40" s="859" t="s">
        <v>153</v>
      </c>
      <c r="AG40" s="862"/>
      <c r="AH40" s="862"/>
      <c r="AI40" s="862"/>
      <c r="AJ40" s="862"/>
      <c r="AK40" s="862"/>
      <c r="AL40" s="862"/>
      <c r="AM40" s="862"/>
      <c r="AN40" s="862"/>
      <c r="AO40" s="862"/>
      <c r="AP40" s="411">
        <v>41394</v>
      </c>
      <c r="AQ40" s="730"/>
      <c r="AR40" s="730"/>
      <c r="AS40" s="785">
        <f>1614596-440272</f>
        <v>1174324</v>
      </c>
      <c r="AT40" s="785">
        <f>AS40/$X$6</f>
        <v>90332.61538461539</v>
      </c>
      <c r="AU40" s="730"/>
      <c r="AV40" s="730"/>
      <c r="AW40" s="785">
        <v>1174324</v>
      </c>
      <c r="AX40" s="787">
        <v>0</v>
      </c>
      <c r="AY40" s="785">
        <f>+AW40+AX40</f>
        <v>1174324</v>
      </c>
      <c r="AZ40" s="775">
        <v>1.1000000000000001</v>
      </c>
      <c r="BA40" s="775"/>
    </row>
    <row r="41" spans="1:53" s="13" customFormat="1" ht="30.6" hidden="1" customHeight="1" x14ac:dyDescent="0.2">
      <c r="A41" s="604"/>
      <c r="B41" s="858"/>
      <c r="C41" s="730"/>
      <c r="D41" s="617"/>
      <c r="E41" s="859"/>
      <c r="F41" s="862"/>
      <c r="G41" s="862"/>
      <c r="H41" s="862"/>
      <c r="I41" s="862"/>
      <c r="J41" s="862"/>
      <c r="K41" s="862"/>
      <c r="L41" s="862"/>
      <c r="M41" s="862"/>
      <c r="N41" s="862"/>
      <c r="O41" s="432" t="s">
        <v>11</v>
      </c>
      <c r="P41" s="789"/>
      <c r="Q41" s="789"/>
      <c r="R41" s="786"/>
      <c r="S41" s="786"/>
      <c r="T41" s="788"/>
      <c r="U41" s="788"/>
      <c r="V41" s="786"/>
      <c r="W41" s="787"/>
      <c r="X41" s="786"/>
      <c r="Y41" s="775"/>
      <c r="Z41" s="775"/>
      <c r="AA41" s="504"/>
      <c r="AB41" s="604"/>
      <c r="AC41" s="858"/>
      <c r="AD41" s="730"/>
      <c r="AE41" s="617"/>
      <c r="AF41" s="859"/>
      <c r="AG41" s="862"/>
      <c r="AH41" s="862"/>
      <c r="AI41" s="862"/>
      <c r="AJ41" s="862"/>
      <c r="AK41" s="862"/>
      <c r="AL41" s="862"/>
      <c r="AM41" s="862"/>
      <c r="AN41" s="862"/>
      <c r="AO41" s="862"/>
      <c r="AP41" s="432" t="s">
        <v>11</v>
      </c>
      <c r="AQ41" s="789"/>
      <c r="AR41" s="789"/>
      <c r="AS41" s="786"/>
      <c r="AT41" s="786"/>
      <c r="AU41" s="788"/>
      <c r="AV41" s="788"/>
      <c r="AW41" s="786"/>
      <c r="AX41" s="787"/>
      <c r="AY41" s="786"/>
      <c r="AZ41" s="775"/>
      <c r="BA41" s="775"/>
    </row>
    <row r="42" spans="1:53" s="13" customFormat="1" ht="30.6" hidden="1" customHeight="1" x14ac:dyDescent="0.2">
      <c r="A42" s="604">
        <v>17</v>
      </c>
      <c r="B42" s="858" t="s">
        <v>251</v>
      </c>
      <c r="C42" s="730" t="s">
        <v>152</v>
      </c>
      <c r="D42" s="617" t="s">
        <v>123</v>
      </c>
      <c r="E42" s="859" t="s">
        <v>153</v>
      </c>
      <c r="F42" s="776" t="s">
        <v>44</v>
      </c>
      <c r="G42" s="777"/>
      <c r="H42" s="777"/>
      <c r="I42" s="777"/>
      <c r="J42" s="777"/>
      <c r="K42" s="777"/>
      <c r="L42" s="777"/>
      <c r="M42" s="777"/>
      <c r="N42" s="778"/>
      <c r="O42" s="411">
        <v>41394</v>
      </c>
      <c r="P42" s="730"/>
      <c r="Q42" s="730"/>
      <c r="R42" s="785">
        <v>482279</v>
      </c>
      <c r="S42" s="785">
        <f>R42/$X$6</f>
        <v>37098.384615384617</v>
      </c>
      <c r="T42" s="730"/>
      <c r="U42" s="730"/>
      <c r="V42" s="785">
        <v>371135</v>
      </c>
      <c r="W42" s="787">
        <f>111340-196</f>
        <v>111144</v>
      </c>
      <c r="X42" s="785">
        <f>+V42+W42</f>
        <v>482279</v>
      </c>
      <c r="Y42" s="775">
        <v>1.1000000000000001</v>
      </c>
      <c r="Z42" s="775" t="s">
        <v>154</v>
      </c>
      <c r="AA42" s="504"/>
      <c r="AB42" s="604">
        <v>17</v>
      </c>
      <c r="AC42" s="858" t="s">
        <v>251</v>
      </c>
      <c r="AD42" s="730" t="s">
        <v>152</v>
      </c>
      <c r="AE42" s="617" t="s">
        <v>123</v>
      </c>
      <c r="AF42" s="859" t="s">
        <v>153</v>
      </c>
      <c r="AG42" s="776" t="s">
        <v>44</v>
      </c>
      <c r="AH42" s="777"/>
      <c r="AI42" s="777"/>
      <c r="AJ42" s="777"/>
      <c r="AK42" s="777"/>
      <c r="AL42" s="777"/>
      <c r="AM42" s="777"/>
      <c r="AN42" s="777"/>
      <c r="AO42" s="778"/>
      <c r="AP42" s="411">
        <v>41394</v>
      </c>
      <c r="AQ42" s="730"/>
      <c r="AR42" s="730"/>
      <c r="AS42" s="785">
        <v>482279</v>
      </c>
      <c r="AT42" s="785">
        <f>AS42/$X$6</f>
        <v>37098.384615384617</v>
      </c>
      <c r="AU42" s="730"/>
      <c r="AV42" s="730"/>
      <c r="AW42" s="785">
        <v>371135</v>
      </c>
      <c r="AX42" s="787">
        <f>111340-196</f>
        <v>111144</v>
      </c>
      <c r="AY42" s="785">
        <f>+AW42+AX42</f>
        <v>482279</v>
      </c>
      <c r="AZ42" s="775">
        <v>1.1000000000000001</v>
      </c>
      <c r="BA42" s="775" t="s">
        <v>154</v>
      </c>
    </row>
    <row r="43" spans="1:53" s="13" customFormat="1" ht="30.6" hidden="1" customHeight="1" x14ac:dyDescent="0.2">
      <c r="A43" s="604"/>
      <c r="B43" s="858"/>
      <c r="C43" s="730"/>
      <c r="D43" s="617"/>
      <c r="E43" s="859"/>
      <c r="F43" s="779"/>
      <c r="G43" s="780"/>
      <c r="H43" s="780"/>
      <c r="I43" s="780"/>
      <c r="J43" s="780"/>
      <c r="K43" s="780"/>
      <c r="L43" s="780"/>
      <c r="M43" s="780"/>
      <c r="N43" s="781"/>
      <c r="O43" s="432" t="s">
        <v>11</v>
      </c>
      <c r="P43" s="789"/>
      <c r="Q43" s="789"/>
      <c r="R43" s="786"/>
      <c r="S43" s="786"/>
      <c r="T43" s="788"/>
      <c r="U43" s="788"/>
      <c r="V43" s="785"/>
      <c r="W43" s="787"/>
      <c r="X43" s="786"/>
      <c r="Y43" s="775"/>
      <c r="Z43" s="775"/>
      <c r="AA43" s="504"/>
      <c r="AB43" s="604"/>
      <c r="AC43" s="858"/>
      <c r="AD43" s="730"/>
      <c r="AE43" s="617"/>
      <c r="AF43" s="859"/>
      <c r="AG43" s="779"/>
      <c r="AH43" s="780"/>
      <c r="AI43" s="780"/>
      <c r="AJ43" s="780"/>
      <c r="AK43" s="780"/>
      <c r="AL43" s="780"/>
      <c r="AM43" s="780"/>
      <c r="AN43" s="780"/>
      <c r="AO43" s="781"/>
      <c r="AP43" s="432" t="s">
        <v>11</v>
      </c>
      <c r="AQ43" s="789"/>
      <c r="AR43" s="789"/>
      <c r="AS43" s="786"/>
      <c r="AT43" s="786"/>
      <c r="AU43" s="788"/>
      <c r="AV43" s="788"/>
      <c r="AW43" s="785"/>
      <c r="AX43" s="787"/>
      <c r="AY43" s="786"/>
      <c r="AZ43" s="775"/>
      <c r="BA43" s="775"/>
    </row>
    <row r="44" spans="1:53" s="13" customFormat="1" ht="30.6" hidden="1" customHeight="1" x14ac:dyDescent="0.2">
      <c r="A44" s="604">
        <v>18</v>
      </c>
      <c r="B44" s="858" t="s">
        <v>252</v>
      </c>
      <c r="C44" s="730" t="s">
        <v>152</v>
      </c>
      <c r="D44" s="617" t="s">
        <v>123</v>
      </c>
      <c r="E44" s="859" t="s">
        <v>153</v>
      </c>
      <c r="F44" s="779"/>
      <c r="G44" s="780"/>
      <c r="H44" s="780"/>
      <c r="I44" s="780"/>
      <c r="J44" s="780"/>
      <c r="K44" s="780"/>
      <c r="L44" s="780"/>
      <c r="M44" s="780"/>
      <c r="N44" s="781"/>
      <c r="O44" s="411">
        <v>41394</v>
      </c>
      <c r="P44" s="730"/>
      <c r="Q44" s="730"/>
      <c r="R44" s="785">
        <v>480938</v>
      </c>
      <c r="S44" s="785">
        <f>R44/$X$6</f>
        <v>36995.230769230766</v>
      </c>
      <c r="T44" s="730"/>
      <c r="U44" s="730"/>
      <c r="V44" s="785">
        <f>482475-1537</f>
        <v>480938</v>
      </c>
      <c r="W44" s="787">
        <v>0</v>
      </c>
      <c r="X44" s="863">
        <f>+V44+W44</f>
        <v>480938</v>
      </c>
      <c r="Y44" s="775">
        <v>1.1000000000000001</v>
      </c>
      <c r="Z44" s="775"/>
      <c r="AA44" s="504"/>
      <c r="AB44" s="604">
        <v>18</v>
      </c>
      <c r="AC44" s="858" t="s">
        <v>252</v>
      </c>
      <c r="AD44" s="730" t="s">
        <v>152</v>
      </c>
      <c r="AE44" s="617" t="s">
        <v>123</v>
      </c>
      <c r="AF44" s="859" t="s">
        <v>153</v>
      </c>
      <c r="AG44" s="779"/>
      <c r="AH44" s="780"/>
      <c r="AI44" s="780"/>
      <c r="AJ44" s="780"/>
      <c r="AK44" s="780"/>
      <c r="AL44" s="780"/>
      <c r="AM44" s="780"/>
      <c r="AN44" s="780"/>
      <c r="AO44" s="781"/>
      <c r="AP44" s="411">
        <v>41394</v>
      </c>
      <c r="AQ44" s="730"/>
      <c r="AR44" s="730"/>
      <c r="AS44" s="785">
        <v>480938</v>
      </c>
      <c r="AT44" s="785">
        <f>AS44/$X$6</f>
        <v>36995.230769230766</v>
      </c>
      <c r="AU44" s="730"/>
      <c r="AV44" s="730"/>
      <c r="AW44" s="785">
        <f>482475-1537</f>
        <v>480938</v>
      </c>
      <c r="AX44" s="787">
        <v>0</v>
      </c>
      <c r="AY44" s="863">
        <f>+AW44+AX44</f>
        <v>480938</v>
      </c>
      <c r="AZ44" s="775">
        <v>1.1000000000000001</v>
      </c>
      <c r="BA44" s="775"/>
    </row>
    <row r="45" spans="1:53" s="13" customFormat="1" ht="30.6" hidden="1" customHeight="1" x14ac:dyDescent="0.2">
      <c r="A45" s="604"/>
      <c r="B45" s="858"/>
      <c r="C45" s="730"/>
      <c r="D45" s="617"/>
      <c r="E45" s="859"/>
      <c r="F45" s="779"/>
      <c r="G45" s="780"/>
      <c r="H45" s="780"/>
      <c r="I45" s="780"/>
      <c r="J45" s="780"/>
      <c r="K45" s="780"/>
      <c r="L45" s="780"/>
      <c r="M45" s="780"/>
      <c r="N45" s="781"/>
      <c r="O45" s="432" t="s">
        <v>11</v>
      </c>
      <c r="P45" s="789"/>
      <c r="Q45" s="789"/>
      <c r="R45" s="786"/>
      <c r="S45" s="786"/>
      <c r="T45" s="788"/>
      <c r="U45" s="788"/>
      <c r="V45" s="786"/>
      <c r="W45" s="787"/>
      <c r="X45" s="864"/>
      <c r="Y45" s="775"/>
      <c r="Z45" s="775"/>
      <c r="AA45" s="504"/>
      <c r="AB45" s="604"/>
      <c r="AC45" s="858"/>
      <c r="AD45" s="730"/>
      <c r="AE45" s="617"/>
      <c r="AF45" s="859"/>
      <c r="AG45" s="779"/>
      <c r="AH45" s="780"/>
      <c r="AI45" s="780"/>
      <c r="AJ45" s="780"/>
      <c r="AK45" s="780"/>
      <c r="AL45" s="780"/>
      <c r="AM45" s="780"/>
      <c r="AN45" s="780"/>
      <c r="AO45" s="781"/>
      <c r="AP45" s="432" t="s">
        <v>11</v>
      </c>
      <c r="AQ45" s="789"/>
      <c r="AR45" s="789"/>
      <c r="AS45" s="786"/>
      <c r="AT45" s="786"/>
      <c r="AU45" s="788"/>
      <c r="AV45" s="788"/>
      <c r="AW45" s="786"/>
      <c r="AX45" s="787"/>
      <c r="AY45" s="864"/>
      <c r="AZ45" s="775"/>
      <c r="BA45" s="775"/>
    </row>
    <row r="46" spans="1:53" s="13" customFormat="1" ht="30.6" hidden="1" customHeight="1" x14ac:dyDescent="0.2">
      <c r="A46" s="604">
        <v>19</v>
      </c>
      <c r="B46" s="858" t="s">
        <v>253</v>
      </c>
      <c r="C46" s="730" t="s">
        <v>152</v>
      </c>
      <c r="D46" s="617" t="s">
        <v>123</v>
      </c>
      <c r="E46" s="859" t="s">
        <v>153</v>
      </c>
      <c r="F46" s="779"/>
      <c r="G46" s="780"/>
      <c r="H46" s="780"/>
      <c r="I46" s="780"/>
      <c r="J46" s="780"/>
      <c r="K46" s="780"/>
      <c r="L46" s="780"/>
      <c r="M46" s="780"/>
      <c r="N46" s="781"/>
      <c r="O46" s="411">
        <v>41394</v>
      </c>
      <c r="P46" s="730"/>
      <c r="Q46" s="730"/>
      <c r="R46" s="785">
        <v>480938</v>
      </c>
      <c r="S46" s="785">
        <f>R46/$X$6</f>
        <v>36995.230769230766</v>
      </c>
      <c r="T46" s="730"/>
      <c r="U46" s="730"/>
      <c r="V46" s="785">
        <f>482475-1537</f>
        <v>480938</v>
      </c>
      <c r="W46" s="787">
        <v>0</v>
      </c>
      <c r="X46" s="863">
        <f>+V46+W46</f>
        <v>480938</v>
      </c>
      <c r="Y46" s="775">
        <v>1.1000000000000001</v>
      </c>
      <c r="Z46" s="775"/>
      <c r="AA46" s="504"/>
      <c r="AB46" s="604">
        <v>19</v>
      </c>
      <c r="AC46" s="858" t="s">
        <v>253</v>
      </c>
      <c r="AD46" s="730" t="s">
        <v>152</v>
      </c>
      <c r="AE46" s="617" t="s">
        <v>123</v>
      </c>
      <c r="AF46" s="859" t="s">
        <v>153</v>
      </c>
      <c r="AG46" s="779"/>
      <c r="AH46" s="780"/>
      <c r="AI46" s="780"/>
      <c r="AJ46" s="780"/>
      <c r="AK46" s="780"/>
      <c r="AL46" s="780"/>
      <c r="AM46" s="780"/>
      <c r="AN46" s="780"/>
      <c r="AO46" s="781"/>
      <c r="AP46" s="411">
        <v>41394</v>
      </c>
      <c r="AQ46" s="730"/>
      <c r="AR46" s="730"/>
      <c r="AS46" s="785">
        <v>480938</v>
      </c>
      <c r="AT46" s="785">
        <f>AS46/$X$6</f>
        <v>36995.230769230766</v>
      </c>
      <c r="AU46" s="730"/>
      <c r="AV46" s="730"/>
      <c r="AW46" s="785">
        <f>482475-1537</f>
        <v>480938</v>
      </c>
      <c r="AX46" s="787">
        <v>0</v>
      </c>
      <c r="AY46" s="863">
        <f>+AW46+AX46</f>
        <v>480938</v>
      </c>
      <c r="AZ46" s="775">
        <v>1.1000000000000001</v>
      </c>
      <c r="BA46" s="775"/>
    </row>
    <row r="47" spans="1:53" s="13" customFormat="1" ht="30.6" hidden="1" customHeight="1" x14ac:dyDescent="0.2">
      <c r="A47" s="604"/>
      <c r="B47" s="858"/>
      <c r="C47" s="730"/>
      <c r="D47" s="617"/>
      <c r="E47" s="859"/>
      <c r="F47" s="779"/>
      <c r="G47" s="780"/>
      <c r="H47" s="780"/>
      <c r="I47" s="780"/>
      <c r="J47" s="780"/>
      <c r="K47" s="780"/>
      <c r="L47" s="780"/>
      <c r="M47" s="780"/>
      <c r="N47" s="781"/>
      <c r="O47" s="432" t="s">
        <v>11</v>
      </c>
      <c r="P47" s="789"/>
      <c r="Q47" s="789"/>
      <c r="R47" s="786"/>
      <c r="S47" s="786"/>
      <c r="T47" s="788"/>
      <c r="U47" s="788"/>
      <c r="V47" s="786"/>
      <c r="W47" s="787"/>
      <c r="X47" s="864"/>
      <c r="Y47" s="775"/>
      <c r="Z47" s="775"/>
      <c r="AA47" s="504"/>
      <c r="AB47" s="604"/>
      <c r="AC47" s="858"/>
      <c r="AD47" s="730"/>
      <c r="AE47" s="617"/>
      <c r="AF47" s="859"/>
      <c r="AG47" s="779"/>
      <c r="AH47" s="780"/>
      <c r="AI47" s="780"/>
      <c r="AJ47" s="780"/>
      <c r="AK47" s="780"/>
      <c r="AL47" s="780"/>
      <c r="AM47" s="780"/>
      <c r="AN47" s="780"/>
      <c r="AO47" s="781"/>
      <c r="AP47" s="432" t="s">
        <v>11</v>
      </c>
      <c r="AQ47" s="789"/>
      <c r="AR47" s="789"/>
      <c r="AS47" s="786"/>
      <c r="AT47" s="786"/>
      <c r="AU47" s="788"/>
      <c r="AV47" s="788"/>
      <c r="AW47" s="786"/>
      <c r="AX47" s="787"/>
      <c r="AY47" s="864"/>
      <c r="AZ47" s="775"/>
      <c r="BA47" s="775"/>
    </row>
    <row r="48" spans="1:53" s="13" customFormat="1" ht="30.6" hidden="1" customHeight="1" x14ac:dyDescent="0.2">
      <c r="A48" s="604">
        <v>20</v>
      </c>
      <c r="B48" s="858" t="s">
        <v>254</v>
      </c>
      <c r="C48" s="730" t="s">
        <v>152</v>
      </c>
      <c r="D48" s="617" t="s">
        <v>123</v>
      </c>
      <c r="E48" s="859" t="s">
        <v>153</v>
      </c>
      <c r="F48" s="779"/>
      <c r="G48" s="780"/>
      <c r="H48" s="780"/>
      <c r="I48" s="780"/>
      <c r="J48" s="780"/>
      <c r="K48" s="780"/>
      <c r="L48" s="780"/>
      <c r="M48" s="780"/>
      <c r="N48" s="781"/>
      <c r="O48" s="411">
        <v>41394</v>
      </c>
      <c r="P48" s="730"/>
      <c r="Q48" s="730"/>
      <c r="R48" s="785">
        <v>460404</v>
      </c>
      <c r="S48" s="785">
        <f>R48/$X$6</f>
        <v>35415.692307692305</v>
      </c>
      <c r="T48" s="730"/>
      <c r="U48" s="730"/>
      <c r="V48" s="785">
        <f>482475-22071</f>
        <v>460404</v>
      </c>
      <c r="W48" s="787">
        <v>0</v>
      </c>
      <c r="X48" s="863">
        <f>+V48+W48</f>
        <v>460404</v>
      </c>
      <c r="Y48" s="775">
        <v>1.1000000000000001</v>
      </c>
      <c r="Z48" s="775"/>
      <c r="AA48" s="504"/>
      <c r="AB48" s="604">
        <v>20</v>
      </c>
      <c r="AC48" s="858" t="s">
        <v>254</v>
      </c>
      <c r="AD48" s="730" t="s">
        <v>152</v>
      </c>
      <c r="AE48" s="617" t="s">
        <v>123</v>
      </c>
      <c r="AF48" s="859" t="s">
        <v>153</v>
      </c>
      <c r="AG48" s="779"/>
      <c r="AH48" s="780"/>
      <c r="AI48" s="780"/>
      <c r="AJ48" s="780"/>
      <c r="AK48" s="780"/>
      <c r="AL48" s="780"/>
      <c r="AM48" s="780"/>
      <c r="AN48" s="780"/>
      <c r="AO48" s="781"/>
      <c r="AP48" s="411">
        <v>41394</v>
      </c>
      <c r="AQ48" s="730"/>
      <c r="AR48" s="730"/>
      <c r="AS48" s="785">
        <v>460404</v>
      </c>
      <c r="AT48" s="785">
        <f>AS48/$X$6</f>
        <v>35415.692307692305</v>
      </c>
      <c r="AU48" s="730"/>
      <c r="AV48" s="730"/>
      <c r="AW48" s="785">
        <f>482475-22071</f>
        <v>460404</v>
      </c>
      <c r="AX48" s="787">
        <v>0</v>
      </c>
      <c r="AY48" s="863">
        <f>+AW48+AX48</f>
        <v>460404</v>
      </c>
      <c r="AZ48" s="775">
        <v>1.1000000000000001</v>
      </c>
      <c r="BA48" s="775"/>
    </row>
    <row r="49" spans="1:70" s="13" customFormat="1" ht="30.6" hidden="1" customHeight="1" x14ac:dyDescent="0.2">
      <c r="A49" s="604"/>
      <c r="B49" s="858"/>
      <c r="C49" s="730"/>
      <c r="D49" s="617"/>
      <c r="E49" s="859"/>
      <c r="F49" s="779"/>
      <c r="G49" s="780"/>
      <c r="H49" s="780"/>
      <c r="I49" s="780"/>
      <c r="J49" s="780"/>
      <c r="K49" s="780"/>
      <c r="L49" s="780"/>
      <c r="M49" s="780"/>
      <c r="N49" s="781"/>
      <c r="O49" s="432" t="s">
        <v>11</v>
      </c>
      <c r="P49" s="789"/>
      <c r="Q49" s="789"/>
      <c r="R49" s="786"/>
      <c r="S49" s="786"/>
      <c r="T49" s="788"/>
      <c r="U49" s="788"/>
      <c r="V49" s="786"/>
      <c r="W49" s="787"/>
      <c r="X49" s="864"/>
      <c r="Y49" s="775"/>
      <c r="Z49" s="775"/>
      <c r="AA49" s="504"/>
      <c r="AB49" s="604"/>
      <c r="AC49" s="858"/>
      <c r="AD49" s="730"/>
      <c r="AE49" s="617"/>
      <c r="AF49" s="859"/>
      <c r="AG49" s="779"/>
      <c r="AH49" s="780"/>
      <c r="AI49" s="780"/>
      <c r="AJ49" s="780"/>
      <c r="AK49" s="780"/>
      <c r="AL49" s="780"/>
      <c r="AM49" s="780"/>
      <c r="AN49" s="780"/>
      <c r="AO49" s="781"/>
      <c r="AP49" s="432" t="s">
        <v>11</v>
      </c>
      <c r="AQ49" s="789"/>
      <c r="AR49" s="789"/>
      <c r="AS49" s="786"/>
      <c r="AT49" s="786"/>
      <c r="AU49" s="788"/>
      <c r="AV49" s="788"/>
      <c r="AW49" s="786"/>
      <c r="AX49" s="787"/>
      <c r="AY49" s="864"/>
      <c r="AZ49" s="775"/>
      <c r="BA49" s="775"/>
    </row>
    <row r="50" spans="1:70" s="13" customFormat="1" ht="30.6" hidden="1" customHeight="1" x14ac:dyDescent="0.2">
      <c r="A50" s="604">
        <v>21</v>
      </c>
      <c r="B50" s="858" t="s">
        <v>255</v>
      </c>
      <c r="C50" s="730" t="s">
        <v>152</v>
      </c>
      <c r="D50" s="617" t="s">
        <v>123</v>
      </c>
      <c r="E50" s="859" t="s">
        <v>153</v>
      </c>
      <c r="F50" s="779"/>
      <c r="G50" s="780"/>
      <c r="H50" s="780"/>
      <c r="I50" s="780"/>
      <c r="J50" s="780"/>
      <c r="K50" s="780"/>
      <c r="L50" s="780"/>
      <c r="M50" s="780"/>
      <c r="N50" s="781"/>
      <c r="O50" s="411">
        <v>41394</v>
      </c>
      <c r="P50" s="730"/>
      <c r="Q50" s="730"/>
      <c r="R50" s="785">
        <v>774771</v>
      </c>
      <c r="S50" s="785">
        <f>R50/$X$6</f>
        <v>59597.769230769234</v>
      </c>
      <c r="T50" s="730"/>
      <c r="U50" s="730"/>
      <c r="V50" s="785">
        <v>774771</v>
      </c>
      <c r="W50" s="787">
        <v>0</v>
      </c>
      <c r="X50" s="785">
        <v>774771</v>
      </c>
      <c r="Y50" s="775">
        <v>1.1000000000000001</v>
      </c>
      <c r="Z50" s="775"/>
      <c r="AA50" s="504"/>
      <c r="AB50" s="604">
        <v>21</v>
      </c>
      <c r="AC50" s="858" t="s">
        <v>255</v>
      </c>
      <c r="AD50" s="730" t="s">
        <v>152</v>
      </c>
      <c r="AE50" s="617" t="s">
        <v>123</v>
      </c>
      <c r="AF50" s="859" t="s">
        <v>153</v>
      </c>
      <c r="AG50" s="779"/>
      <c r="AH50" s="780"/>
      <c r="AI50" s="780"/>
      <c r="AJ50" s="780"/>
      <c r="AK50" s="780"/>
      <c r="AL50" s="780"/>
      <c r="AM50" s="780"/>
      <c r="AN50" s="780"/>
      <c r="AO50" s="781"/>
      <c r="AP50" s="411">
        <v>41394</v>
      </c>
      <c r="AQ50" s="730"/>
      <c r="AR50" s="730"/>
      <c r="AS50" s="785">
        <v>774771</v>
      </c>
      <c r="AT50" s="785">
        <f>AS50/$X$6</f>
        <v>59597.769230769234</v>
      </c>
      <c r="AU50" s="730"/>
      <c r="AV50" s="730"/>
      <c r="AW50" s="785">
        <v>774771</v>
      </c>
      <c r="AX50" s="787">
        <v>0</v>
      </c>
      <c r="AY50" s="785">
        <v>774771</v>
      </c>
      <c r="AZ50" s="775">
        <v>1.1000000000000001</v>
      </c>
      <c r="BA50" s="775"/>
    </row>
    <row r="51" spans="1:70" s="13" customFormat="1" ht="30.6" hidden="1" customHeight="1" x14ac:dyDescent="0.2">
      <c r="A51" s="604"/>
      <c r="B51" s="858"/>
      <c r="C51" s="730"/>
      <c r="D51" s="617"/>
      <c r="E51" s="859"/>
      <c r="F51" s="779"/>
      <c r="G51" s="780"/>
      <c r="H51" s="780"/>
      <c r="I51" s="780"/>
      <c r="J51" s="780"/>
      <c r="K51" s="780"/>
      <c r="L51" s="780"/>
      <c r="M51" s="780"/>
      <c r="N51" s="781"/>
      <c r="O51" s="432" t="s">
        <v>11</v>
      </c>
      <c r="P51" s="789"/>
      <c r="Q51" s="789"/>
      <c r="R51" s="786"/>
      <c r="S51" s="786"/>
      <c r="T51" s="788"/>
      <c r="U51" s="788"/>
      <c r="V51" s="786"/>
      <c r="W51" s="787"/>
      <c r="X51" s="786"/>
      <c r="Y51" s="775"/>
      <c r="Z51" s="775"/>
      <c r="AA51" s="504"/>
      <c r="AB51" s="604"/>
      <c r="AC51" s="858"/>
      <c r="AD51" s="730"/>
      <c r="AE51" s="617"/>
      <c r="AF51" s="859"/>
      <c r="AG51" s="779"/>
      <c r="AH51" s="780"/>
      <c r="AI51" s="780"/>
      <c r="AJ51" s="780"/>
      <c r="AK51" s="780"/>
      <c r="AL51" s="780"/>
      <c r="AM51" s="780"/>
      <c r="AN51" s="780"/>
      <c r="AO51" s="781"/>
      <c r="AP51" s="432" t="s">
        <v>11</v>
      </c>
      <c r="AQ51" s="789"/>
      <c r="AR51" s="789"/>
      <c r="AS51" s="786"/>
      <c r="AT51" s="786"/>
      <c r="AU51" s="788"/>
      <c r="AV51" s="788"/>
      <c r="AW51" s="786"/>
      <c r="AX51" s="787"/>
      <c r="AY51" s="786"/>
      <c r="AZ51" s="775"/>
      <c r="BA51" s="775"/>
    </row>
    <row r="52" spans="1:70" s="13" customFormat="1" ht="30.6" hidden="1" customHeight="1" x14ac:dyDescent="0.2">
      <c r="A52" s="604">
        <v>22</v>
      </c>
      <c r="B52" s="858" t="s">
        <v>256</v>
      </c>
      <c r="C52" s="730" t="s">
        <v>152</v>
      </c>
      <c r="D52" s="617" t="s">
        <v>123</v>
      </c>
      <c r="E52" s="859" t="s">
        <v>153</v>
      </c>
      <c r="F52" s="779"/>
      <c r="G52" s="780"/>
      <c r="H52" s="780"/>
      <c r="I52" s="780"/>
      <c r="J52" s="780"/>
      <c r="K52" s="780"/>
      <c r="L52" s="780"/>
      <c r="M52" s="780"/>
      <c r="N52" s="781"/>
      <c r="O52" s="411">
        <v>41394</v>
      </c>
      <c r="P52" s="730"/>
      <c r="Q52" s="730"/>
      <c r="R52" s="785">
        <v>774771</v>
      </c>
      <c r="S52" s="785">
        <f>R52/$X$6</f>
        <v>59597.769230769234</v>
      </c>
      <c r="T52" s="730"/>
      <c r="U52" s="730"/>
      <c r="V52" s="785">
        <v>774771</v>
      </c>
      <c r="W52" s="787">
        <v>0</v>
      </c>
      <c r="X52" s="785">
        <v>774771</v>
      </c>
      <c r="Y52" s="775">
        <v>1.1000000000000001</v>
      </c>
      <c r="Z52" s="775"/>
      <c r="AA52" s="504"/>
      <c r="AB52" s="604">
        <v>22</v>
      </c>
      <c r="AC52" s="858" t="s">
        <v>256</v>
      </c>
      <c r="AD52" s="730" t="s">
        <v>152</v>
      </c>
      <c r="AE52" s="617" t="s">
        <v>123</v>
      </c>
      <c r="AF52" s="859" t="s">
        <v>153</v>
      </c>
      <c r="AG52" s="779"/>
      <c r="AH52" s="780"/>
      <c r="AI52" s="780"/>
      <c r="AJ52" s="780"/>
      <c r="AK52" s="780"/>
      <c r="AL52" s="780"/>
      <c r="AM52" s="780"/>
      <c r="AN52" s="780"/>
      <c r="AO52" s="781"/>
      <c r="AP52" s="411">
        <v>41394</v>
      </c>
      <c r="AQ52" s="730"/>
      <c r="AR52" s="730"/>
      <c r="AS52" s="785">
        <v>774771</v>
      </c>
      <c r="AT52" s="785">
        <f>AS52/$X$6</f>
        <v>59597.769230769234</v>
      </c>
      <c r="AU52" s="730"/>
      <c r="AV52" s="730"/>
      <c r="AW52" s="785">
        <v>774771</v>
      </c>
      <c r="AX52" s="787">
        <v>0</v>
      </c>
      <c r="AY52" s="785">
        <v>774771</v>
      </c>
      <c r="AZ52" s="775">
        <v>1.1000000000000001</v>
      </c>
      <c r="BA52" s="775"/>
    </row>
    <row r="53" spans="1:70" s="13" customFormat="1" ht="30.6" hidden="1" customHeight="1" x14ac:dyDescent="0.2">
      <c r="A53" s="604"/>
      <c r="B53" s="858"/>
      <c r="C53" s="730"/>
      <c r="D53" s="617"/>
      <c r="E53" s="859"/>
      <c r="F53" s="779"/>
      <c r="G53" s="780"/>
      <c r="H53" s="780"/>
      <c r="I53" s="780"/>
      <c r="J53" s="780"/>
      <c r="K53" s="780"/>
      <c r="L53" s="780"/>
      <c r="M53" s="780"/>
      <c r="N53" s="781"/>
      <c r="O53" s="432" t="s">
        <v>11</v>
      </c>
      <c r="P53" s="789"/>
      <c r="Q53" s="789"/>
      <c r="R53" s="786"/>
      <c r="S53" s="786"/>
      <c r="T53" s="788"/>
      <c r="U53" s="788"/>
      <c r="V53" s="786"/>
      <c r="W53" s="787"/>
      <c r="X53" s="786"/>
      <c r="Y53" s="775"/>
      <c r="Z53" s="775"/>
      <c r="AA53" s="504"/>
      <c r="AB53" s="604"/>
      <c r="AC53" s="858"/>
      <c r="AD53" s="730"/>
      <c r="AE53" s="617"/>
      <c r="AF53" s="859"/>
      <c r="AG53" s="779"/>
      <c r="AH53" s="780"/>
      <c r="AI53" s="780"/>
      <c r="AJ53" s="780"/>
      <c r="AK53" s="780"/>
      <c r="AL53" s="780"/>
      <c r="AM53" s="780"/>
      <c r="AN53" s="780"/>
      <c r="AO53" s="781"/>
      <c r="AP53" s="432" t="s">
        <v>11</v>
      </c>
      <c r="AQ53" s="789"/>
      <c r="AR53" s="789"/>
      <c r="AS53" s="786"/>
      <c r="AT53" s="786"/>
      <c r="AU53" s="788"/>
      <c r="AV53" s="788"/>
      <c r="AW53" s="786"/>
      <c r="AX53" s="787"/>
      <c r="AY53" s="786"/>
      <c r="AZ53" s="775"/>
      <c r="BA53" s="775"/>
    </row>
    <row r="54" spans="1:70" s="13" customFormat="1" ht="27.6" hidden="1" customHeight="1" x14ac:dyDescent="0.2">
      <c r="A54" s="604">
        <v>23</v>
      </c>
      <c r="B54" s="858" t="s">
        <v>159</v>
      </c>
      <c r="C54" s="730" t="s">
        <v>152</v>
      </c>
      <c r="D54" s="617" t="s">
        <v>123</v>
      </c>
      <c r="E54" s="859" t="s">
        <v>153</v>
      </c>
      <c r="F54" s="779"/>
      <c r="G54" s="780"/>
      <c r="H54" s="780"/>
      <c r="I54" s="780"/>
      <c r="J54" s="780"/>
      <c r="K54" s="780"/>
      <c r="L54" s="780"/>
      <c r="M54" s="780"/>
      <c r="N54" s="781"/>
      <c r="O54" s="411">
        <v>41394</v>
      </c>
      <c r="P54" s="730"/>
      <c r="Q54" s="730"/>
      <c r="R54" s="785">
        <v>30000</v>
      </c>
      <c r="S54" s="785">
        <f>R54/$X$6</f>
        <v>2307.6923076923076</v>
      </c>
      <c r="T54" s="730"/>
      <c r="U54" s="730"/>
      <c r="V54" s="785">
        <v>30000</v>
      </c>
      <c r="W54" s="787">
        <v>0</v>
      </c>
      <c r="X54" s="785">
        <f>+V54+W54</f>
        <v>30000</v>
      </c>
      <c r="Y54" s="775">
        <v>1.1000000000000001</v>
      </c>
      <c r="Z54" s="775"/>
      <c r="AA54" s="504"/>
      <c r="AB54" s="604">
        <v>23</v>
      </c>
      <c r="AC54" s="858" t="s">
        <v>159</v>
      </c>
      <c r="AD54" s="730" t="s">
        <v>152</v>
      </c>
      <c r="AE54" s="617" t="s">
        <v>123</v>
      </c>
      <c r="AF54" s="859" t="s">
        <v>153</v>
      </c>
      <c r="AG54" s="779"/>
      <c r="AH54" s="780"/>
      <c r="AI54" s="780"/>
      <c r="AJ54" s="780"/>
      <c r="AK54" s="780"/>
      <c r="AL54" s="780"/>
      <c r="AM54" s="780"/>
      <c r="AN54" s="780"/>
      <c r="AO54" s="781"/>
      <c r="AP54" s="411">
        <v>41394</v>
      </c>
      <c r="AQ54" s="730"/>
      <c r="AR54" s="730"/>
      <c r="AS54" s="785">
        <v>30000</v>
      </c>
      <c r="AT54" s="785">
        <f>AS54/$X$6</f>
        <v>2307.6923076923076</v>
      </c>
      <c r="AU54" s="730"/>
      <c r="AV54" s="730"/>
      <c r="AW54" s="785">
        <v>30000</v>
      </c>
      <c r="AX54" s="787">
        <v>0</v>
      </c>
      <c r="AY54" s="785">
        <f>+AW54+AX54</f>
        <v>30000</v>
      </c>
      <c r="AZ54" s="775">
        <v>1.1000000000000001</v>
      </c>
      <c r="BA54" s="775"/>
    </row>
    <row r="55" spans="1:70" s="13" customFormat="1" ht="27.6" hidden="1" customHeight="1" x14ac:dyDescent="0.2">
      <c r="A55" s="604"/>
      <c r="B55" s="858"/>
      <c r="C55" s="730"/>
      <c r="D55" s="617"/>
      <c r="E55" s="859"/>
      <c r="F55" s="779"/>
      <c r="G55" s="780"/>
      <c r="H55" s="780"/>
      <c r="I55" s="780"/>
      <c r="J55" s="780"/>
      <c r="K55" s="780"/>
      <c r="L55" s="780"/>
      <c r="M55" s="780"/>
      <c r="N55" s="781"/>
      <c r="O55" s="432" t="s">
        <v>11</v>
      </c>
      <c r="P55" s="789"/>
      <c r="Q55" s="789"/>
      <c r="R55" s="786"/>
      <c r="S55" s="786"/>
      <c r="T55" s="788"/>
      <c r="U55" s="788"/>
      <c r="V55" s="785"/>
      <c r="W55" s="787"/>
      <c r="X55" s="786"/>
      <c r="Y55" s="775"/>
      <c r="Z55" s="775"/>
      <c r="AA55" s="504"/>
      <c r="AB55" s="604"/>
      <c r="AC55" s="858"/>
      <c r="AD55" s="730"/>
      <c r="AE55" s="617"/>
      <c r="AF55" s="859"/>
      <c r="AG55" s="779"/>
      <c r="AH55" s="780"/>
      <c r="AI55" s="780"/>
      <c r="AJ55" s="780"/>
      <c r="AK55" s="780"/>
      <c r="AL55" s="780"/>
      <c r="AM55" s="780"/>
      <c r="AN55" s="780"/>
      <c r="AO55" s="781"/>
      <c r="AP55" s="432" t="s">
        <v>11</v>
      </c>
      <c r="AQ55" s="789"/>
      <c r="AR55" s="789"/>
      <c r="AS55" s="786"/>
      <c r="AT55" s="786"/>
      <c r="AU55" s="788"/>
      <c r="AV55" s="788"/>
      <c r="AW55" s="785"/>
      <c r="AX55" s="787"/>
      <c r="AY55" s="786"/>
      <c r="AZ55" s="775"/>
      <c r="BA55" s="775"/>
    </row>
    <row r="56" spans="1:70" s="13" customFormat="1" ht="27.6" hidden="1" customHeight="1" x14ac:dyDescent="0.2">
      <c r="A56" s="604">
        <v>24</v>
      </c>
      <c r="B56" s="858" t="s">
        <v>160</v>
      </c>
      <c r="C56" s="730" t="s">
        <v>152</v>
      </c>
      <c r="D56" s="617" t="s">
        <v>123</v>
      </c>
      <c r="E56" s="859" t="s">
        <v>153</v>
      </c>
      <c r="F56" s="779"/>
      <c r="G56" s="780"/>
      <c r="H56" s="780"/>
      <c r="I56" s="780"/>
      <c r="J56" s="780"/>
      <c r="K56" s="780"/>
      <c r="L56" s="780"/>
      <c r="M56" s="780"/>
      <c r="N56" s="781"/>
      <c r="O56" s="411">
        <v>41394</v>
      </c>
      <c r="P56" s="730"/>
      <c r="Q56" s="730"/>
      <c r="R56" s="785">
        <v>50000</v>
      </c>
      <c r="S56" s="785">
        <f>R56/$X$6</f>
        <v>3846.1538461538462</v>
      </c>
      <c r="T56" s="730"/>
      <c r="U56" s="730"/>
      <c r="V56" s="785">
        <v>50000</v>
      </c>
      <c r="W56" s="787">
        <v>0</v>
      </c>
      <c r="X56" s="785">
        <f>+V56+W56</f>
        <v>50000</v>
      </c>
      <c r="Y56" s="775">
        <v>1.1000000000000001</v>
      </c>
      <c r="Z56" s="775"/>
      <c r="AA56" s="504"/>
      <c r="AB56" s="604">
        <v>24</v>
      </c>
      <c r="AC56" s="858" t="s">
        <v>160</v>
      </c>
      <c r="AD56" s="730" t="s">
        <v>152</v>
      </c>
      <c r="AE56" s="617" t="s">
        <v>123</v>
      </c>
      <c r="AF56" s="859" t="s">
        <v>153</v>
      </c>
      <c r="AG56" s="779"/>
      <c r="AH56" s="780"/>
      <c r="AI56" s="780"/>
      <c r="AJ56" s="780"/>
      <c r="AK56" s="780"/>
      <c r="AL56" s="780"/>
      <c r="AM56" s="780"/>
      <c r="AN56" s="780"/>
      <c r="AO56" s="781"/>
      <c r="AP56" s="411">
        <v>41394</v>
      </c>
      <c r="AQ56" s="730"/>
      <c r="AR56" s="730"/>
      <c r="AS56" s="785">
        <v>50000</v>
      </c>
      <c r="AT56" s="785">
        <f>AS56/$X$6</f>
        <v>3846.1538461538462</v>
      </c>
      <c r="AU56" s="730"/>
      <c r="AV56" s="730"/>
      <c r="AW56" s="785">
        <v>50000</v>
      </c>
      <c r="AX56" s="787">
        <v>0</v>
      </c>
      <c r="AY56" s="785">
        <f>+AW56+AX56</f>
        <v>50000</v>
      </c>
      <c r="AZ56" s="775">
        <v>1.1000000000000001</v>
      </c>
      <c r="BA56" s="775"/>
    </row>
    <row r="57" spans="1:70" s="13" customFormat="1" ht="27.6" hidden="1" customHeight="1" x14ac:dyDescent="0.2">
      <c r="A57" s="604"/>
      <c r="B57" s="858"/>
      <c r="C57" s="730"/>
      <c r="D57" s="617"/>
      <c r="E57" s="859"/>
      <c r="F57" s="779"/>
      <c r="G57" s="780"/>
      <c r="H57" s="780"/>
      <c r="I57" s="780"/>
      <c r="J57" s="780"/>
      <c r="K57" s="780"/>
      <c r="L57" s="780"/>
      <c r="M57" s="780"/>
      <c r="N57" s="781"/>
      <c r="O57" s="432" t="s">
        <v>11</v>
      </c>
      <c r="P57" s="789"/>
      <c r="Q57" s="789"/>
      <c r="R57" s="786"/>
      <c r="S57" s="786"/>
      <c r="T57" s="788"/>
      <c r="U57" s="788"/>
      <c r="V57" s="785"/>
      <c r="W57" s="787"/>
      <c r="X57" s="786"/>
      <c r="Y57" s="775"/>
      <c r="Z57" s="775"/>
      <c r="AA57" s="504"/>
      <c r="AB57" s="604"/>
      <c r="AC57" s="858"/>
      <c r="AD57" s="730"/>
      <c r="AE57" s="617"/>
      <c r="AF57" s="859"/>
      <c r="AG57" s="779"/>
      <c r="AH57" s="780"/>
      <c r="AI57" s="780"/>
      <c r="AJ57" s="780"/>
      <c r="AK57" s="780"/>
      <c r="AL57" s="780"/>
      <c r="AM57" s="780"/>
      <c r="AN57" s="780"/>
      <c r="AO57" s="781"/>
      <c r="AP57" s="432" t="s">
        <v>11</v>
      </c>
      <c r="AQ57" s="789"/>
      <c r="AR57" s="789"/>
      <c r="AS57" s="786"/>
      <c r="AT57" s="786"/>
      <c r="AU57" s="788"/>
      <c r="AV57" s="788"/>
      <c r="AW57" s="785"/>
      <c r="AX57" s="787"/>
      <c r="AY57" s="786"/>
      <c r="AZ57" s="775"/>
      <c r="BA57" s="775"/>
    </row>
    <row r="58" spans="1:70" s="13" customFormat="1" ht="27.6" hidden="1" customHeight="1" x14ac:dyDescent="0.2">
      <c r="A58" s="604">
        <v>25</v>
      </c>
      <c r="B58" s="858" t="s">
        <v>161</v>
      </c>
      <c r="C58" s="730" t="s">
        <v>152</v>
      </c>
      <c r="D58" s="617" t="s">
        <v>123</v>
      </c>
      <c r="E58" s="859" t="s">
        <v>153</v>
      </c>
      <c r="F58" s="779"/>
      <c r="G58" s="780"/>
      <c r="H58" s="780"/>
      <c r="I58" s="780"/>
      <c r="J58" s="780"/>
      <c r="K58" s="780"/>
      <c r="L58" s="780"/>
      <c r="M58" s="780"/>
      <c r="N58" s="781"/>
      <c r="O58" s="411">
        <v>41394</v>
      </c>
      <c r="P58" s="730"/>
      <c r="Q58" s="730"/>
      <c r="R58" s="785">
        <v>20000</v>
      </c>
      <c r="S58" s="785">
        <f>R58/$X$6</f>
        <v>1538.4615384615386</v>
      </c>
      <c r="T58" s="730"/>
      <c r="U58" s="730"/>
      <c r="V58" s="785">
        <v>20000</v>
      </c>
      <c r="W58" s="787">
        <v>0</v>
      </c>
      <c r="X58" s="785">
        <f>+V58+W58</f>
        <v>20000</v>
      </c>
      <c r="Y58" s="775">
        <v>1.1000000000000001</v>
      </c>
      <c r="Z58" s="775"/>
      <c r="AA58" s="504"/>
      <c r="AB58" s="604">
        <v>25</v>
      </c>
      <c r="AC58" s="858" t="s">
        <v>161</v>
      </c>
      <c r="AD58" s="730" t="s">
        <v>152</v>
      </c>
      <c r="AE58" s="617" t="s">
        <v>123</v>
      </c>
      <c r="AF58" s="859" t="s">
        <v>153</v>
      </c>
      <c r="AG58" s="779"/>
      <c r="AH58" s="780"/>
      <c r="AI58" s="780"/>
      <c r="AJ58" s="780"/>
      <c r="AK58" s="780"/>
      <c r="AL58" s="780"/>
      <c r="AM58" s="780"/>
      <c r="AN58" s="780"/>
      <c r="AO58" s="781"/>
      <c r="AP58" s="411">
        <v>41394</v>
      </c>
      <c r="AQ58" s="730"/>
      <c r="AR58" s="730"/>
      <c r="AS58" s="785">
        <v>20000</v>
      </c>
      <c r="AT58" s="785">
        <f>AS58/$X$6</f>
        <v>1538.4615384615386</v>
      </c>
      <c r="AU58" s="730"/>
      <c r="AV58" s="730"/>
      <c r="AW58" s="785">
        <v>20000</v>
      </c>
      <c r="AX58" s="787">
        <v>0</v>
      </c>
      <c r="AY58" s="785">
        <f>+AW58+AX58</f>
        <v>20000</v>
      </c>
      <c r="AZ58" s="775">
        <v>1.1000000000000001</v>
      </c>
      <c r="BA58" s="775"/>
    </row>
    <row r="59" spans="1:70" s="13" customFormat="1" ht="27.6" hidden="1" customHeight="1" x14ac:dyDescent="0.2">
      <c r="A59" s="604"/>
      <c r="B59" s="858"/>
      <c r="C59" s="730"/>
      <c r="D59" s="617"/>
      <c r="E59" s="859"/>
      <c r="F59" s="782"/>
      <c r="G59" s="783"/>
      <c r="H59" s="783"/>
      <c r="I59" s="783"/>
      <c r="J59" s="783"/>
      <c r="K59" s="783"/>
      <c r="L59" s="783"/>
      <c r="M59" s="783"/>
      <c r="N59" s="784"/>
      <c r="O59" s="432" t="s">
        <v>11</v>
      </c>
      <c r="P59" s="789"/>
      <c r="Q59" s="789"/>
      <c r="R59" s="786"/>
      <c r="S59" s="786"/>
      <c r="T59" s="788"/>
      <c r="U59" s="788"/>
      <c r="V59" s="785"/>
      <c r="W59" s="787"/>
      <c r="X59" s="786"/>
      <c r="Y59" s="775"/>
      <c r="Z59" s="775"/>
      <c r="AA59" s="504"/>
      <c r="AB59" s="604"/>
      <c r="AC59" s="858"/>
      <c r="AD59" s="730"/>
      <c r="AE59" s="617"/>
      <c r="AF59" s="859"/>
      <c r="AG59" s="782"/>
      <c r="AH59" s="783"/>
      <c r="AI59" s="783"/>
      <c r="AJ59" s="783"/>
      <c r="AK59" s="783"/>
      <c r="AL59" s="783"/>
      <c r="AM59" s="783"/>
      <c r="AN59" s="783"/>
      <c r="AO59" s="784"/>
      <c r="AP59" s="432" t="s">
        <v>11</v>
      </c>
      <c r="AQ59" s="789"/>
      <c r="AR59" s="789"/>
      <c r="AS59" s="786"/>
      <c r="AT59" s="786"/>
      <c r="AU59" s="788"/>
      <c r="AV59" s="788"/>
      <c r="AW59" s="785"/>
      <c r="AX59" s="787"/>
      <c r="AY59" s="786"/>
      <c r="AZ59" s="775"/>
      <c r="BA59" s="775"/>
    </row>
    <row r="60" spans="1:70" s="13" customFormat="1" ht="27.6" hidden="1" customHeight="1" x14ac:dyDescent="0.2">
      <c r="A60" s="604">
        <v>26</v>
      </c>
      <c r="B60" s="858" t="s">
        <v>162</v>
      </c>
      <c r="C60" s="679" t="s">
        <v>124</v>
      </c>
      <c r="D60" s="617" t="s">
        <v>124</v>
      </c>
      <c r="E60" s="859" t="s">
        <v>153</v>
      </c>
      <c r="F60" s="862" t="s">
        <v>44</v>
      </c>
      <c r="G60" s="862"/>
      <c r="H60" s="862"/>
      <c r="I60" s="862"/>
      <c r="J60" s="862"/>
      <c r="K60" s="862"/>
      <c r="L60" s="862"/>
      <c r="M60" s="862"/>
      <c r="N60" s="862"/>
      <c r="O60" s="862"/>
      <c r="P60" s="730"/>
      <c r="Q60" s="730"/>
      <c r="R60" s="785">
        <v>20000</v>
      </c>
      <c r="S60" s="785">
        <f>R60/$X$6</f>
        <v>1538.4615384615386</v>
      </c>
      <c r="T60" s="730"/>
      <c r="U60" s="730"/>
      <c r="V60" s="785">
        <v>0</v>
      </c>
      <c r="W60" s="787">
        <v>20000</v>
      </c>
      <c r="X60" s="785">
        <f>+V60+W60</f>
        <v>20000</v>
      </c>
      <c r="Y60" s="775">
        <v>1.1000000000000001</v>
      </c>
      <c r="Z60" s="861"/>
      <c r="AA60" s="504"/>
      <c r="AB60" s="604">
        <v>26</v>
      </c>
      <c r="AC60" s="858" t="s">
        <v>162</v>
      </c>
      <c r="AD60" s="679" t="s">
        <v>124</v>
      </c>
      <c r="AE60" s="617" t="s">
        <v>124</v>
      </c>
      <c r="AF60" s="859" t="s">
        <v>153</v>
      </c>
      <c r="AG60" s="862" t="s">
        <v>44</v>
      </c>
      <c r="AH60" s="862"/>
      <c r="AI60" s="862"/>
      <c r="AJ60" s="862"/>
      <c r="AK60" s="862"/>
      <c r="AL60" s="862"/>
      <c r="AM60" s="862"/>
      <c r="AN60" s="862"/>
      <c r="AO60" s="862"/>
      <c r="AP60" s="862"/>
      <c r="AQ60" s="730"/>
      <c r="AR60" s="730"/>
      <c r="AS60" s="785">
        <v>20000</v>
      </c>
      <c r="AT60" s="785">
        <f>AS60/$X$6</f>
        <v>1538.4615384615386</v>
      </c>
      <c r="AU60" s="730"/>
      <c r="AV60" s="730"/>
      <c r="AW60" s="785">
        <v>0</v>
      </c>
      <c r="AX60" s="787">
        <v>20000</v>
      </c>
      <c r="AY60" s="785">
        <f>+AW60+AX60</f>
        <v>20000</v>
      </c>
      <c r="AZ60" s="775">
        <v>1.1000000000000001</v>
      </c>
      <c r="BA60" s="861"/>
    </row>
    <row r="61" spans="1:70" s="13" customFormat="1" ht="27.6" hidden="1" customHeight="1" x14ac:dyDescent="0.2">
      <c r="A61" s="604"/>
      <c r="B61" s="858"/>
      <c r="C61" s="629"/>
      <c r="D61" s="617"/>
      <c r="E61" s="859"/>
      <c r="F61" s="862"/>
      <c r="G61" s="862"/>
      <c r="H61" s="862"/>
      <c r="I61" s="862"/>
      <c r="J61" s="862"/>
      <c r="K61" s="862"/>
      <c r="L61" s="862"/>
      <c r="M61" s="862"/>
      <c r="N61" s="862"/>
      <c r="O61" s="862"/>
      <c r="P61" s="789"/>
      <c r="Q61" s="789"/>
      <c r="R61" s="786"/>
      <c r="S61" s="786"/>
      <c r="T61" s="788"/>
      <c r="U61" s="788"/>
      <c r="V61" s="785"/>
      <c r="W61" s="787"/>
      <c r="X61" s="786"/>
      <c r="Y61" s="775"/>
      <c r="Z61" s="643"/>
      <c r="AA61" s="504"/>
      <c r="AB61" s="604"/>
      <c r="AC61" s="858"/>
      <c r="AD61" s="629"/>
      <c r="AE61" s="617"/>
      <c r="AF61" s="859"/>
      <c r="AG61" s="862"/>
      <c r="AH61" s="862"/>
      <c r="AI61" s="862"/>
      <c r="AJ61" s="862"/>
      <c r="AK61" s="862"/>
      <c r="AL61" s="862"/>
      <c r="AM61" s="862"/>
      <c r="AN61" s="862"/>
      <c r="AO61" s="862"/>
      <c r="AP61" s="862"/>
      <c r="AQ61" s="789"/>
      <c r="AR61" s="789"/>
      <c r="AS61" s="786"/>
      <c r="AT61" s="786"/>
      <c r="AU61" s="788"/>
      <c r="AV61" s="788"/>
      <c r="AW61" s="785"/>
      <c r="AX61" s="787"/>
      <c r="AY61" s="786"/>
      <c r="AZ61" s="775"/>
      <c r="BA61" s="643"/>
    </row>
    <row r="62" spans="1:70" s="13" customFormat="1" ht="42" customHeight="1" x14ac:dyDescent="0.2">
      <c r="A62" s="824" t="s">
        <v>163</v>
      </c>
      <c r="B62" s="825"/>
      <c r="C62" s="133"/>
      <c r="D62" s="134"/>
      <c r="E62" s="135"/>
      <c r="F62" s="136"/>
      <c r="G62" s="136"/>
      <c r="H62" s="136"/>
      <c r="I62" s="136"/>
      <c r="J62" s="136"/>
      <c r="K62" s="136"/>
      <c r="L62" s="136"/>
      <c r="M62" s="136"/>
      <c r="N62" s="136"/>
      <c r="O62" s="136"/>
      <c r="P62" s="134"/>
      <c r="Q62" s="134"/>
      <c r="R62" s="137">
        <f t="shared" ref="R62:X62" si="0">SUM(R10:R61)</f>
        <v>12930890</v>
      </c>
      <c r="S62" s="137">
        <f t="shared" si="0"/>
        <v>994683.84615384589</v>
      </c>
      <c r="T62" s="137">
        <f t="shared" si="0"/>
        <v>0</v>
      </c>
      <c r="U62" s="137">
        <f t="shared" si="0"/>
        <v>0</v>
      </c>
      <c r="V62" s="137">
        <f t="shared" si="0"/>
        <v>12755707</v>
      </c>
      <c r="W62" s="137">
        <f t="shared" si="0"/>
        <v>175183</v>
      </c>
      <c r="X62" s="137">
        <f t="shared" si="0"/>
        <v>12930890</v>
      </c>
      <c r="Y62" s="138"/>
      <c r="Z62" s="139"/>
      <c r="AA62" s="504"/>
      <c r="AB62" s="824" t="s">
        <v>163</v>
      </c>
      <c r="AC62" s="825"/>
      <c r="AD62" s="133"/>
      <c r="AE62" s="134"/>
      <c r="AF62" s="135"/>
      <c r="AG62" s="136"/>
      <c r="AH62" s="136"/>
      <c r="AI62" s="136"/>
      <c r="AJ62" s="136"/>
      <c r="AK62" s="136"/>
      <c r="AL62" s="136"/>
      <c r="AM62" s="136"/>
      <c r="AN62" s="136"/>
      <c r="AO62" s="136"/>
      <c r="AP62" s="136"/>
      <c r="AQ62" s="134"/>
      <c r="AR62" s="134"/>
      <c r="AS62" s="137">
        <f t="shared" ref="AS62:AY62" si="1">SUM(AS10:AS61)</f>
        <v>10769447</v>
      </c>
      <c r="AT62" s="137">
        <f t="shared" si="1"/>
        <v>828418.99999999988</v>
      </c>
      <c r="AU62" s="137">
        <f t="shared" si="1"/>
        <v>0</v>
      </c>
      <c r="AV62" s="137">
        <f t="shared" si="1"/>
        <v>0</v>
      </c>
      <c r="AW62" s="137">
        <f t="shared" si="1"/>
        <v>10594264</v>
      </c>
      <c r="AX62" s="137">
        <f t="shared" si="1"/>
        <v>175183</v>
      </c>
      <c r="AY62" s="137">
        <f t="shared" si="1"/>
        <v>10769447</v>
      </c>
      <c r="AZ62" s="138"/>
      <c r="BA62" s="139"/>
    </row>
    <row r="63" spans="1:70" s="12" customFormat="1" ht="30.75" hidden="1" customHeight="1" x14ac:dyDescent="0.2">
      <c r="A63" s="824" t="s">
        <v>10</v>
      </c>
      <c r="B63" s="860"/>
      <c r="C63" s="140"/>
      <c r="D63" s="141"/>
      <c r="E63" s="141"/>
      <c r="F63" s="141"/>
      <c r="G63" s="141"/>
      <c r="H63" s="141"/>
      <c r="I63" s="141"/>
      <c r="J63" s="141"/>
      <c r="K63" s="141"/>
      <c r="L63" s="141"/>
      <c r="M63" s="141"/>
      <c r="N63" s="141"/>
      <c r="O63" s="141"/>
      <c r="P63" s="141"/>
      <c r="Q63" s="141"/>
      <c r="R63" s="141"/>
      <c r="S63" s="141"/>
      <c r="T63" s="141"/>
      <c r="U63" s="141"/>
      <c r="V63" s="141"/>
      <c r="W63" s="446"/>
      <c r="X63" s="141"/>
      <c r="Y63" s="142"/>
      <c r="Z63" s="143"/>
      <c r="AA63" s="505"/>
      <c r="AB63" s="824" t="s">
        <v>10</v>
      </c>
      <c r="AC63" s="860"/>
      <c r="AD63" s="140"/>
      <c r="AE63" s="141"/>
      <c r="AF63" s="141"/>
      <c r="AG63" s="141"/>
      <c r="AH63" s="141"/>
      <c r="AI63" s="141"/>
      <c r="AJ63" s="141"/>
      <c r="AK63" s="141"/>
      <c r="AL63" s="141"/>
      <c r="AM63" s="141"/>
      <c r="AN63" s="141"/>
      <c r="AO63" s="141"/>
      <c r="AP63" s="141"/>
      <c r="AQ63" s="141"/>
      <c r="AR63" s="141"/>
      <c r="AS63" s="141"/>
      <c r="AT63" s="141"/>
      <c r="AU63" s="141"/>
      <c r="AV63" s="141"/>
      <c r="AW63" s="141"/>
      <c r="AX63" s="446"/>
      <c r="AY63" s="141"/>
      <c r="AZ63" s="142"/>
      <c r="BA63" s="143"/>
    </row>
    <row r="64" spans="1:70" s="13" customFormat="1" ht="24" hidden="1" customHeight="1" x14ac:dyDescent="0.2">
      <c r="A64" s="799">
        <v>27</v>
      </c>
      <c r="B64" s="839" t="s">
        <v>164</v>
      </c>
      <c r="C64" s="841" t="s">
        <v>165</v>
      </c>
      <c r="D64" s="807" t="s">
        <v>123</v>
      </c>
      <c r="E64" s="843" t="s">
        <v>153</v>
      </c>
      <c r="F64" s="801" t="s">
        <v>44</v>
      </c>
      <c r="G64" s="802"/>
      <c r="H64" s="802"/>
      <c r="I64" s="802"/>
      <c r="J64" s="802"/>
      <c r="K64" s="802"/>
      <c r="L64" s="802"/>
      <c r="M64" s="802"/>
      <c r="N64" s="803"/>
      <c r="O64" s="144">
        <v>41547</v>
      </c>
      <c r="P64" s="807"/>
      <c r="Q64" s="807"/>
      <c r="R64" s="681">
        <v>821600</v>
      </c>
      <c r="S64" s="681">
        <f>R64/X6</f>
        <v>63200</v>
      </c>
      <c r="T64" s="792"/>
      <c r="U64" s="792"/>
      <c r="V64" s="681">
        <v>784051</v>
      </c>
      <c r="W64" s="795">
        <v>37549</v>
      </c>
      <c r="X64" s="681">
        <f>V64+W64</f>
        <v>821600</v>
      </c>
      <c r="Y64" s="797">
        <v>1.1000000000000001</v>
      </c>
      <c r="Z64" s="799"/>
      <c r="AA64" s="505"/>
      <c r="AB64" s="799">
        <v>27</v>
      </c>
      <c r="AC64" s="839" t="s">
        <v>164</v>
      </c>
      <c r="AD64" s="841" t="s">
        <v>165</v>
      </c>
      <c r="AE64" s="807" t="s">
        <v>123</v>
      </c>
      <c r="AF64" s="843" t="s">
        <v>153</v>
      </c>
      <c r="AG64" s="801" t="s">
        <v>44</v>
      </c>
      <c r="AH64" s="802"/>
      <c r="AI64" s="802"/>
      <c r="AJ64" s="802"/>
      <c r="AK64" s="802"/>
      <c r="AL64" s="802"/>
      <c r="AM64" s="802"/>
      <c r="AN64" s="802"/>
      <c r="AO64" s="803"/>
      <c r="AP64" s="144">
        <v>41547</v>
      </c>
      <c r="AQ64" s="807"/>
      <c r="AR64" s="807"/>
      <c r="AS64" s="681">
        <v>821600</v>
      </c>
      <c r="AT64" s="681">
        <f>AS64/AY6</f>
        <v>63200</v>
      </c>
      <c r="AU64" s="792"/>
      <c r="AV64" s="792"/>
      <c r="AW64" s="681">
        <v>784051</v>
      </c>
      <c r="AX64" s="795">
        <v>37549</v>
      </c>
      <c r="AY64" s="681">
        <f>AW64+AX64</f>
        <v>821600</v>
      </c>
      <c r="AZ64" s="797">
        <v>1.1000000000000001</v>
      </c>
      <c r="BA64" s="799"/>
      <c r="BB64" s="12"/>
      <c r="BC64" s="12"/>
      <c r="BD64" s="12"/>
      <c r="BE64" s="12"/>
      <c r="BF64" s="12"/>
      <c r="BG64" s="12"/>
      <c r="BH64" s="12"/>
      <c r="BI64" s="12"/>
      <c r="BJ64" s="12"/>
      <c r="BK64" s="12"/>
      <c r="BL64" s="12"/>
      <c r="BM64" s="12"/>
      <c r="BN64" s="12"/>
      <c r="BO64" s="12"/>
      <c r="BP64" s="12"/>
      <c r="BQ64" s="12"/>
      <c r="BR64" s="12"/>
    </row>
    <row r="65" spans="1:70" s="13" customFormat="1" ht="24" hidden="1" customHeight="1" x14ac:dyDescent="0.2">
      <c r="A65" s="800"/>
      <c r="B65" s="840"/>
      <c r="C65" s="841"/>
      <c r="D65" s="842"/>
      <c r="E65" s="843"/>
      <c r="F65" s="804"/>
      <c r="G65" s="805"/>
      <c r="H65" s="805"/>
      <c r="I65" s="805"/>
      <c r="J65" s="805"/>
      <c r="K65" s="805"/>
      <c r="L65" s="805"/>
      <c r="M65" s="805"/>
      <c r="N65" s="806"/>
      <c r="O65" s="145" t="s">
        <v>11</v>
      </c>
      <c r="P65" s="808"/>
      <c r="Q65" s="808"/>
      <c r="R65" s="794"/>
      <c r="S65" s="794"/>
      <c r="T65" s="793"/>
      <c r="U65" s="793"/>
      <c r="V65" s="794"/>
      <c r="W65" s="796"/>
      <c r="X65" s="794"/>
      <c r="Y65" s="798"/>
      <c r="Z65" s="800"/>
      <c r="AA65" s="505"/>
      <c r="AB65" s="800"/>
      <c r="AC65" s="840"/>
      <c r="AD65" s="841"/>
      <c r="AE65" s="842"/>
      <c r="AF65" s="843"/>
      <c r="AG65" s="804"/>
      <c r="AH65" s="805"/>
      <c r="AI65" s="805"/>
      <c r="AJ65" s="805"/>
      <c r="AK65" s="805"/>
      <c r="AL65" s="805"/>
      <c r="AM65" s="805"/>
      <c r="AN65" s="805"/>
      <c r="AO65" s="806"/>
      <c r="AP65" s="145" t="s">
        <v>11</v>
      </c>
      <c r="AQ65" s="808"/>
      <c r="AR65" s="808"/>
      <c r="AS65" s="794"/>
      <c r="AT65" s="794"/>
      <c r="AU65" s="793"/>
      <c r="AV65" s="793"/>
      <c r="AW65" s="794"/>
      <c r="AX65" s="796"/>
      <c r="AY65" s="794"/>
      <c r="AZ65" s="798"/>
      <c r="BA65" s="800"/>
      <c r="BB65" s="12"/>
      <c r="BC65" s="12"/>
      <c r="BD65" s="12"/>
      <c r="BE65" s="12"/>
      <c r="BF65" s="12"/>
      <c r="BG65" s="12"/>
      <c r="BH65" s="12"/>
      <c r="BI65" s="12"/>
      <c r="BJ65" s="12"/>
      <c r="BK65" s="12"/>
      <c r="BL65" s="12"/>
      <c r="BM65" s="12"/>
      <c r="BN65" s="12"/>
      <c r="BO65" s="12"/>
      <c r="BP65" s="12"/>
      <c r="BQ65" s="12"/>
      <c r="BR65" s="12"/>
    </row>
    <row r="66" spans="1:70" s="13" customFormat="1" ht="24" hidden="1" customHeight="1" x14ac:dyDescent="0.2">
      <c r="A66" s="799">
        <v>28</v>
      </c>
      <c r="B66" s="839" t="s">
        <v>166</v>
      </c>
      <c r="C66" s="841" t="s">
        <v>165</v>
      </c>
      <c r="D66" s="807" t="s">
        <v>123</v>
      </c>
      <c r="E66" s="843" t="s">
        <v>153</v>
      </c>
      <c r="F66" s="850" t="s">
        <v>44</v>
      </c>
      <c r="G66" s="851"/>
      <c r="H66" s="851"/>
      <c r="I66" s="851"/>
      <c r="J66" s="851"/>
      <c r="K66" s="851"/>
      <c r="L66" s="851"/>
      <c r="M66" s="851"/>
      <c r="N66" s="852"/>
      <c r="O66" s="144">
        <v>41547</v>
      </c>
      <c r="P66" s="807"/>
      <c r="Q66" s="807"/>
      <c r="R66" s="848">
        <v>14000</v>
      </c>
      <c r="S66" s="681">
        <f>R66/X6</f>
        <v>1076.9230769230769</v>
      </c>
      <c r="T66" s="835"/>
      <c r="U66" s="835"/>
      <c r="V66" s="681">
        <v>0</v>
      </c>
      <c r="W66" s="681">
        <v>14000</v>
      </c>
      <c r="X66" s="681">
        <f>V66+W66</f>
        <v>14000</v>
      </c>
      <c r="Y66" s="797">
        <v>1.1000000000000001</v>
      </c>
      <c r="Z66" s="846"/>
      <c r="AA66" s="505"/>
      <c r="AB66" s="799">
        <v>28</v>
      </c>
      <c r="AC66" s="839" t="s">
        <v>166</v>
      </c>
      <c r="AD66" s="841" t="s">
        <v>165</v>
      </c>
      <c r="AE66" s="807" t="s">
        <v>123</v>
      </c>
      <c r="AF66" s="843" t="s">
        <v>153</v>
      </c>
      <c r="AG66" s="850" t="s">
        <v>44</v>
      </c>
      <c r="AH66" s="851"/>
      <c r="AI66" s="851"/>
      <c r="AJ66" s="851"/>
      <c r="AK66" s="851"/>
      <c r="AL66" s="851"/>
      <c r="AM66" s="851"/>
      <c r="AN66" s="851"/>
      <c r="AO66" s="852"/>
      <c r="AP66" s="144">
        <v>41547</v>
      </c>
      <c r="AQ66" s="807"/>
      <c r="AR66" s="807"/>
      <c r="AS66" s="848">
        <v>14000</v>
      </c>
      <c r="AT66" s="681">
        <f>AS66/AY6</f>
        <v>1076.9230769230769</v>
      </c>
      <c r="AU66" s="835"/>
      <c r="AV66" s="835"/>
      <c r="AW66" s="681">
        <v>0</v>
      </c>
      <c r="AX66" s="681">
        <v>14000</v>
      </c>
      <c r="AY66" s="681">
        <f>AW66+AX66</f>
        <v>14000</v>
      </c>
      <c r="AZ66" s="797">
        <v>1.1000000000000001</v>
      </c>
      <c r="BA66" s="846"/>
      <c r="BB66" s="12"/>
      <c r="BC66" s="12"/>
      <c r="BD66" s="12"/>
      <c r="BE66" s="12"/>
      <c r="BF66" s="12"/>
      <c r="BG66" s="12"/>
      <c r="BH66" s="12"/>
      <c r="BI66" s="12"/>
      <c r="BJ66" s="12"/>
      <c r="BK66" s="12"/>
      <c r="BL66" s="12"/>
      <c r="BM66" s="12"/>
      <c r="BN66" s="12"/>
      <c r="BO66" s="12"/>
      <c r="BP66" s="12"/>
      <c r="BQ66" s="12"/>
      <c r="BR66" s="12"/>
    </row>
    <row r="67" spans="1:70" s="13" customFormat="1" ht="24" hidden="1" customHeight="1" x14ac:dyDescent="0.2">
      <c r="A67" s="800"/>
      <c r="B67" s="840"/>
      <c r="C67" s="841"/>
      <c r="D67" s="842"/>
      <c r="E67" s="843"/>
      <c r="F67" s="853"/>
      <c r="G67" s="854"/>
      <c r="H67" s="854"/>
      <c r="I67" s="854"/>
      <c r="J67" s="854"/>
      <c r="K67" s="854"/>
      <c r="L67" s="854"/>
      <c r="M67" s="854"/>
      <c r="N67" s="855"/>
      <c r="O67" s="132" t="s">
        <v>11</v>
      </c>
      <c r="P67" s="808"/>
      <c r="Q67" s="808"/>
      <c r="R67" s="849"/>
      <c r="S67" s="794"/>
      <c r="T67" s="836"/>
      <c r="U67" s="836"/>
      <c r="V67" s="794"/>
      <c r="W67" s="794"/>
      <c r="X67" s="794"/>
      <c r="Y67" s="798"/>
      <c r="Z67" s="847"/>
      <c r="AA67" s="505"/>
      <c r="AB67" s="800"/>
      <c r="AC67" s="840"/>
      <c r="AD67" s="841"/>
      <c r="AE67" s="842"/>
      <c r="AF67" s="843"/>
      <c r="AG67" s="853"/>
      <c r="AH67" s="854"/>
      <c r="AI67" s="854"/>
      <c r="AJ67" s="854"/>
      <c r="AK67" s="854"/>
      <c r="AL67" s="854"/>
      <c r="AM67" s="854"/>
      <c r="AN67" s="854"/>
      <c r="AO67" s="855"/>
      <c r="AP67" s="132" t="s">
        <v>11</v>
      </c>
      <c r="AQ67" s="808"/>
      <c r="AR67" s="808"/>
      <c r="AS67" s="849"/>
      <c r="AT67" s="794"/>
      <c r="AU67" s="836"/>
      <c r="AV67" s="836"/>
      <c r="AW67" s="794"/>
      <c r="AX67" s="794"/>
      <c r="AY67" s="794"/>
      <c r="AZ67" s="798"/>
      <c r="BA67" s="847"/>
      <c r="BB67" s="12"/>
      <c r="BC67" s="12"/>
      <c r="BD67" s="12"/>
      <c r="BE67" s="12"/>
      <c r="BF67" s="12"/>
      <c r="BG67" s="12"/>
      <c r="BH67" s="12"/>
      <c r="BI67" s="12"/>
      <c r="BJ67" s="12"/>
      <c r="BK67" s="12"/>
      <c r="BL67" s="12"/>
      <c r="BM67" s="12"/>
      <c r="BN67" s="12"/>
      <c r="BO67" s="12"/>
      <c r="BP67" s="12"/>
      <c r="BQ67" s="12"/>
      <c r="BR67" s="12"/>
    </row>
    <row r="68" spans="1:70" s="13" customFormat="1" ht="24" hidden="1" customHeight="1" x14ac:dyDescent="0.2">
      <c r="A68" s="844">
        <v>29</v>
      </c>
      <c r="B68" s="845" t="s">
        <v>167</v>
      </c>
      <c r="C68" s="841" t="s">
        <v>165</v>
      </c>
      <c r="D68" s="807" t="s">
        <v>123</v>
      </c>
      <c r="E68" s="843" t="s">
        <v>153</v>
      </c>
      <c r="F68" s="827" t="s">
        <v>44</v>
      </c>
      <c r="G68" s="828"/>
      <c r="H68" s="828"/>
      <c r="I68" s="828"/>
      <c r="J68" s="828"/>
      <c r="K68" s="828"/>
      <c r="L68" s="828"/>
      <c r="M68" s="828"/>
      <c r="N68" s="829"/>
      <c r="O68" s="144">
        <v>41547</v>
      </c>
      <c r="P68" s="807"/>
      <c r="Q68" s="807"/>
      <c r="R68" s="833">
        <v>15000</v>
      </c>
      <c r="S68" s="681">
        <f>R68/X6</f>
        <v>1153.8461538461538</v>
      </c>
      <c r="T68" s="835"/>
      <c r="U68" s="835"/>
      <c r="V68" s="681">
        <v>0</v>
      </c>
      <c r="W68" s="795">
        <v>15000</v>
      </c>
      <c r="X68" s="795">
        <f>V68+W68</f>
        <v>15000</v>
      </c>
      <c r="Y68" s="837">
        <v>1.1000000000000001</v>
      </c>
      <c r="Z68" s="856"/>
      <c r="AA68" s="505"/>
      <c r="AB68" s="844">
        <v>29</v>
      </c>
      <c r="AC68" s="845" t="s">
        <v>167</v>
      </c>
      <c r="AD68" s="841" t="s">
        <v>165</v>
      </c>
      <c r="AE68" s="807" t="s">
        <v>123</v>
      </c>
      <c r="AF68" s="843" t="s">
        <v>153</v>
      </c>
      <c r="AG68" s="827" t="s">
        <v>44</v>
      </c>
      <c r="AH68" s="828"/>
      <c r="AI68" s="828"/>
      <c r="AJ68" s="828"/>
      <c r="AK68" s="828"/>
      <c r="AL68" s="828"/>
      <c r="AM68" s="828"/>
      <c r="AN68" s="828"/>
      <c r="AO68" s="829"/>
      <c r="AP68" s="144">
        <v>41547</v>
      </c>
      <c r="AQ68" s="807"/>
      <c r="AR68" s="807"/>
      <c r="AS68" s="833">
        <v>15000</v>
      </c>
      <c r="AT68" s="681">
        <f>AS68/AY6</f>
        <v>1153.8461538461538</v>
      </c>
      <c r="AU68" s="835"/>
      <c r="AV68" s="835"/>
      <c r="AW68" s="681">
        <v>0</v>
      </c>
      <c r="AX68" s="795">
        <v>15000</v>
      </c>
      <c r="AY68" s="795">
        <f>AW68+AX68</f>
        <v>15000</v>
      </c>
      <c r="AZ68" s="837">
        <v>1.1000000000000001</v>
      </c>
      <c r="BA68" s="856"/>
      <c r="BB68" s="12"/>
      <c r="BC68" s="12"/>
      <c r="BD68" s="12"/>
      <c r="BE68" s="12"/>
      <c r="BF68" s="12"/>
      <c r="BG68" s="12"/>
      <c r="BH68" s="12"/>
      <c r="BI68" s="12"/>
      <c r="BJ68" s="12"/>
      <c r="BK68" s="12"/>
      <c r="BL68" s="12"/>
      <c r="BM68" s="12"/>
      <c r="BN68" s="12"/>
      <c r="BO68" s="12"/>
      <c r="BP68" s="12"/>
      <c r="BQ68" s="12"/>
      <c r="BR68" s="12"/>
    </row>
    <row r="69" spans="1:70" s="13" customFormat="1" ht="24" hidden="1" customHeight="1" x14ac:dyDescent="0.2">
      <c r="A69" s="844"/>
      <c r="B69" s="845"/>
      <c r="C69" s="841"/>
      <c r="D69" s="842"/>
      <c r="E69" s="843"/>
      <c r="F69" s="830"/>
      <c r="G69" s="831"/>
      <c r="H69" s="831"/>
      <c r="I69" s="831"/>
      <c r="J69" s="831"/>
      <c r="K69" s="831"/>
      <c r="L69" s="831"/>
      <c r="M69" s="831"/>
      <c r="N69" s="832"/>
      <c r="O69" s="132" t="s">
        <v>11</v>
      </c>
      <c r="P69" s="808"/>
      <c r="Q69" s="808"/>
      <c r="R69" s="834"/>
      <c r="S69" s="794"/>
      <c r="T69" s="836"/>
      <c r="U69" s="836"/>
      <c r="V69" s="794"/>
      <c r="W69" s="796"/>
      <c r="X69" s="796"/>
      <c r="Y69" s="838"/>
      <c r="Z69" s="857"/>
      <c r="AA69" s="505"/>
      <c r="AB69" s="844"/>
      <c r="AC69" s="845"/>
      <c r="AD69" s="841"/>
      <c r="AE69" s="842"/>
      <c r="AF69" s="843"/>
      <c r="AG69" s="830"/>
      <c r="AH69" s="831"/>
      <c r="AI69" s="831"/>
      <c r="AJ69" s="831"/>
      <c r="AK69" s="831"/>
      <c r="AL69" s="831"/>
      <c r="AM69" s="831"/>
      <c r="AN69" s="831"/>
      <c r="AO69" s="832"/>
      <c r="AP69" s="132" t="s">
        <v>11</v>
      </c>
      <c r="AQ69" s="808"/>
      <c r="AR69" s="808"/>
      <c r="AS69" s="834"/>
      <c r="AT69" s="794"/>
      <c r="AU69" s="836"/>
      <c r="AV69" s="836"/>
      <c r="AW69" s="794"/>
      <c r="AX69" s="796"/>
      <c r="AY69" s="796"/>
      <c r="AZ69" s="838"/>
      <c r="BA69" s="857"/>
      <c r="BB69" s="12"/>
      <c r="BC69" s="12"/>
      <c r="BD69" s="12"/>
      <c r="BE69" s="12"/>
      <c r="BF69" s="12"/>
      <c r="BG69" s="12"/>
      <c r="BH69" s="12"/>
      <c r="BI69" s="12"/>
      <c r="BJ69" s="12"/>
      <c r="BK69" s="12"/>
      <c r="BL69" s="12"/>
      <c r="BM69" s="12"/>
      <c r="BN69" s="12"/>
      <c r="BO69" s="12"/>
      <c r="BP69" s="12"/>
      <c r="BQ69" s="12"/>
      <c r="BR69" s="12"/>
    </row>
    <row r="70" spans="1:70" s="13" customFormat="1" ht="24" hidden="1" customHeight="1" x14ac:dyDescent="0.2">
      <c r="A70" s="844">
        <v>30</v>
      </c>
      <c r="B70" s="845" t="s">
        <v>168</v>
      </c>
      <c r="C70" s="841" t="s">
        <v>165</v>
      </c>
      <c r="D70" s="807" t="s">
        <v>123</v>
      </c>
      <c r="E70" s="843" t="s">
        <v>153</v>
      </c>
      <c r="F70" s="827" t="s">
        <v>44</v>
      </c>
      <c r="G70" s="828"/>
      <c r="H70" s="828"/>
      <c r="I70" s="828"/>
      <c r="J70" s="828"/>
      <c r="K70" s="828"/>
      <c r="L70" s="828"/>
      <c r="M70" s="828"/>
      <c r="N70" s="829"/>
      <c r="O70" s="144">
        <v>41547</v>
      </c>
      <c r="P70" s="807"/>
      <c r="Q70" s="807"/>
      <c r="R70" s="795">
        <v>11000</v>
      </c>
      <c r="S70" s="681">
        <f>R70/X6</f>
        <v>846.15384615384619</v>
      </c>
      <c r="T70" s="792"/>
      <c r="U70" s="792"/>
      <c r="V70" s="681">
        <v>0</v>
      </c>
      <c r="W70" s="795">
        <v>11000</v>
      </c>
      <c r="X70" s="795">
        <f>V70+W70</f>
        <v>11000</v>
      </c>
      <c r="Y70" s="837">
        <v>1.1000000000000001</v>
      </c>
      <c r="Z70" s="799"/>
      <c r="AA70" s="505"/>
      <c r="AB70" s="844">
        <v>30</v>
      </c>
      <c r="AC70" s="845" t="s">
        <v>168</v>
      </c>
      <c r="AD70" s="841" t="s">
        <v>165</v>
      </c>
      <c r="AE70" s="807" t="s">
        <v>123</v>
      </c>
      <c r="AF70" s="843" t="s">
        <v>153</v>
      </c>
      <c r="AG70" s="827" t="s">
        <v>44</v>
      </c>
      <c r="AH70" s="828"/>
      <c r="AI70" s="828"/>
      <c r="AJ70" s="828"/>
      <c r="AK70" s="828"/>
      <c r="AL70" s="828"/>
      <c r="AM70" s="828"/>
      <c r="AN70" s="828"/>
      <c r="AO70" s="829"/>
      <c r="AP70" s="144">
        <v>41547</v>
      </c>
      <c r="AQ70" s="807"/>
      <c r="AR70" s="807"/>
      <c r="AS70" s="795">
        <v>11000</v>
      </c>
      <c r="AT70" s="681">
        <f>AS70/AY6</f>
        <v>846.15384615384619</v>
      </c>
      <c r="AU70" s="792"/>
      <c r="AV70" s="792"/>
      <c r="AW70" s="681">
        <v>0</v>
      </c>
      <c r="AX70" s="795">
        <v>11000</v>
      </c>
      <c r="AY70" s="795">
        <f>AW70+AX70</f>
        <v>11000</v>
      </c>
      <c r="AZ70" s="837">
        <v>1.1000000000000001</v>
      </c>
      <c r="BA70" s="799"/>
    </row>
    <row r="71" spans="1:70" s="13" customFormat="1" hidden="1" x14ac:dyDescent="0.2">
      <c r="A71" s="844"/>
      <c r="B71" s="845"/>
      <c r="C71" s="841"/>
      <c r="D71" s="842"/>
      <c r="E71" s="843"/>
      <c r="F71" s="830"/>
      <c r="G71" s="831"/>
      <c r="H71" s="831"/>
      <c r="I71" s="831"/>
      <c r="J71" s="831"/>
      <c r="K71" s="831"/>
      <c r="L71" s="831"/>
      <c r="M71" s="831"/>
      <c r="N71" s="832"/>
      <c r="O71" s="132" t="s">
        <v>11</v>
      </c>
      <c r="P71" s="808"/>
      <c r="Q71" s="808"/>
      <c r="R71" s="796"/>
      <c r="S71" s="794"/>
      <c r="T71" s="793"/>
      <c r="U71" s="793"/>
      <c r="V71" s="794"/>
      <c r="W71" s="796"/>
      <c r="X71" s="796"/>
      <c r="Y71" s="838"/>
      <c r="Z71" s="800"/>
      <c r="AA71" s="504"/>
      <c r="AB71" s="844"/>
      <c r="AC71" s="845"/>
      <c r="AD71" s="841"/>
      <c r="AE71" s="842"/>
      <c r="AF71" s="843"/>
      <c r="AG71" s="830"/>
      <c r="AH71" s="831"/>
      <c r="AI71" s="831"/>
      <c r="AJ71" s="831"/>
      <c r="AK71" s="831"/>
      <c r="AL71" s="831"/>
      <c r="AM71" s="831"/>
      <c r="AN71" s="831"/>
      <c r="AO71" s="832"/>
      <c r="AP71" s="132" t="s">
        <v>11</v>
      </c>
      <c r="AQ71" s="808"/>
      <c r="AR71" s="808"/>
      <c r="AS71" s="796"/>
      <c r="AT71" s="794"/>
      <c r="AU71" s="793"/>
      <c r="AV71" s="793"/>
      <c r="AW71" s="794"/>
      <c r="AX71" s="796"/>
      <c r="AY71" s="796"/>
      <c r="AZ71" s="838"/>
      <c r="BA71" s="800"/>
    </row>
    <row r="72" spans="1:70" s="13" customFormat="1" ht="24" hidden="1" customHeight="1" x14ac:dyDescent="0.2">
      <c r="A72" s="799">
        <v>31</v>
      </c>
      <c r="B72" s="839" t="s">
        <v>169</v>
      </c>
      <c r="C72" s="841" t="s">
        <v>170</v>
      </c>
      <c r="D72" s="807" t="s">
        <v>123</v>
      </c>
      <c r="E72" s="843" t="s">
        <v>153</v>
      </c>
      <c r="F72" s="801" t="s">
        <v>44</v>
      </c>
      <c r="G72" s="802"/>
      <c r="H72" s="802"/>
      <c r="I72" s="802"/>
      <c r="J72" s="802"/>
      <c r="K72" s="802"/>
      <c r="L72" s="802"/>
      <c r="M72" s="802"/>
      <c r="N72" s="803"/>
      <c r="O72" s="144">
        <v>41547</v>
      </c>
      <c r="P72" s="807"/>
      <c r="Q72" s="807"/>
      <c r="R72" s="681">
        <v>8000</v>
      </c>
      <c r="S72" s="681">
        <f>R72/X6</f>
        <v>615.38461538461536</v>
      </c>
      <c r="T72" s="792"/>
      <c r="U72" s="792"/>
      <c r="V72" s="681">
        <v>6667</v>
      </c>
      <c r="W72" s="795">
        <v>1333</v>
      </c>
      <c r="X72" s="681">
        <f>V72+W72</f>
        <v>8000</v>
      </c>
      <c r="Y72" s="797">
        <v>1.1000000000000001</v>
      </c>
      <c r="Z72" s="799"/>
      <c r="AA72" s="505"/>
      <c r="AB72" s="799">
        <v>31</v>
      </c>
      <c r="AC72" s="839" t="s">
        <v>169</v>
      </c>
      <c r="AD72" s="841" t="s">
        <v>170</v>
      </c>
      <c r="AE72" s="807" t="s">
        <v>123</v>
      </c>
      <c r="AF72" s="843" t="s">
        <v>153</v>
      </c>
      <c r="AG72" s="801" t="s">
        <v>44</v>
      </c>
      <c r="AH72" s="802"/>
      <c r="AI72" s="802"/>
      <c r="AJ72" s="802"/>
      <c r="AK72" s="802"/>
      <c r="AL72" s="802"/>
      <c r="AM72" s="802"/>
      <c r="AN72" s="802"/>
      <c r="AO72" s="803"/>
      <c r="AP72" s="144">
        <v>41547</v>
      </c>
      <c r="AQ72" s="807"/>
      <c r="AR72" s="807"/>
      <c r="AS72" s="681">
        <v>8000</v>
      </c>
      <c r="AT72" s="681">
        <f>AS72/AY6</f>
        <v>615.38461538461536</v>
      </c>
      <c r="AU72" s="792"/>
      <c r="AV72" s="792"/>
      <c r="AW72" s="681">
        <v>6667</v>
      </c>
      <c r="AX72" s="795">
        <v>1333</v>
      </c>
      <c r="AY72" s="681">
        <f>AW72+AX72</f>
        <v>8000</v>
      </c>
      <c r="AZ72" s="797">
        <v>1.1000000000000001</v>
      </c>
      <c r="BA72" s="799"/>
      <c r="BB72" s="12"/>
      <c r="BC72" s="12"/>
      <c r="BD72" s="12"/>
      <c r="BE72" s="12"/>
      <c r="BF72" s="12"/>
      <c r="BG72" s="12"/>
      <c r="BH72" s="12"/>
      <c r="BI72" s="12"/>
      <c r="BJ72" s="12"/>
      <c r="BK72" s="12"/>
      <c r="BL72" s="12"/>
      <c r="BM72" s="12"/>
      <c r="BN72" s="12"/>
      <c r="BO72" s="12"/>
      <c r="BP72" s="12"/>
      <c r="BQ72" s="12"/>
      <c r="BR72" s="12"/>
    </row>
    <row r="73" spans="1:70" s="13" customFormat="1" ht="24" hidden="1" customHeight="1" x14ac:dyDescent="0.2">
      <c r="A73" s="800"/>
      <c r="B73" s="840"/>
      <c r="C73" s="841"/>
      <c r="D73" s="842"/>
      <c r="E73" s="843"/>
      <c r="F73" s="804"/>
      <c r="G73" s="805"/>
      <c r="H73" s="805"/>
      <c r="I73" s="805"/>
      <c r="J73" s="805"/>
      <c r="K73" s="805"/>
      <c r="L73" s="805"/>
      <c r="M73" s="805"/>
      <c r="N73" s="806"/>
      <c r="O73" s="145" t="s">
        <v>11</v>
      </c>
      <c r="P73" s="808"/>
      <c r="Q73" s="808"/>
      <c r="R73" s="794"/>
      <c r="S73" s="794"/>
      <c r="T73" s="793"/>
      <c r="U73" s="793"/>
      <c r="V73" s="794"/>
      <c r="W73" s="796"/>
      <c r="X73" s="794"/>
      <c r="Y73" s="798"/>
      <c r="Z73" s="800"/>
      <c r="AA73" s="505"/>
      <c r="AB73" s="800"/>
      <c r="AC73" s="840"/>
      <c r="AD73" s="841"/>
      <c r="AE73" s="842"/>
      <c r="AF73" s="843"/>
      <c r="AG73" s="804"/>
      <c r="AH73" s="805"/>
      <c r="AI73" s="805"/>
      <c r="AJ73" s="805"/>
      <c r="AK73" s="805"/>
      <c r="AL73" s="805"/>
      <c r="AM73" s="805"/>
      <c r="AN73" s="805"/>
      <c r="AO73" s="806"/>
      <c r="AP73" s="145" t="s">
        <v>11</v>
      </c>
      <c r="AQ73" s="808"/>
      <c r="AR73" s="808"/>
      <c r="AS73" s="794"/>
      <c r="AT73" s="794"/>
      <c r="AU73" s="793"/>
      <c r="AV73" s="793"/>
      <c r="AW73" s="794"/>
      <c r="AX73" s="796"/>
      <c r="AY73" s="794"/>
      <c r="AZ73" s="798"/>
      <c r="BA73" s="800"/>
      <c r="BB73" s="12"/>
      <c r="BC73" s="12"/>
      <c r="BD73" s="12"/>
      <c r="BE73" s="12"/>
      <c r="BF73" s="12"/>
      <c r="BG73" s="12"/>
      <c r="BH73" s="12"/>
      <c r="BI73" s="12"/>
      <c r="BJ73" s="12"/>
      <c r="BK73" s="12"/>
      <c r="BL73" s="12"/>
      <c r="BM73" s="12"/>
      <c r="BN73" s="12"/>
      <c r="BO73" s="12"/>
      <c r="BP73" s="12"/>
      <c r="BQ73" s="12"/>
      <c r="BR73" s="12"/>
    </row>
    <row r="74" spans="1:70" s="13" customFormat="1" ht="19.899999999999999" hidden="1" customHeight="1" x14ac:dyDescent="0.2">
      <c r="A74" s="824" t="s">
        <v>47</v>
      </c>
      <c r="B74" s="825"/>
      <c r="C74" s="134"/>
      <c r="D74" s="134"/>
      <c r="E74" s="135"/>
      <c r="F74" s="136"/>
      <c r="G74" s="136"/>
      <c r="H74" s="136"/>
      <c r="I74" s="136"/>
      <c r="J74" s="136"/>
      <c r="K74" s="136"/>
      <c r="L74" s="136"/>
      <c r="M74" s="136"/>
      <c r="N74" s="136"/>
      <c r="O74" s="136"/>
      <c r="P74" s="134"/>
      <c r="Q74" s="134"/>
      <c r="R74" s="137">
        <f t="shared" ref="R74:X74" si="2">SUM(R64:R73)</f>
        <v>869600</v>
      </c>
      <c r="S74" s="137">
        <f t="shared" si="2"/>
        <v>66892.307692307688</v>
      </c>
      <c r="T74" s="137">
        <f t="shared" si="2"/>
        <v>0</v>
      </c>
      <c r="U74" s="137">
        <f t="shared" si="2"/>
        <v>0</v>
      </c>
      <c r="V74" s="137">
        <f t="shared" si="2"/>
        <v>790718</v>
      </c>
      <c r="W74" s="137">
        <f t="shared" si="2"/>
        <v>78882</v>
      </c>
      <c r="X74" s="137">
        <f t="shared" si="2"/>
        <v>869600</v>
      </c>
      <c r="Y74" s="138"/>
      <c r="Z74" s="139"/>
      <c r="AA74" s="504"/>
      <c r="AB74" s="824" t="s">
        <v>47</v>
      </c>
      <c r="AC74" s="825"/>
      <c r="AD74" s="134"/>
      <c r="AE74" s="134"/>
      <c r="AF74" s="135"/>
      <c r="AG74" s="136"/>
      <c r="AH74" s="136"/>
      <c r="AI74" s="136"/>
      <c r="AJ74" s="136"/>
      <c r="AK74" s="136"/>
      <c r="AL74" s="136"/>
      <c r="AM74" s="136"/>
      <c r="AN74" s="136"/>
      <c r="AO74" s="136"/>
      <c r="AP74" s="136"/>
      <c r="AQ74" s="134"/>
      <c r="AR74" s="134"/>
      <c r="AS74" s="137">
        <f t="shared" ref="AS74:AY74" si="3">SUM(AS64:AS73)</f>
        <v>869600</v>
      </c>
      <c r="AT74" s="137">
        <f t="shared" si="3"/>
        <v>66892.307692307688</v>
      </c>
      <c r="AU74" s="137">
        <f t="shared" si="3"/>
        <v>0</v>
      </c>
      <c r="AV74" s="137">
        <f t="shared" si="3"/>
        <v>0</v>
      </c>
      <c r="AW74" s="137">
        <f t="shared" si="3"/>
        <v>790718</v>
      </c>
      <c r="AX74" s="137">
        <f t="shared" si="3"/>
        <v>78882</v>
      </c>
      <c r="AY74" s="137">
        <f t="shared" si="3"/>
        <v>869600</v>
      </c>
      <c r="AZ74" s="138"/>
      <c r="BA74" s="139"/>
    </row>
    <row r="75" spans="1:70" s="13" customFormat="1" ht="19.899999999999999" hidden="1" customHeight="1" x14ac:dyDescent="0.2">
      <c r="A75" s="824" t="s">
        <v>144</v>
      </c>
      <c r="B75" s="825"/>
      <c r="C75" s="134"/>
      <c r="D75" s="134"/>
      <c r="E75" s="134"/>
      <c r="F75" s="134"/>
      <c r="G75" s="134"/>
      <c r="H75" s="134"/>
      <c r="I75" s="134"/>
      <c r="J75" s="134"/>
      <c r="K75" s="134"/>
      <c r="L75" s="134"/>
      <c r="M75" s="134"/>
      <c r="N75" s="134"/>
      <c r="O75" s="134"/>
      <c r="P75" s="134"/>
      <c r="Q75" s="134"/>
      <c r="R75" s="146">
        <f t="shared" ref="R75:X75" si="4">+R62+R74</f>
        <v>13800490</v>
      </c>
      <c r="S75" s="146">
        <f t="shared" si="4"/>
        <v>1061576.1538461535</v>
      </c>
      <c r="T75" s="146">
        <f t="shared" si="4"/>
        <v>0</v>
      </c>
      <c r="U75" s="146">
        <f t="shared" si="4"/>
        <v>0</v>
      </c>
      <c r="V75" s="146">
        <f t="shared" si="4"/>
        <v>13546425</v>
      </c>
      <c r="W75" s="146">
        <f t="shared" si="4"/>
        <v>254065</v>
      </c>
      <c r="X75" s="146">
        <f t="shared" si="4"/>
        <v>13800490</v>
      </c>
      <c r="Y75" s="32"/>
      <c r="Z75" s="49"/>
      <c r="AA75" s="504"/>
      <c r="AB75" s="824" t="s">
        <v>144</v>
      </c>
      <c r="AC75" s="825"/>
      <c r="AD75" s="134"/>
      <c r="AE75" s="134"/>
      <c r="AF75" s="134"/>
      <c r="AG75" s="134"/>
      <c r="AH75" s="134"/>
      <c r="AI75" s="134"/>
      <c r="AJ75" s="134"/>
      <c r="AK75" s="134"/>
      <c r="AL75" s="134"/>
      <c r="AM75" s="134"/>
      <c r="AN75" s="134"/>
      <c r="AO75" s="134"/>
      <c r="AP75" s="134"/>
      <c r="AQ75" s="134"/>
      <c r="AR75" s="134"/>
      <c r="AS75" s="146">
        <f t="shared" ref="AS75:AY75" si="5">+AS62+AS74</f>
        <v>11639047</v>
      </c>
      <c r="AT75" s="146">
        <f t="shared" si="5"/>
        <v>895311.30769230751</v>
      </c>
      <c r="AU75" s="146">
        <f t="shared" si="5"/>
        <v>0</v>
      </c>
      <c r="AV75" s="146">
        <f t="shared" si="5"/>
        <v>0</v>
      </c>
      <c r="AW75" s="146">
        <f t="shared" si="5"/>
        <v>11384982</v>
      </c>
      <c r="AX75" s="146">
        <f t="shared" si="5"/>
        <v>254065</v>
      </c>
      <c r="AY75" s="146">
        <f t="shared" si="5"/>
        <v>11639047</v>
      </c>
      <c r="AZ75" s="32"/>
      <c r="BA75" s="49"/>
    </row>
    <row r="76" spans="1:70" s="13" customFormat="1" ht="19.899999999999999" hidden="1" customHeight="1" x14ac:dyDescent="0.2">
      <c r="A76" s="428"/>
      <c r="B76" s="429" t="s">
        <v>52</v>
      </c>
      <c r="C76" s="10"/>
      <c r="D76" s="10"/>
      <c r="E76" s="10"/>
      <c r="F76" s="10"/>
      <c r="G76" s="10"/>
      <c r="H76" s="10"/>
      <c r="I76" s="10"/>
      <c r="J76" s="10"/>
      <c r="K76" s="10"/>
      <c r="L76" s="10"/>
      <c r="M76" s="10"/>
      <c r="N76" s="10"/>
      <c r="O76" s="10"/>
      <c r="P76" s="10"/>
      <c r="Q76" s="10"/>
      <c r="R76" s="33">
        <f>+'COSDAC Consultorías'!U21</f>
        <v>2813000</v>
      </c>
      <c r="S76" s="33">
        <f>+'COSDAC Consultorías'!V21</f>
        <v>216384.6153846154</v>
      </c>
      <c r="T76" s="33"/>
      <c r="U76" s="33"/>
      <c r="V76" s="33">
        <f>+'COSDAC Consultorías'!AB21</f>
        <v>0</v>
      </c>
      <c r="W76" s="33">
        <f>+'COSDAC Consultorías'!AC21</f>
        <v>2813000</v>
      </c>
      <c r="X76" s="33">
        <f>+'COSDAC Consultorías'!AD21</f>
        <v>2813000</v>
      </c>
      <c r="Y76" s="32"/>
      <c r="Z76" s="49"/>
      <c r="AA76" s="506"/>
      <c r="AB76" s="481"/>
      <c r="AC76" s="482" t="s">
        <v>52</v>
      </c>
      <c r="AD76" s="10"/>
      <c r="AE76" s="10"/>
      <c r="AF76" s="10"/>
      <c r="AG76" s="10"/>
      <c r="AH76" s="10"/>
      <c r="AI76" s="10"/>
      <c r="AJ76" s="10"/>
      <c r="AK76" s="10"/>
      <c r="AL76" s="10"/>
      <c r="AM76" s="10"/>
      <c r="AN76" s="10"/>
      <c r="AO76" s="10"/>
      <c r="AP76" s="10"/>
      <c r="AQ76" s="10"/>
      <c r="AR76" s="10"/>
      <c r="AS76" s="33">
        <f>+'COSDAC Consultorías'!AV21</f>
        <v>0</v>
      </c>
      <c r="AT76" s="33">
        <f>+'COSDAC Consultorías'!AW21</f>
        <v>0</v>
      </c>
      <c r="AU76" s="33"/>
      <c r="AV76" s="33"/>
      <c r="AW76" s="33">
        <f>+'COSDAC Consultorías'!BC21</f>
        <v>216384.6153846154</v>
      </c>
      <c r="AX76" s="33">
        <f>+'COSDAC Consultorías'!BD21</f>
        <v>0</v>
      </c>
      <c r="AY76" s="33">
        <f>+'COSDAC Consultorías'!BE21</f>
        <v>0</v>
      </c>
      <c r="AZ76" s="32"/>
      <c r="BA76" s="49"/>
    </row>
    <row r="77" spans="1:70" s="13" customFormat="1" ht="19.899999999999999" hidden="1" customHeight="1" x14ac:dyDescent="0.2">
      <c r="A77" s="824" t="s">
        <v>120</v>
      </c>
      <c r="B77" s="825"/>
      <c r="C77" s="134"/>
      <c r="D77" s="134"/>
      <c r="E77" s="134"/>
      <c r="F77" s="134"/>
      <c r="G77" s="134"/>
      <c r="H77" s="134"/>
      <c r="I77" s="134"/>
      <c r="J77" s="134"/>
      <c r="K77" s="134"/>
      <c r="L77" s="134"/>
      <c r="M77" s="134"/>
      <c r="N77" s="134"/>
      <c r="O77" s="134"/>
      <c r="P77" s="134"/>
      <c r="Q77" s="134"/>
      <c r="R77" s="146">
        <f>+R75+R76</f>
        <v>16613490</v>
      </c>
      <c r="S77" s="146">
        <f t="shared" ref="S77:X77" si="6">+S75+S76</f>
        <v>1277960.769230769</v>
      </c>
      <c r="T77" s="146">
        <f t="shared" si="6"/>
        <v>0</v>
      </c>
      <c r="U77" s="146">
        <f t="shared" si="6"/>
        <v>0</v>
      </c>
      <c r="V77" s="146">
        <f t="shared" si="6"/>
        <v>13546425</v>
      </c>
      <c r="W77" s="146">
        <f t="shared" si="6"/>
        <v>3067065</v>
      </c>
      <c r="X77" s="146">
        <f t="shared" si="6"/>
        <v>16613490</v>
      </c>
      <c r="Y77" s="32"/>
      <c r="Z77" s="49"/>
      <c r="AA77" s="504"/>
      <c r="AB77" s="824" t="s">
        <v>120</v>
      </c>
      <c r="AC77" s="825"/>
      <c r="AD77" s="134"/>
      <c r="AE77" s="134"/>
      <c r="AF77" s="134"/>
      <c r="AG77" s="134"/>
      <c r="AH77" s="134"/>
      <c r="AI77" s="134"/>
      <c r="AJ77" s="134"/>
      <c r="AK77" s="134"/>
      <c r="AL77" s="134"/>
      <c r="AM77" s="134"/>
      <c r="AN77" s="134"/>
      <c r="AO77" s="134"/>
      <c r="AP77" s="134"/>
      <c r="AQ77" s="134"/>
      <c r="AR77" s="134"/>
      <c r="AS77" s="146">
        <f>+AS75+AS76</f>
        <v>11639047</v>
      </c>
      <c r="AT77" s="146">
        <f t="shared" ref="AT77:AY77" si="7">+AT75+AT76</f>
        <v>895311.30769230751</v>
      </c>
      <c r="AU77" s="146">
        <f t="shared" si="7"/>
        <v>0</v>
      </c>
      <c r="AV77" s="146">
        <f t="shared" si="7"/>
        <v>0</v>
      </c>
      <c r="AW77" s="146">
        <f t="shared" si="7"/>
        <v>11601366.615384616</v>
      </c>
      <c r="AX77" s="146">
        <f t="shared" si="7"/>
        <v>254065</v>
      </c>
      <c r="AY77" s="146">
        <f t="shared" si="7"/>
        <v>11639047</v>
      </c>
      <c r="AZ77" s="32"/>
      <c r="BA77" s="49"/>
    </row>
    <row r="78" spans="1:70" s="13" customFormat="1" hidden="1" x14ac:dyDescent="0.2">
      <c r="B78" s="12"/>
      <c r="C78" s="12"/>
      <c r="D78" s="12"/>
      <c r="E78" s="12"/>
      <c r="F78" s="12"/>
      <c r="G78" s="12"/>
      <c r="H78" s="12"/>
      <c r="I78" s="12"/>
      <c r="J78" s="12"/>
      <c r="K78" s="12"/>
      <c r="L78" s="12"/>
      <c r="M78" s="12"/>
      <c r="N78" s="12"/>
      <c r="O78" s="12"/>
      <c r="P78" s="12"/>
      <c r="Q78" s="12"/>
      <c r="R78" s="50"/>
      <c r="S78" s="50"/>
      <c r="T78" s="71"/>
      <c r="U78" s="71"/>
      <c r="V78" s="438"/>
      <c r="W78" s="438"/>
      <c r="X78" s="438"/>
      <c r="Y78" s="12"/>
      <c r="Z78" s="34"/>
      <c r="AA78" s="504"/>
      <c r="AC78" s="12"/>
      <c r="AD78" s="12"/>
      <c r="AE78" s="12"/>
      <c r="AF78" s="12"/>
      <c r="AG78" s="12"/>
      <c r="AH78" s="12"/>
      <c r="AI78" s="12"/>
      <c r="AJ78" s="12"/>
      <c r="AK78" s="12"/>
      <c r="AL78" s="12"/>
      <c r="AM78" s="12"/>
      <c r="AN78" s="12"/>
      <c r="AO78" s="12"/>
      <c r="AP78" s="12"/>
      <c r="AQ78" s="12"/>
      <c r="AR78" s="12"/>
      <c r="AS78" s="50"/>
      <c r="AT78" s="50"/>
      <c r="AU78" s="71"/>
      <c r="AV78" s="71"/>
      <c r="AW78" s="438"/>
      <c r="AX78" s="438"/>
      <c r="AY78" s="438"/>
      <c r="AZ78" s="12"/>
      <c r="BA78" s="34"/>
    </row>
    <row r="79" spans="1:70" s="13" customFormat="1" hidden="1" x14ac:dyDescent="0.2">
      <c r="B79" s="12"/>
      <c r="C79" s="12"/>
      <c r="D79" s="12"/>
      <c r="E79" s="12"/>
      <c r="F79" s="12"/>
      <c r="G79" s="12"/>
      <c r="H79" s="12"/>
      <c r="I79" s="12"/>
      <c r="J79" s="12"/>
      <c r="K79" s="12"/>
      <c r="L79" s="12"/>
      <c r="M79" s="12"/>
      <c r="N79" s="12"/>
      <c r="O79" s="12"/>
      <c r="P79" s="12"/>
      <c r="Q79" s="12"/>
      <c r="R79" s="50"/>
      <c r="S79" s="50"/>
      <c r="T79" s="50"/>
      <c r="U79" s="50"/>
      <c r="V79" s="50"/>
      <c r="W79" s="50"/>
      <c r="X79" s="50"/>
      <c r="Y79" s="12"/>
      <c r="Z79" s="34"/>
      <c r="AA79" s="504"/>
      <c r="AC79" s="12"/>
      <c r="AD79" s="12"/>
      <c r="AE79" s="12"/>
      <c r="AF79" s="12"/>
      <c r="AG79" s="12"/>
      <c r="AH79" s="12"/>
      <c r="AI79" s="12"/>
      <c r="AJ79" s="12"/>
      <c r="AK79" s="12"/>
      <c r="AL79" s="12"/>
      <c r="AM79" s="12"/>
      <c r="AN79" s="12"/>
      <c r="AO79" s="12"/>
      <c r="AP79" s="12"/>
      <c r="AQ79" s="12"/>
      <c r="AR79" s="12"/>
      <c r="AS79" s="50"/>
      <c r="AT79" s="50"/>
      <c r="AU79" s="50"/>
      <c r="AV79" s="50"/>
      <c r="AW79" s="50"/>
      <c r="AX79" s="50"/>
      <c r="AY79" s="50"/>
      <c r="AZ79" s="12"/>
      <c r="BA79" s="34"/>
    </row>
    <row r="80" spans="1:70" s="13" customFormat="1" ht="25.5" hidden="1" x14ac:dyDescent="0.2">
      <c r="B80" s="2"/>
      <c r="C80" s="2"/>
      <c r="D80" s="2"/>
      <c r="E80" s="826" t="s">
        <v>23</v>
      </c>
      <c r="F80" s="826"/>
      <c r="G80" s="826"/>
      <c r="H80" s="826"/>
      <c r="I80" s="826"/>
      <c r="J80" s="826"/>
      <c r="K80" s="790" t="s">
        <v>14</v>
      </c>
      <c r="L80" s="790"/>
      <c r="M80" s="791" t="s">
        <v>15</v>
      </c>
      <c r="N80" s="791"/>
      <c r="O80" s="147" t="s">
        <v>16</v>
      </c>
      <c r="R80" s="116"/>
      <c r="S80" s="116"/>
      <c r="T80" s="11"/>
      <c r="U80" s="11"/>
      <c r="V80" s="116"/>
      <c r="W80" s="116"/>
      <c r="X80" s="51"/>
      <c r="Z80" s="28"/>
      <c r="AA80" s="504"/>
      <c r="AC80" s="2"/>
      <c r="AD80" s="2"/>
      <c r="AE80" s="2"/>
      <c r="AF80" s="826" t="s">
        <v>23</v>
      </c>
      <c r="AG80" s="826"/>
      <c r="AH80" s="826"/>
      <c r="AI80" s="826"/>
      <c r="AJ80" s="826"/>
      <c r="AK80" s="826"/>
      <c r="AL80" s="790" t="s">
        <v>14</v>
      </c>
      <c r="AM80" s="790"/>
      <c r="AN80" s="791" t="s">
        <v>15</v>
      </c>
      <c r="AO80" s="791"/>
      <c r="AP80" s="147" t="s">
        <v>16</v>
      </c>
      <c r="AS80" s="116"/>
      <c r="AT80" s="116"/>
      <c r="AU80" s="11"/>
      <c r="AV80" s="11"/>
      <c r="AW80" s="116"/>
      <c r="AX80" s="116"/>
      <c r="AY80" s="51"/>
      <c r="BA80" s="28"/>
    </row>
    <row r="81" spans="2:53" s="13" customFormat="1" ht="24" hidden="1" customHeight="1" x14ac:dyDescent="0.2">
      <c r="C81" s="3"/>
      <c r="D81" s="3"/>
      <c r="E81" s="4" t="s">
        <v>17</v>
      </c>
      <c r="F81" s="812" t="s">
        <v>18</v>
      </c>
      <c r="G81" s="813"/>
      <c r="H81" s="813"/>
      <c r="I81" s="814"/>
      <c r="J81" s="148" t="s">
        <v>12</v>
      </c>
      <c r="K81" s="149" t="s">
        <v>19</v>
      </c>
      <c r="L81" s="150"/>
      <c r="M81" s="151" t="s">
        <v>19</v>
      </c>
      <c r="N81" s="152">
        <v>3000000</v>
      </c>
      <c r="O81" s="153" t="s">
        <v>20</v>
      </c>
      <c r="P81" s="40"/>
      <c r="R81" s="15"/>
      <c r="S81" s="858" t="s">
        <v>298</v>
      </c>
      <c r="T81" s="858"/>
      <c r="U81" s="858"/>
      <c r="V81" s="858"/>
      <c r="W81" s="50"/>
      <c r="X81" s="50"/>
      <c r="Z81" s="28"/>
      <c r="AA81" s="504"/>
      <c r="AD81" s="3"/>
      <c r="AE81" s="3"/>
      <c r="AF81" s="4" t="s">
        <v>17</v>
      </c>
      <c r="AG81" s="812" t="s">
        <v>18</v>
      </c>
      <c r="AH81" s="813"/>
      <c r="AI81" s="813"/>
      <c r="AJ81" s="814"/>
      <c r="AK81" s="148" t="s">
        <v>12</v>
      </c>
      <c r="AL81" s="149" t="s">
        <v>19</v>
      </c>
      <c r="AM81" s="150"/>
      <c r="AN81" s="151" t="s">
        <v>19</v>
      </c>
      <c r="AO81" s="152">
        <v>3000000</v>
      </c>
      <c r="AP81" s="153" t="s">
        <v>20</v>
      </c>
      <c r="AQ81" s="40"/>
      <c r="AS81" s="15"/>
      <c r="AT81" s="858" t="s">
        <v>298</v>
      </c>
      <c r="AU81" s="858"/>
      <c r="AV81" s="858"/>
      <c r="AW81" s="858"/>
      <c r="AX81" s="50"/>
      <c r="AY81" s="50"/>
      <c r="BA81" s="28"/>
    </row>
    <row r="82" spans="2:53" s="13" customFormat="1" ht="24" hidden="1" x14ac:dyDescent="0.2">
      <c r="B82" s="3"/>
      <c r="C82" s="3"/>
      <c r="D82" s="3"/>
      <c r="E82" s="154" t="s">
        <v>21</v>
      </c>
      <c r="F82" s="815" t="s">
        <v>22</v>
      </c>
      <c r="G82" s="816"/>
      <c r="H82" s="816"/>
      <c r="I82" s="817"/>
      <c r="J82" s="155" t="s">
        <v>13</v>
      </c>
      <c r="K82" s="149" t="s">
        <v>19</v>
      </c>
      <c r="L82" s="156"/>
      <c r="M82" s="157" t="s">
        <v>19</v>
      </c>
      <c r="N82" s="152">
        <v>100000</v>
      </c>
      <c r="O82" s="158" t="s">
        <v>20</v>
      </c>
      <c r="R82" s="51"/>
      <c r="S82" s="858"/>
      <c r="T82" s="858"/>
      <c r="U82" s="858"/>
      <c r="V82" s="858"/>
      <c r="W82" s="51"/>
      <c r="X82" s="51"/>
      <c r="Z82" s="28"/>
      <c r="AA82" s="504"/>
      <c r="AC82" s="3"/>
      <c r="AD82" s="3"/>
      <c r="AE82" s="3"/>
      <c r="AF82" s="154" t="s">
        <v>21</v>
      </c>
      <c r="AG82" s="815" t="s">
        <v>22</v>
      </c>
      <c r="AH82" s="816"/>
      <c r="AI82" s="816"/>
      <c r="AJ82" s="817"/>
      <c r="AK82" s="155" t="s">
        <v>13</v>
      </c>
      <c r="AL82" s="149" t="s">
        <v>19</v>
      </c>
      <c r="AM82" s="156"/>
      <c r="AN82" s="157" t="s">
        <v>19</v>
      </c>
      <c r="AO82" s="152">
        <v>100000</v>
      </c>
      <c r="AP82" s="158" t="s">
        <v>20</v>
      </c>
      <c r="AS82" s="51"/>
      <c r="AT82" s="858"/>
      <c r="AU82" s="858"/>
      <c r="AV82" s="858"/>
      <c r="AW82" s="858"/>
      <c r="AX82" s="51"/>
      <c r="AY82" s="51"/>
      <c r="BA82" s="28"/>
    </row>
    <row r="83" spans="2:53" s="13" customFormat="1" ht="18" hidden="1" customHeight="1" x14ac:dyDescent="0.2">
      <c r="B83" s="3"/>
      <c r="C83" s="3"/>
      <c r="D83" s="3"/>
      <c r="E83" s="154" t="s">
        <v>24</v>
      </c>
      <c r="F83" s="812" t="s">
        <v>25</v>
      </c>
      <c r="G83" s="813"/>
      <c r="H83" s="813"/>
      <c r="I83" s="814"/>
      <c r="J83" s="154" t="s">
        <v>24</v>
      </c>
      <c r="K83" s="159" t="s">
        <v>26</v>
      </c>
      <c r="L83" s="150"/>
      <c r="M83" s="151" t="s">
        <v>26</v>
      </c>
      <c r="N83" s="152">
        <v>3000001</v>
      </c>
      <c r="O83" s="153" t="s">
        <v>101</v>
      </c>
      <c r="R83" s="15"/>
      <c r="S83" s="858"/>
      <c r="T83" s="858"/>
      <c r="U83" s="858"/>
      <c r="V83" s="858"/>
      <c r="W83" s="50"/>
      <c r="X83" s="50"/>
      <c r="Z83" s="28"/>
      <c r="AA83" s="504"/>
      <c r="AC83" s="3"/>
      <c r="AD83" s="3"/>
      <c r="AE83" s="3"/>
      <c r="AF83" s="154" t="s">
        <v>24</v>
      </c>
      <c r="AG83" s="812" t="s">
        <v>25</v>
      </c>
      <c r="AH83" s="813"/>
      <c r="AI83" s="813"/>
      <c r="AJ83" s="814"/>
      <c r="AK83" s="154" t="s">
        <v>24</v>
      </c>
      <c r="AL83" s="159" t="s">
        <v>26</v>
      </c>
      <c r="AM83" s="150"/>
      <c r="AN83" s="151" t="s">
        <v>26</v>
      </c>
      <c r="AO83" s="152">
        <v>3000001</v>
      </c>
      <c r="AP83" s="153" t="s">
        <v>101</v>
      </c>
      <c r="AS83" s="15"/>
      <c r="AT83" s="858"/>
      <c r="AU83" s="858"/>
      <c r="AV83" s="858"/>
      <c r="AW83" s="858"/>
      <c r="AX83" s="50"/>
      <c r="AY83" s="50"/>
      <c r="BA83" s="28"/>
    </row>
    <row r="84" spans="2:53" s="13" customFormat="1" ht="17.45" hidden="1" customHeight="1" x14ac:dyDescent="0.2">
      <c r="E84" s="52"/>
      <c r="K84" s="45"/>
      <c r="L84" s="45"/>
      <c r="M84" s="45"/>
      <c r="R84" s="15"/>
      <c r="S84" s="858"/>
      <c r="T84" s="858"/>
      <c r="U84" s="858"/>
      <c r="V84" s="858"/>
      <c r="W84" s="51"/>
      <c r="X84" s="51"/>
      <c r="Z84" s="28"/>
      <c r="AA84" s="504"/>
      <c r="AF84" s="52"/>
      <c r="AL84" s="45"/>
      <c r="AM84" s="45"/>
      <c r="AN84" s="45"/>
      <c r="AS84" s="15"/>
      <c r="AT84" s="858"/>
      <c r="AU84" s="858"/>
      <c r="AV84" s="858"/>
      <c r="AW84" s="858"/>
      <c r="AX84" s="51"/>
      <c r="AY84" s="51"/>
      <c r="BA84" s="28"/>
    </row>
    <row r="85" spans="2:53" s="13" customFormat="1" hidden="1" x14ac:dyDescent="0.2">
      <c r="E85" s="52"/>
      <c r="K85" s="45"/>
      <c r="L85" s="45"/>
      <c r="M85" s="45"/>
      <c r="R85" s="15"/>
      <c r="S85" s="15"/>
      <c r="V85" s="15"/>
      <c r="W85" s="15"/>
      <c r="X85" s="15"/>
      <c r="Z85" s="28"/>
      <c r="AA85" s="504"/>
      <c r="AF85" s="52"/>
      <c r="AL85" s="45"/>
      <c r="AM85" s="45"/>
      <c r="AN85" s="45"/>
      <c r="AS85" s="15"/>
      <c r="AT85" s="15"/>
      <c r="AW85" s="15"/>
      <c r="AX85" s="15"/>
      <c r="AY85" s="15"/>
      <c r="BA85" s="28"/>
    </row>
    <row r="86" spans="2:53" s="13" customFormat="1" hidden="1" x14ac:dyDescent="0.2">
      <c r="E86" s="52"/>
      <c r="K86" s="45"/>
      <c r="L86" s="45"/>
      <c r="M86" s="45"/>
      <c r="R86" s="15"/>
      <c r="S86" s="15"/>
      <c r="V86" s="15"/>
      <c r="W86" s="15"/>
      <c r="X86" s="15"/>
      <c r="Z86" s="28"/>
      <c r="AA86" s="504"/>
      <c r="AF86" s="52"/>
      <c r="AL86" s="45"/>
      <c r="AM86" s="45"/>
      <c r="AN86" s="45"/>
      <c r="AS86" s="15"/>
      <c r="AT86" s="15"/>
      <c r="AW86" s="15"/>
      <c r="AX86" s="15"/>
      <c r="AY86" s="15"/>
      <c r="BA86" s="28"/>
    </row>
    <row r="87" spans="2:53" s="13" customFormat="1" hidden="1" x14ac:dyDescent="0.2">
      <c r="B87" s="818" t="s">
        <v>78</v>
      </c>
      <c r="C87" s="819"/>
      <c r="D87" s="819"/>
      <c r="E87" s="819"/>
      <c r="F87" s="819"/>
      <c r="G87" s="820"/>
      <c r="R87" s="15"/>
      <c r="S87" s="15"/>
      <c r="V87" s="51"/>
      <c r="W87" s="51"/>
      <c r="X87" s="51"/>
      <c r="Z87" s="28"/>
      <c r="AA87" s="504"/>
      <c r="AC87" s="818" t="s">
        <v>78</v>
      </c>
      <c r="AD87" s="819"/>
      <c r="AE87" s="819"/>
      <c r="AF87" s="819"/>
      <c r="AG87" s="819"/>
      <c r="AH87" s="820"/>
      <c r="AS87" s="15"/>
      <c r="AT87" s="15"/>
      <c r="AW87" s="51"/>
      <c r="AX87" s="51"/>
      <c r="AY87" s="51"/>
      <c r="BA87" s="28"/>
    </row>
    <row r="88" spans="2:53" s="13" customFormat="1" hidden="1" x14ac:dyDescent="0.2">
      <c r="B88" s="721" t="s">
        <v>171</v>
      </c>
      <c r="C88" s="700"/>
      <c r="D88" s="700"/>
      <c r="E88" s="700"/>
      <c r="F88" s="700"/>
      <c r="G88" s="701"/>
      <c r="R88" s="15"/>
      <c r="S88" s="15"/>
      <c r="V88" s="15"/>
      <c r="W88" s="15"/>
      <c r="X88" s="15"/>
      <c r="Z88" s="28"/>
      <c r="AA88" s="504"/>
      <c r="AC88" s="721" t="s">
        <v>171</v>
      </c>
      <c r="AD88" s="700"/>
      <c r="AE88" s="700"/>
      <c r="AF88" s="700"/>
      <c r="AG88" s="700"/>
      <c r="AH88" s="701"/>
      <c r="AS88" s="15"/>
      <c r="AT88" s="15"/>
      <c r="AW88" s="15"/>
      <c r="AX88" s="15"/>
      <c r="AY88" s="15"/>
      <c r="BA88" s="28"/>
    </row>
    <row r="89" spans="2:53" s="13" customFormat="1" hidden="1" x14ac:dyDescent="0.2">
      <c r="B89" s="160"/>
      <c r="C89" s="99"/>
      <c r="D89" s="99"/>
      <c r="E89" s="99"/>
      <c r="F89" s="99"/>
      <c r="G89" s="100"/>
      <c r="R89" s="15"/>
      <c r="S89" s="15"/>
      <c r="V89" s="15"/>
      <c r="W89" s="15"/>
      <c r="X89" s="15"/>
      <c r="Z89" s="28"/>
      <c r="AA89" s="504"/>
      <c r="AC89" s="454"/>
      <c r="AD89" s="455"/>
      <c r="AE89" s="455"/>
      <c r="AF89" s="455"/>
      <c r="AG89" s="455"/>
      <c r="AH89" s="459"/>
      <c r="AS89" s="15"/>
      <c r="AT89" s="15"/>
      <c r="AW89" s="15"/>
      <c r="AX89" s="15"/>
      <c r="AY89" s="15"/>
      <c r="BA89" s="28"/>
    </row>
    <row r="90" spans="2:53" s="13" customFormat="1" hidden="1" x14ac:dyDescent="0.2">
      <c r="B90" s="160"/>
      <c r="C90" s="99"/>
      <c r="D90" s="99"/>
      <c r="E90" s="99"/>
      <c r="F90" s="99"/>
      <c r="G90" s="100"/>
      <c r="R90" s="15"/>
      <c r="S90" s="15"/>
      <c r="V90" s="15"/>
      <c r="W90" s="15"/>
      <c r="X90" s="15"/>
      <c r="Z90" s="28"/>
      <c r="AA90" s="504"/>
      <c r="AC90" s="454"/>
      <c r="AD90" s="455"/>
      <c r="AE90" s="455"/>
      <c r="AF90" s="455"/>
      <c r="AG90" s="455"/>
      <c r="AH90" s="459"/>
      <c r="AS90" s="15"/>
      <c r="AT90" s="15"/>
      <c r="AW90" s="15"/>
      <c r="AX90" s="15"/>
      <c r="AY90" s="15"/>
      <c r="BA90" s="28"/>
    </row>
    <row r="91" spans="2:53" s="13" customFormat="1" hidden="1" x14ac:dyDescent="0.2">
      <c r="B91" s="160"/>
      <c r="C91" s="99"/>
      <c r="D91" s="99"/>
      <c r="E91" s="99"/>
      <c r="F91" s="99"/>
      <c r="G91" s="100"/>
      <c r="R91" s="15"/>
      <c r="S91" s="15"/>
      <c r="V91" s="15"/>
      <c r="W91" s="15"/>
      <c r="X91" s="15"/>
      <c r="Z91" s="28"/>
      <c r="AA91" s="504"/>
      <c r="AC91" s="454"/>
      <c r="AD91" s="455"/>
      <c r="AE91" s="455"/>
      <c r="AF91" s="455"/>
      <c r="AG91" s="455"/>
      <c r="AH91" s="459"/>
      <c r="AS91" s="15"/>
      <c r="AT91" s="15"/>
      <c r="AW91" s="15"/>
      <c r="AX91" s="15"/>
      <c r="AY91" s="15"/>
      <c r="BA91" s="28"/>
    </row>
    <row r="92" spans="2:53" s="13" customFormat="1" hidden="1" x14ac:dyDescent="0.2">
      <c r="B92" s="821" t="s">
        <v>295</v>
      </c>
      <c r="C92" s="822"/>
      <c r="D92" s="822"/>
      <c r="E92" s="822"/>
      <c r="F92" s="822"/>
      <c r="G92" s="823"/>
      <c r="R92" s="15"/>
      <c r="S92" s="15"/>
      <c r="V92" s="15"/>
      <c r="W92" s="15"/>
      <c r="X92" s="15"/>
      <c r="Z92" s="28"/>
      <c r="AA92" s="504"/>
      <c r="AC92" s="821" t="s">
        <v>295</v>
      </c>
      <c r="AD92" s="822"/>
      <c r="AE92" s="822"/>
      <c r="AF92" s="822"/>
      <c r="AG92" s="822"/>
      <c r="AH92" s="823"/>
      <c r="AS92" s="15"/>
      <c r="AT92" s="15"/>
      <c r="AW92" s="15"/>
      <c r="AX92" s="15"/>
      <c r="AY92" s="15"/>
      <c r="BA92" s="28"/>
    </row>
    <row r="93" spans="2:53" s="13" customFormat="1" hidden="1" x14ac:dyDescent="0.2">
      <c r="B93" s="721" t="s">
        <v>172</v>
      </c>
      <c r="C93" s="700"/>
      <c r="D93" s="700"/>
      <c r="E93" s="700"/>
      <c r="F93" s="700"/>
      <c r="G93" s="701"/>
      <c r="R93" s="15"/>
      <c r="S93" s="15"/>
      <c r="V93" s="15"/>
      <c r="W93" s="15"/>
      <c r="X93" s="15"/>
      <c r="AA93" s="504"/>
      <c r="AC93" s="721" t="s">
        <v>172</v>
      </c>
      <c r="AD93" s="700"/>
      <c r="AE93" s="700"/>
      <c r="AF93" s="700"/>
      <c r="AG93" s="700"/>
      <c r="AH93" s="701"/>
      <c r="AS93" s="15"/>
      <c r="AT93" s="15"/>
      <c r="AW93" s="15"/>
      <c r="AX93" s="15"/>
      <c r="AY93" s="15"/>
    </row>
    <row r="94" spans="2:53" s="13" customFormat="1" hidden="1" x14ac:dyDescent="0.2">
      <c r="B94" s="809"/>
      <c r="C94" s="810"/>
      <c r="D94" s="810"/>
      <c r="E94" s="810"/>
      <c r="F94" s="810"/>
      <c r="G94" s="811"/>
      <c r="R94" s="15"/>
      <c r="S94" s="15"/>
      <c r="V94" s="15"/>
      <c r="W94" s="15"/>
      <c r="X94" s="15"/>
      <c r="AA94" s="504"/>
      <c r="AC94" s="809"/>
      <c r="AD94" s="810"/>
      <c r="AE94" s="810"/>
      <c r="AF94" s="810"/>
      <c r="AG94" s="810"/>
      <c r="AH94" s="811"/>
      <c r="AS94" s="15"/>
      <c r="AT94" s="15"/>
      <c r="AW94" s="15"/>
      <c r="AX94" s="15"/>
      <c r="AY94" s="15"/>
    </row>
    <row r="95" spans="2:53" s="13" customFormat="1" x14ac:dyDescent="0.2">
      <c r="R95" s="51"/>
      <c r="S95" s="51"/>
      <c r="T95" s="26"/>
      <c r="U95" s="26"/>
      <c r="V95" s="51"/>
      <c r="W95" s="51"/>
      <c r="X95" s="51"/>
      <c r="AA95" s="504"/>
      <c r="AS95" s="51"/>
      <c r="AT95" s="51"/>
      <c r="AU95" s="26"/>
      <c r="AV95" s="26"/>
      <c r="AW95" s="51"/>
      <c r="AX95" s="51"/>
      <c r="AY95" s="51"/>
    </row>
    <row r="96" spans="2:53" x14ac:dyDescent="0.2">
      <c r="R96" s="30"/>
      <c r="S96" s="30"/>
      <c r="T96" s="31"/>
      <c r="U96" s="31"/>
      <c r="V96" s="30"/>
      <c r="W96" s="30"/>
      <c r="X96" s="30"/>
      <c r="AS96" s="30"/>
      <c r="AT96" s="30"/>
      <c r="AU96" s="31"/>
      <c r="AV96" s="31"/>
      <c r="AW96" s="30"/>
      <c r="AX96" s="30"/>
      <c r="AY96" s="30"/>
    </row>
    <row r="97" spans="18:51" x14ac:dyDescent="0.2">
      <c r="R97" s="30"/>
      <c r="S97" s="30"/>
      <c r="T97" s="31"/>
      <c r="U97" s="31"/>
      <c r="V97" s="30"/>
      <c r="W97" s="30"/>
      <c r="X97" s="30"/>
      <c r="AS97" s="30"/>
      <c r="AT97" s="30"/>
      <c r="AU97" s="31"/>
      <c r="AV97" s="31"/>
      <c r="AW97" s="30"/>
      <c r="AX97" s="30"/>
      <c r="AY97" s="30"/>
    </row>
    <row r="98" spans="18:51" x14ac:dyDescent="0.2">
      <c r="R98" s="30"/>
      <c r="S98" s="30"/>
      <c r="T98" s="31"/>
      <c r="U98" s="31"/>
      <c r="V98" s="30"/>
      <c r="W98" s="30"/>
      <c r="X98" s="30"/>
      <c r="AS98" s="30"/>
      <c r="AT98" s="30"/>
      <c r="AU98" s="31"/>
      <c r="AV98" s="31"/>
      <c r="AW98" s="30"/>
      <c r="AX98" s="30"/>
      <c r="AY98" s="30"/>
    </row>
    <row r="99" spans="18:51" x14ac:dyDescent="0.2">
      <c r="R99" s="30"/>
      <c r="S99" s="30"/>
      <c r="T99" s="31"/>
      <c r="U99" s="31"/>
      <c r="V99" s="30"/>
      <c r="W99" s="30"/>
      <c r="X99" s="30"/>
      <c r="AS99" s="30"/>
      <c r="AT99" s="30"/>
      <c r="AU99" s="31"/>
      <c r="AV99" s="31"/>
      <c r="AW99" s="30"/>
      <c r="AX99" s="30"/>
      <c r="AY99" s="30"/>
    </row>
  </sheetData>
  <mergeCells count="1062">
    <mergeCell ref="AC87:AH87"/>
    <mergeCell ref="AC88:AH88"/>
    <mergeCell ref="AC92:AH92"/>
    <mergeCell ref="AC93:AH93"/>
    <mergeCell ref="AC94:AH94"/>
    <mergeCell ref="A1:BA1"/>
    <mergeCell ref="A2:BA2"/>
    <mergeCell ref="A3:BA3"/>
    <mergeCell ref="A4:BA4"/>
    <mergeCell ref="AB75:AC75"/>
    <mergeCell ref="AB77:AC77"/>
    <mergeCell ref="AF80:AK80"/>
    <mergeCell ref="AL80:AM80"/>
    <mergeCell ref="AN80:AO80"/>
    <mergeCell ref="AG81:AJ81"/>
    <mergeCell ref="AT81:AW84"/>
    <mergeCell ref="AG82:AJ82"/>
    <mergeCell ref="AG83:AJ83"/>
    <mergeCell ref="AT72:AT73"/>
    <mergeCell ref="AU72:AU73"/>
    <mergeCell ref="AV72:AV73"/>
    <mergeCell ref="AW72:AW73"/>
    <mergeCell ref="AX72:AX73"/>
    <mergeCell ref="AY72:AY73"/>
    <mergeCell ref="AZ72:AZ73"/>
    <mergeCell ref="BA72:BA73"/>
    <mergeCell ref="AB74:AC74"/>
    <mergeCell ref="AB72:AB73"/>
    <mergeCell ref="AC72:AC73"/>
    <mergeCell ref="AD72:AD73"/>
    <mergeCell ref="AE72:AE73"/>
    <mergeCell ref="AF72:AF73"/>
    <mergeCell ref="AG72:AO73"/>
    <mergeCell ref="AQ72:AQ73"/>
    <mergeCell ref="AR72:AR73"/>
    <mergeCell ref="AS72:AS73"/>
    <mergeCell ref="BA68:BA69"/>
    <mergeCell ref="AB70:AB71"/>
    <mergeCell ref="AC70:AC71"/>
    <mergeCell ref="AD70:AD71"/>
    <mergeCell ref="AE70:AE71"/>
    <mergeCell ref="AF70:AF71"/>
    <mergeCell ref="AG70:AO71"/>
    <mergeCell ref="AQ70:AQ71"/>
    <mergeCell ref="AR70:AR71"/>
    <mergeCell ref="AS70:AS71"/>
    <mergeCell ref="AT70:AT71"/>
    <mergeCell ref="AU70:AU71"/>
    <mergeCell ref="AV70:AV71"/>
    <mergeCell ref="AW70:AW71"/>
    <mergeCell ref="AX70:AX71"/>
    <mergeCell ref="AY70:AY71"/>
    <mergeCell ref="AZ70:AZ71"/>
    <mergeCell ref="BA70:BA71"/>
    <mergeCell ref="AB68:AB69"/>
    <mergeCell ref="AC68:AC69"/>
    <mergeCell ref="AD68:AD69"/>
    <mergeCell ref="AE68:AE69"/>
    <mergeCell ref="AF68:AF69"/>
    <mergeCell ref="AG68:AO69"/>
    <mergeCell ref="AQ68:AQ69"/>
    <mergeCell ref="AR68:AR69"/>
    <mergeCell ref="AS68:AS69"/>
    <mergeCell ref="AT68:AT69"/>
    <mergeCell ref="AU68:AU69"/>
    <mergeCell ref="AV68:AV69"/>
    <mergeCell ref="AW68:AW69"/>
    <mergeCell ref="AX68:AX69"/>
    <mergeCell ref="AY68:AY69"/>
    <mergeCell ref="AZ68:AZ69"/>
    <mergeCell ref="AB66:AB67"/>
    <mergeCell ref="AC66:AC67"/>
    <mergeCell ref="AD66:AD67"/>
    <mergeCell ref="AE66:AE67"/>
    <mergeCell ref="AF66:AF67"/>
    <mergeCell ref="AG66:AO67"/>
    <mergeCell ref="AQ66:AQ67"/>
    <mergeCell ref="AR66:AR67"/>
    <mergeCell ref="AS66:AS67"/>
    <mergeCell ref="BA60:BA61"/>
    <mergeCell ref="AB62:AC62"/>
    <mergeCell ref="AB63:AC63"/>
    <mergeCell ref="AB64:AB65"/>
    <mergeCell ref="AC64:AC65"/>
    <mergeCell ref="AD64:AD65"/>
    <mergeCell ref="AE64:AE65"/>
    <mergeCell ref="AF64:AF65"/>
    <mergeCell ref="AG64:AO65"/>
    <mergeCell ref="AQ64:AQ65"/>
    <mergeCell ref="AR64:AR65"/>
    <mergeCell ref="AS64:AS65"/>
    <mergeCell ref="AT64:AT65"/>
    <mergeCell ref="AU64:AU65"/>
    <mergeCell ref="AV64:AV65"/>
    <mergeCell ref="AW64:AW65"/>
    <mergeCell ref="AX64:AX65"/>
    <mergeCell ref="AY64:AY65"/>
    <mergeCell ref="AZ64:AZ65"/>
    <mergeCell ref="BA64:BA65"/>
    <mergeCell ref="AT66:AT67"/>
    <mergeCell ref="AU66:AU67"/>
    <mergeCell ref="AV66:AV67"/>
    <mergeCell ref="AW66:AW67"/>
    <mergeCell ref="AX66:AX67"/>
    <mergeCell ref="AY66:AY67"/>
    <mergeCell ref="AZ66:AZ67"/>
    <mergeCell ref="BA66:BA67"/>
    <mergeCell ref="AU58:AU59"/>
    <mergeCell ref="AV58:AV59"/>
    <mergeCell ref="AW58:AW59"/>
    <mergeCell ref="AX58:AX59"/>
    <mergeCell ref="AY58:AY59"/>
    <mergeCell ref="AZ58:AZ59"/>
    <mergeCell ref="AB60:AB61"/>
    <mergeCell ref="AC60:AC61"/>
    <mergeCell ref="AD60:AD61"/>
    <mergeCell ref="AE60:AE61"/>
    <mergeCell ref="AF60:AF61"/>
    <mergeCell ref="AG60:AP61"/>
    <mergeCell ref="AQ60:AQ61"/>
    <mergeCell ref="AR60:AR61"/>
    <mergeCell ref="AS60:AS61"/>
    <mergeCell ref="AT60:AT61"/>
    <mergeCell ref="AU60:AU61"/>
    <mergeCell ref="AV60:AV61"/>
    <mergeCell ref="AW60:AW61"/>
    <mergeCell ref="AX60:AX61"/>
    <mergeCell ref="AY60:AY61"/>
    <mergeCell ref="AZ60:AZ61"/>
    <mergeCell ref="AB58:AB59"/>
    <mergeCell ref="AC58:AC59"/>
    <mergeCell ref="AD58:AD59"/>
    <mergeCell ref="AE58:AE59"/>
    <mergeCell ref="AF58:AF59"/>
    <mergeCell ref="AQ58:AQ59"/>
    <mergeCell ref="AR58:AR59"/>
    <mergeCell ref="AS58:AS59"/>
    <mergeCell ref="AT58:AT59"/>
    <mergeCell ref="AU54:AU55"/>
    <mergeCell ref="AV54:AV55"/>
    <mergeCell ref="AW54:AW55"/>
    <mergeCell ref="AX54:AX55"/>
    <mergeCell ref="AY54:AY55"/>
    <mergeCell ref="AZ54:AZ55"/>
    <mergeCell ref="AB56:AB57"/>
    <mergeCell ref="AC56:AC57"/>
    <mergeCell ref="AD56:AD57"/>
    <mergeCell ref="AE56:AE57"/>
    <mergeCell ref="AF56:AF57"/>
    <mergeCell ref="AQ56:AQ57"/>
    <mergeCell ref="AR56:AR57"/>
    <mergeCell ref="AS56:AS57"/>
    <mergeCell ref="AT56:AT57"/>
    <mergeCell ref="AU56:AU57"/>
    <mergeCell ref="AV56:AV57"/>
    <mergeCell ref="AW56:AW57"/>
    <mergeCell ref="AX56:AX57"/>
    <mergeCell ref="AY56:AY57"/>
    <mergeCell ref="AZ56:AZ57"/>
    <mergeCell ref="AB54:AB55"/>
    <mergeCell ref="AC54:AC55"/>
    <mergeCell ref="AD54:AD55"/>
    <mergeCell ref="AE54:AE55"/>
    <mergeCell ref="AF54:AF55"/>
    <mergeCell ref="AQ54:AQ55"/>
    <mergeCell ref="AR54:AR55"/>
    <mergeCell ref="AS54:AS55"/>
    <mergeCell ref="AT54:AT55"/>
    <mergeCell ref="AB52:AB53"/>
    <mergeCell ref="AC52:AC53"/>
    <mergeCell ref="AD52:AD53"/>
    <mergeCell ref="AE52:AE53"/>
    <mergeCell ref="AF52:AF53"/>
    <mergeCell ref="AQ52:AQ53"/>
    <mergeCell ref="AR52:AR53"/>
    <mergeCell ref="AS52:AS53"/>
    <mergeCell ref="AT52:AT53"/>
    <mergeCell ref="AU52:AU53"/>
    <mergeCell ref="AV52:AV53"/>
    <mergeCell ref="AW52:AW53"/>
    <mergeCell ref="AX52:AX53"/>
    <mergeCell ref="AY52:AY53"/>
    <mergeCell ref="AZ52:AZ53"/>
    <mergeCell ref="AB50:AB51"/>
    <mergeCell ref="AC50:AC51"/>
    <mergeCell ref="AD50:AD51"/>
    <mergeCell ref="AE50:AE51"/>
    <mergeCell ref="AF50:AF51"/>
    <mergeCell ref="AQ50:AQ51"/>
    <mergeCell ref="AR50:AR51"/>
    <mergeCell ref="AS50:AS51"/>
    <mergeCell ref="AT50:AT51"/>
    <mergeCell ref="AF48:AF49"/>
    <mergeCell ref="AQ48:AQ49"/>
    <mergeCell ref="AR48:AR49"/>
    <mergeCell ref="AS48:AS49"/>
    <mergeCell ref="AT48:AT49"/>
    <mergeCell ref="AU48:AU49"/>
    <mergeCell ref="AV48:AV49"/>
    <mergeCell ref="AW48:AW49"/>
    <mergeCell ref="AX48:AX49"/>
    <mergeCell ref="AY48:AY49"/>
    <mergeCell ref="AZ48:AZ49"/>
    <mergeCell ref="AU50:AU51"/>
    <mergeCell ref="AV50:AV51"/>
    <mergeCell ref="AW50:AW51"/>
    <mergeCell ref="AX50:AX51"/>
    <mergeCell ref="AY50:AY51"/>
    <mergeCell ref="AZ50:AZ51"/>
    <mergeCell ref="BA42:BA59"/>
    <mergeCell ref="AB44:AB45"/>
    <mergeCell ref="AC44:AC45"/>
    <mergeCell ref="AD44:AD45"/>
    <mergeCell ref="AE44:AE45"/>
    <mergeCell ref="AF44:AF45"/>
    <mergeCell ref="AQ44:AQ45"/>
    <mergeCell ref="AR44:AR45"/>
    <mergeCell ref="AS44:AS45"/>
    <mergeCell ref="AT44:AT45"/>
    <mergeCell ref="AU44:AU45"/>
    <mergeCell ref="AV44:AV45"/>
    <mergeCell ref="AW44:AW45"/>
    <mergeCell ref="AX44:AX45"/>
    <mergeCell ref="AY44:AY45"/>
    <mergeCell ref="AZ44:AZ45"/>
    <mergeCell ref="AB46:AB47"/>
    <mergeCell ref="AC46:AC47"/>
    <mergeCell ref="AD46:AD47"/>
    <mergeCell ref="AE46:AE47"/>
    <mergeCell ref="AF46:AF47"/>
    <mergeCell ref="AQ46:AQ47"/>
    <mergeCell ref="AR46:AR47"/>
    <mergeCell ref="AS46:AS47"/>
    <mergeCell ref="AV46:AV47"/>
    <mergeCell ref="AW46:AW47"/>
    <mergeCell ref="AX46:AX47"/>
    <mergeCell ref="AY46:AY47"/>
    <mergeCell ref="AZ46:AZ47"/>
    <mergeCell ref="AB48:AB49"/>
    <mergeCell ref="AC48:AC49"/>
    <mergeCell ref="AD48:AD49"/>
    <mergeCell ref="AV40:AV41"/>
    <mergeCell ref="AW40:AW41"/>
    <mergeCell ref="AX40:AX41"/>
    <mergeCell ref="AY40:AY41"/>
    <mergeCell ref="AZ40:AZ41"/>
    <mergeCell ref="AB42:AB43"/>
    <mergeCell ref="AC42:AC43"/>
    <mergeCell ref="AD42:AD43"/>
    <mergeCell ref="AE42:AE43"/>
    <mergeCell ref="AF42:AF43"/>
    <mergeCell ref="AG42:AO59"/>
    <mergeCell ref="AQ42:AQ43"/>
    <mergeCell ref="AR42:AR43"/>
    <mergeCell ref="AS42:AS43"/>
    <mergeCell ref="AT42:AT43"/>
    <mergeCell ref="AU42:AU43"/>
    <mergeCell ref="AV42:AV43"/>
    <mergeCell ref="AW42:AW43"/>
    <mergeCell ref="AX42:AX43"/>
    <mergeCell ref="AY42:AY43"/>
    <mergeCell ref="AZ42:AZ43"/>
    <mergeCell ref="AT46:AT47"/>
    <mergeCell ref="AU46:AU47"/>
    <mergeCell ref="AB40:AB41"/>
    <mergeCell ref="AC40:AC41"/>
    <mergeCell ref="AD40:AD41"/>
    <mergeCell ref="AE40:AE41"/>
    <mergeCell ref="AF40:AF41"/>
    <mergeCell ref="AQ40:AQ41"/>
    <mergeCell ref="AR40:AR41"/>
    <mergeCell ref="AS40:AS41"/>
    <mergeCell ref="AE48:AE49"/>
    <mergeCell ref="AT40:AT41"/>
    <mergeCell ref="AU36:AU37"/>
    <mergeCell ref="AV36:AV37"/>
    <mergeCell ref="AW36:AW37"/>
    <mergeCell ref="AX36:AX37"/>
    <mergeCell ref="AY36:AY37"/>
    <mergeCell ref="AZ36:AZ37"/>
    <mergeCell ref="AB38:AB39"/>
    <mergeCell ref="AC38:AC39"/>
    <mergeCell ref="AD38:AD39"/>
    <mergeCell ref="AE38:AE39"/>
    <mergeCell ref="AF38:AF39"/>
    <mergeCell ref="AQ38:AQ39"/>
    <mergeCell ref="AR38:AR39"/>
    <mergeCell ref="AS38:AS39"/>
    <mergeCell ref="AT38:AT39"/>
    <mergeCell ref="AU38:AU39"/>
    <mergeCell ref="AV38:AV39"/>
    <mergeCell ref="AW38:AW39"/>
    <mergeCell ref="AX38:AX39"/>
    <mergeCell ref="AY38:AY39"/>
    <mergeCell ref="AZ38:AZ39"/>
    <mergeCell ref="AB36:AB37"/>
    <mergeCell ref="AC36:AC37"/>
    <mergeCell ref="AD36:AD37"/>
    <mergeCell ref="AE36:AE37"/>
    <mergeCell ref="AF36:AF37"/>
    <mergeCell ref="AQ36:AQ37"/>
    <mergeCell ref="AR36:AR37"/>
    <mergeCell ref="AS36:AS37"/>
    <mergeCell ref="AT36:AT37"/>
    <mergeCell ref="AU40:AU41"/>
    <mergeCell ref="AU32:AU33"/>
    <mergeCell ref="AV32:AV33"/>
    <mergeCell ref="AW32:AW33"/>
    <mergeCell ref="AX32:AX33"/>
    <mergeCell ref="AY32:AY33"/>
    <mergeCell ref="AZ32:AZ33"/>
    <mergeCell ref="AB34:AB35"/>
    <mergeCell ref="AC34:AC35"/>
    <mergeCell ref="AD34:AD35"/>
    <mergeCell ref="AE34:AE35"/>
    <mergeCell ref="AF34:AF35"/>
    <mergeCell ref="AQ34:AQ35"/>
    <mergeCell ref="AR34:AR35"/>
    <mergeCell ref="AS34:AS35"/>
    <mergeCell ref="AT34:AT35"/>
    <mergeCell ref="AU34:AU35"/>
    <mergeCell ref="AV34:AV35"/>
    <mergeCell ref="AW34:AW35"/>
    <mergeCell ref="AX34:AX35"/>
    <mergeCell ref="AY34:AY35"/>
    <mergeCell ref="AZ34:AZ35"/>
    <mergeCell ref="AB32:AB33"/>
    <mergeCell ref="AC32:AC33"/>
    <mergeCell ref="AD32:AD33"/>
    <mergeCell ref="AE32:AE33"/>
    <mergeCell ref="AF32:AF33"/>
    <mergeCell ref="AQ32:AQ33"/>
    <mergeCell ref="AR32:AR33"/>
    <mergeCell ref="AS32:AS33"/>
    <mergeCell ref="AT32:AT33"/>
    <mergeCell ref="AU28:AU29"/>
    <mergeCell ref="AV28:AV29"/>
    <mergeCell ref="AW28:AW29"/>
    <mergeCell ref="AX28:AX29"/>
    <mergeCell ref="AY28:AY29"/>
    <mergeCell ref="AZ28:AZ29"/>
    <mergeCell ref="AB30:AB31"/>
    <mergeCell ref="AC30:AC31"/>
    <mergeCell ref="AD30:AD31"/>
    <mergeCell ref="AE30:AE31"/>
    <mergeCell ref="AF30:AF31"/>
    <mergeCell ref="AQ30:AQ31"/>
    <mergeCell ref="AR30:AR31"/>
    <mergeCell ref="AS30:AS31"/>
    <mergeCell ref="AT30:AT31"/>
    <mergeCell ref="AU30:AU31"/>
    <mergeCell ref="AV30:AV31"/>
    <mergeCell ref="AW30:AW31"/>
    <mergeCell ref="AX30:AX31"/>
    <mergeCell ref="AY30:AY31"/>
    <mergeCell ref="AZ30:AZ31"/>
    <mergeCell ref="AB28:AB29"/>
    <mergeCell ref="AC28:AC29"/>
    <mergeCell ref="AD28:AD29"/>
    <mergeCell ref="AE28:AE29"/>
    <mergeCell ref="AF28:AF29"/>
    <mergeCell ref="AQ28:AQ29"/>
    <mergeCell ref="AR28:AR29"/>
    <mergeCell ref="AS28:AS29"/>
    <mergeCell ref="AT28:AT29"/>
    <mergeCell ref="AU24:AU25"/>
    <mergeCell ref="AV24:AV25"/>
    <mergeCell ref="AW24:AW25"/>
    <mergeCell ref="AX24:AX25"/>
    <mergeCell ref="AY24:AY25"/>
    <mergeCell ref="AZ24:AZ25"/>
    <mergeCell ref="AB26:AB27"/>
    <mergeCell ref="AC26:AC27"/>
    <mergeCell ref="AD26:AD27"/>
    <mergeCell ref="AE26:AE27"/>
    <mergeCell ref="AF26:AF27"/>
    <mergeCell ref="AQ26:AQ27"/>
    <mergeCell ref="AR26:AR27"/>
    <mergeCell ref="AS26:AS27"/>
    <mergeCell ref="AT26:AT27"/>
    <mergeCell ref="AU26:AU27"/>
    <mergeCell ref="AV26:AV27"/>
    <mergeCell ref="AW26:AW27"/>
    <mergeCell ref="AX26:AX27"/>
    <mergeCell ref="AY26:AY27"/>
    <mergeCell ref="AZ26:AZ27"/>
    <mergeCell ref="AB24:AB25"/>
    <mergeCell ref="AC24:AC25"/>
    <mergeCell ref="AD24:AD25"/>
    <mergeCell ref="AE24:AE25"/>
    <mergeCell ref="AF24:AF25"/>
    <mergeCell ref="AQ24:AQ25"/>
    <mergeCell ref="AR24:AR25"/>
    <mergeCell ref="AS24:AS25"/>
    <mergeCell ref="AT24:AT25"/>
    <mergeCell ref="AU20:AU21"/>
    <mergeCell ref="AV20:AV21"/>
    <mergeCell ref="AW20:AW21"/>
    <mergeCell ref="AX20:AX21"/>
    <mergeCell ref="AY20:AY21"/>
    <mergeCell ref="AZ20:AZ21"/>
    <mergeCell ref="AB22:AB23"/>
    <mergeCell ref="AC22:AC23"/>
    <mergeCell ref="AD22:AD23"/>
    <mergeCell ref="AE22:AE23"/>
    <mergeCell ref="AF22:AF23"/>
    <mergeCell ref="AQ22:AQ23"/>
    <mergeCell ref="AR22:AR23"/>
    <mergeCell ref="AS22:AS23"/>
    <mergeCell ref="AT22:AT23"/>
    <mergeCell ref="AU22:AU23"/>
    <mergeCell ref="AV22:AV23"/>
    <mergeCell ref="AW22:AW23"/>
    <mergeCell ref="AX22:AX23"/>
    <mergeCell ref="AY22:AY23"/>
    <mergeCell ref="AZ22:AZ23"/>
    <mergeCell ref="AB20:AB21"/>
    <mergeCell ref="AC20:AC21"/>
    <mergeCell ref="AD20:AD21"/>
    <mergeCell ref="AE20:AE21"/>
    <mergeCell ref="AF20:AF21"/>
    <mergeCell ref="AQ20:AQ21"/>
    <mergeCell ref="AR20:AR21"/>
    <mergeCell ref="AS20:AS21"/>
    <mergeCell ref="AT20:AT21"/>
    <mergeCell ref="AU16:AU17"/>
    <mergeCell ref="AV16:AV17"/>
    <mergeCell ref="AW16:AW17"/>
    <mergeCell ref="AX16:AX17"/>
    <mergeCell ref="AY16:AY17"/>
    <mergeCell ref="AZ16:AZ17"/>
    <mergeCell ref="AB18:AB19"/>
    <mergeCell ref="AC18:AC19"/>
    <mergeCell ref="AD18:AD19"/>
    <mergeCell ref="AE18:AE19"/>
    <mergeCell ref="AF18:AF19"/>
    <mergeCell ref="AQ18:AQ19"/>
    <mergeCell ref="AR18:AR19"/>
    <mergeCell ref="AS18:AS19"/>
    <mergeCell ref="AT18:AT19"/>
    <mergeCell ref="AU18:AU19"/>
    <mergeCell ref="AV18:AV19"/>
    <mergeCell ref="AW18:AW19"/>
    <mergeCell ref="AX18:AX19"/>
    <mergeCell ref="AY18:AY19"/>
    <mergeCell ref="AZ18:AZ19"/>
    <mergeCell ref="AB16:AB17"/>
    <mergeCell ref="AC16:AC17"/>
    <mergeCell ref="AD16:AD17"/>
    <mergeCell ref="AE16:AE17"/>
    <mergeCell ref="AF16:AF17"/>
    <mergeCell ref="AQ16:AQ17"/>
    <mergeCell ref="AR16:AR17"/>
    <mergeCell ref="AS16:AS17"/>
    <mergeCell ref="AT16:AT17"/>
    <mergeCell ref="AU12:AU13"/>
    <mergeCell ref="AV12:AV13"/>
    <mergeCell ref="AW12:AW13"/>
    <mergeCell ref="AX12:AX13"/>
    <mergeCell ref="AY12:AY13"/>
    <mergeCell ref="AZ12:AZ13"/>
    <mergeCell ref="AB14:AB15"/>
    <mergeCell ref="AC14:AC15"/>
    <mergeCell ref="AD14:AD15"/>
    <mergeCell ref="AE14:AE15"/>
    <mergeCell ref="AF14:AF15"/>
    <mergeCell ref="AQ14:AQ15"/>
    <mergeCell ref="AR14:AR15"/>
    <mergeCell ref="AS14:AS15"/>
    <mergeCell ref="AT14:AT15"/>
    <mergeCell ref="AU14:AU15"/>
    <mergeCell ref="AV14:AV15"/>
    <mergeCell ref="AW14:AW15"/>
    <mergeCell ref="AX14:AX15"/>
    <mergeCell ref="AY14:AY15"/>
    <mergeCell ref="AZ14:AZ15"/>
    <mergeCell ref="AB12:AB13"/>
    <mergeCell ref="AC12:AC13"/>
    <mergeCell ref="AD12:AD13"/>
    <mergeCell ref="AE12:AE13"/>
    <mergeCell ref="AF12:AF13"/>
    <mergeCell ref="AQ12:AQ13"/>
    <mergeCell ref="AR12:AR13"/>
    <mergeCell ref="AS12:AS13"/>
    <mergeCell ref="AT12:AT13"/>
    <mergeCell ref="AU7:AV7"/>
    <mergeCell ref="AW7:AW8"/>
    <mergeCell ref="AX7:AX8"/>
    <mergeCell ref="AY7:AY8"/>
    <mergeCell ref="AZ7:AZ8"/>
    <mergeCell ref="BA7:BA8"/>
    <mergeCell ref="AB9:AC9"/>
    <mergeCell ref="AB10:AB11"/>
    <mergeCell ref="AC10:AC11"/>
    <mergeCell ref="AD10:AD11"/>
    <mergeCell ref="AE10:AE11"/>
    <mergeCell ref="AF10:AF11"/>
    <mergeCell ref="AG10:AO41"/>
    <mergeCell ref="AQ10:AQ11"/>
    <mergeCell ref="AR10:AR11"/>
    <mergeCell ref="AS10:AS11"/>
    <mergeCell ref="AT10:AT11"/>
    <mergeCell ref="AU10:AU11"/>
    <mergeCell ref="AV10:AV11"/>
    <mergeCell ref="AW10:AW11"/>
    <mergeCell ref="AX10:AX11"/>
    <mergeCell ref="AY10:AY11"/>
    <mergeCell ref="AZ10:AZ11"/>
    <mergeCell ref="BA10:BA41"/>
    <mergeCell ref="AK7:AK8"/>
    <mergeCell ref="AL7:AL8"/>
    <mergeCell ref="AM7:AM8"/>
    <mergeCell ref="AN7:AN8"/>
    <mergeCell ref="AO7:AO8"/>
    <mergeCell ref="AP7:AP8"/>
    <mergeCell ref="AQ7:AQ8"/>
    <mergeCell ref="AR7:AR8"/>
    <mergeCell ref="AS7:AT7"/>
    <mergeCell ref="AB7:AB8"/>
    <mergeCell ref="AC7:AC8"/>
    <mergeCell ref="AD7:AD8"/>
    <mergeCell ref="AE7:AE8"/>
    <mergeCell ref="AF7:AF8"/>
    <mergeCell ref="AG7:AG8"/>
    <mergeCell ref="AH7:AH8"/>
    <mergeCell ref="AI7:AI8"/>
    <mergeCell ref="AJ7:AJ8"/>
    <mergeCell ref="AB5:BA5"/>
    <mergeCell ref="AB6:AF6"/>
    <mergeCell ref="AG6:AJ6"/>
    <mergeCell ref="AL6:AN6"/>
    <mergeCell ref="AO6:AR6"/>
    <mergeCell ref="AS6:AV6"/>
    <mergeCell ref="A5:Z5"/>
    <mergeCell ref="A6:E6"/>
    <mergeCell ref="F6:I6"/>
    <mergeCell ref="K6:M6"/>
    <mergeCell ref="N6:Q6"/>
    <mergeCell ref="R6:U6"/>
    <mergeCell ref="Y7:Y8"/>
    <mergeCell ref="Z7:Z8"/>
    <mergeCell ref="M7:M8"/>
    <mergeCell ref="N7:N8"/>
    <mergeCell ref="O7:O8"/>
    <mergeCell ref="P7:P8"/>
    <mergeCell ref="Q7:Q8"/>
    <mergeCell ref="R7:S7"/>
    <mergeCell ref="G7:G8"/>
    <mergeCell ref="H7:H8"/>
    <mergeCell ref="T7:U7"/>
    <mergeCell ref="W24:W25"/>
    <mergeCell ref="X24:X25"/>
    <mergeCell ref="Y24:Y25"/>
    <mergeCell ref="X26:X27"/>
    <mergeCell ref="Y26:Y27"/>
    <mergeCell ref="T10:T11"/>
    <mergeCell ref="Q12:Q13"/>
    <mergeCell ref="R12:R13"/>
    <mergeCell ref="S12:S13"/>
    <mergeCell ref="T12:T13"/>
    <mergeCell ref="W16:W17"/>
    <mergeCell ref="X16:X17"/>
    <mergeCell ref="Y16:Y17"/>
    <mergeCell ref="X18:X19"/>
    <mergeCell ref="W7:W8"/>
    <mergeCell ref="X7:X8"/>
    <mergeCell ref="U18:U19"/>
    <mergeCell ref="V18:V19"/>
    <mergeCell ref="W18:W19"/>
    <mergeCell ref="T22:T23"/>
    <mergeCell ref="U22:U23"/>
    <mergeCell ref="V22:V23"/>
    <mergeCell ref="W22:W23"/>
    <mergeCell ref="S20:S21"/>
    <mergeCell ref="T20:T21"/>
    <mergeCell ref="U20:U21"/>
    <mergeCell ref="V20:V21"/>
    <mergeCell ref="W20:W21"/>
    <mergeCell ref="S22:S23"/>
    <mergeCell ref="T24:T25"/>
    <mergeCell ref="I7:I8"/>
    <mergeCell ref="J7:J8"/>
    <mergeCell ref="K7:K8"/>
    <mergeCell ref="L7:L8"/>
    <mergeCell ref="A7:A8"/>
    <mergeCell ref="B7:B8"/>
    <mergeCell ref="C7:C8"/>
    <mergeCell ref="D7:D8"/>
    <mergeCell ref="E7:E8"/>
    <mergeCell ref="F7:F8"/>
    <mergeCell ref="V16:V17"/>
    <mergeCell ref="S18:S19"/>
    <mergeCell ref="A9:B9"/>
    <mergeCell ref="A10:A11"/>
    <mergeCell ref="B10:B11"/>
    <mergeCell ref="C10:C11"/>
    <mergeCell ref="D10:D11"/>
    <mergeCell ref="E10:E11"/>
    <mergeCell ref="V7:V8"/>
    <mergeCell ref="Q10:Q11"/>
    <mergeCell ref="R10:R11"/>
    <mergeCell ref="S10:S11"/>
    <mergeCell ref="R14:R15"/>
    <mergeCell ref="S14:S15"/>
    <mergeCell ref="A12:A13"/>
    <mergeCell ref="B12:B13"/>
    <mergeCell ref="C12:C13"/>
    <mergeCell ref="D12:D13"/>
    <mergeCell ref="E12:E13"/>
    <mergeCell ref="T16:T17"/>
    <mergeCell ref="U16:U17"/>
    <mergeCell ref="A16:A17"/>
    <mergeCell ref="Y18:Y19"/>
    <mergeCell ref="X22:X23"/>
    <mergeCell ref="Y22:Y23"/>
    <mergeCell ref="Y20:Y21"/>
    <mergeCell ref="X20:X21"/>
    <mergeCell ref="P10:P11"/>
    <mergeCell ref="U10:U11"/>
    <mergeCell ref="V10:V11"/>
    <mergeCell ref="W10:W11"/>
    <mergeCell ref="X10:X11"/>
    <mergeCell ref="Y10:Y11"/>
    <mergeCell ref="U12:U13"/>
    <mergeCell ref="V12:V13"/>
    <mergeCell ref="W12:W13"/>
    <mergeCell ref="X12:X13"/>
    <mergeCell ref="T14:T15"/>
    <mergeCell ref="U14:U15"/>
    <mergeCell ref="V14:V15"/>
    <mergeCell ref="W14:W15"/>
    <mergeCell ref="X14:X15"/>
    <mergeCell ref="Y14:Y15"/>
    <mergeCell ref="Y12:Y13"/>
    <mergeCell ref="P12:P13"/>
    <mergeCell ref="S16:S17"/>
    <mergeCell ref="P16:P17"/>
    <mergeCell ref="Q16:Q17"/>
    <mergeCell ref="R16:R17"/>
    <mergeCell ref="T18:T19"/>
    <mergeCell ref="A14:A15"/>
    <mergeCell ref="B14:B15"/>
    <mergeCell ref="C14:C15"/>
    <mergeCell ref="D14:D15"/>
    <mergeCell ref="E14:E15"/>
    <mergeCell ref="P14:P15"/>
    <mergeCell ref="Q14:Q15"/>
    <mergeCell ref="A20:A21"/>
    <mergeCell ref="B20:B21"/>
    <mergeCell ref="C20:C21"/>
    <mergeCell ref="D20:D21"/>
    <mergeCell ref="E20:E21"/>
    <mergeCell ref="P20:P21"/>
    <mergeCell ref="Q20:Q21"/>
    <mergeCell ref="R20:R21"/>
    <mergeCell ref="R18:R19"/>
    <mergeCell ref="A18:A19"/>
    <mergeCell ref="B18:B19"/>
    <mergeCell ref="C18:C19"/>
    <mergeCell ref="D18:D19"/>
    <mergeCell ref="E18:E19"/>
    <mergeCell ref="P18:P19"/>
    <mergeCell ref="Q18:Q19"/>
    <mergeCell ref="B16:B17"/>
    <mergeCell ref="C16:C17"/>
    <mergeCell ref="D16:D17"/>
    <mergeCell ref="E16:E17"/>
    <mergeCell ref="T30:T31"/>
    <mergeCell ref="U30:U31"/>
    <mergeCell ref="V30:V31"/>
    <mergeCell ref="W30:W31"/>
    <mergeCell ref="A26:A27"/>
    <mergeCell ref="B26:B27"/>
    <mergeCell ref="C26:C27"/>
    <mergeCell ref="D26:D27"/>
    <mergeCell ref="E26:E27"/>
    <mergeCell ref="P26:P27"/>
    <mergeCell ref="Q26:Q27"/>
    <mergeCell ref="Q24:Q25"/>
    <mergeCell ref="R24:R25"/>
    <mergeCell ref="A22:A23"/>
    <mergeCell ref="B22:B23"/>
    <mergeCell ref="C22:C23"/>
    <mergeCell ref="D22:D23"/>
    <mergeCell ref="E22:E23"/>
    <mergeCell ref="P22:P23"/>
    <mergeCell ref="Q22:Q23"/>
    <mergeCell ref="R22:R23"/>
    <mergeCell ref="B28:B29"/>
    <mergeCell ref="C28:C29"/>
    <mergeCell ref="D28:D29"/>
    <mergeCell ref="E28:E29"/>
    <mergeCell ref="U24:U25"/>
    <mergeCell ref="V24:V25"/>
    <mergeCell ref="A24:A25"/>
    <mergeCell ref="B24:B25"/>
    <mergeCell ref="C24:C25"/>
    <mergeCell ref="D24:D25"/>
    <mergeCell ref="E24:E25"/>
    <mergeCell ref="P24:P25"/>
    <mergeCell ref="S24:S25"/>
    <mergeCell ref="V32:V33"/>
    <mergeCell ref="W32:W33"/>
    <mergeCell ref="W34:W35"/>
    <mergeCell ref="U42:U43"/>
    <mergeCell ref="V42:V43"/>
    <mergeCell ref="W42:W43"/>
    <mergeCell ref="W36:W37"/>
    <mergeCell ref="D38:D39"/>
    <mergeCell ref="E38:E39"/>
    <mergeCell ref="P38:P39"/>
    <mergeCell ref="Q38:Q39"/>
    <mergeCell ref="R32:R33"/>
    <mergeCell ref="S32:S33"/>
    <mergeCell ref="T32:T33"/>
    <mergeCell ref="U32:U33"/>
    <mergeCell ref="T26:T27"/>
    <mergeCell ref="U26:U27"/>
    <mergeCell ref="V26:V27"/>
    <mergeCell ref="W26:W27"/>
    <mergeCell ref="Y40:Y41"/>
    <mergeCell ref="S40:S41"/>
    <mergeCell ref="T40:T41"/>
    <mergeCell ref="U40:U41"/>
    <mergeCell ref="V40:V41"/>
    <mergeCell ref="W40:W41"/>
    <mergeCell ref="X40:X41"/>
    <mergeCell ref="F10:N41"/>
    <mergeCell ref="P28:P29"/>
    <mergeCell ref="Q28:Q29"/>
    <mergeCell ref="R28:R29"/>
    <mergeCell ref="R26:R27"/>
    <mergeCell ref="S26:S27"/>
    <mergeCell ref="X30:X31"/>
    <mergeCell ref="Y30:Y31"/>
    <mergeCell ref="Y28:Y29"/>
    <mergeCell ref="A30:A31"/>
    <mergeCell ref="B30:B31"/>
    <mergeCell ref="C30:C31"/>
    <mergeCell ref="D30:D31"/>
    <mergeCell ref="E30:E31"/>
    <mergeCell ref="P30:P31"/>
    <mergeCell ref="Q30:Q31"/>
    <mergeCell ref="R30:R31"/>
    <mergeCell ref="S30:S31"/>
    <mergeCell ref="S28:S29"/>
    <mergeCell ref="T28:T29"/>
    <mergeCell ref="U28:U29"/>
    <mergeCell ref="V28:V29"/>
    <mergeCell ref="W28:W29"/>
    <mergeCell ref="X28:X29"/>
    <mergeCell ref="A28:A29"/>
    <mergeCell ref="T34:T35"/>
    <mergeCell ref="U34:U35"/>
    <mergeCell ref="A42:A43"/>
    <mergeCell ref="Q36:Q37"/>
    <mergeCell ref="R36:R37"/>
    <mergeCell ref="V34:V35"/>
    <mergeCell ref="B42:B43"/>
    <mergeCell ref="V36:V37"/>
    <mergeCell ref="P36:P37"/>
    <mergeCell ref="P34:P35"/>
    <mergeCell ref="Q34:Q35"/>
    <mergeCell ref="R34:R35"/>
    <mergeCell ref="A40:A41"/>
    <mergeCell ref="B40:B41"/>
    <mergeCell ref="C40:C41"/>
    <mergeCell ref="D40:D41"/>
    <mergeCell ref="E40:E41"/>
    <mergeCell ref="P40:P41"/>
    <mergeCell ref="Q40:Q41"/>
    <mergeCell ref="R40:R41"/>
    <mergeCell ref="R38:R39"/>
    <mergeCell ref="S38:S39"/>
    <mergeCell ref="T38:T39"/>
    <mergeCell ref="U38:U39"/>
    <mergeCell ref="V38:V39"/>
    <mergeCell ref="W38:W39"/>
    <mergeCell ref="X32:X33"/>
    <mergeCell ref="Y32:Y33"/>
    <mergeCell ref="P32:P33"/>
    <mergeCell ref="Q32:Q33"/>
    <mergeCell ref="X42:X43"/>
    <mergeCell ref="Y42:Y43"/>
    <mergeCell ref="A32:A33"/>
    <mergeCell ref="B32:B33"/>
    <mergeCell ref="C32:C33"/>
    <mergeCell ref="D32:D33"/>
    <mergeCell ref="E32:E33"/>
    <mergeCell ref="A36:A37"/>
    <mergeCell ref="B36:B37"/>
    <mergeCell ref="C36:C37"/>
    <mergeCell ref="D36:D37"/>
    <mergeCell ref="E36:E37"/>
    <mergeCell ref="A34:A35"/>
    <mergeCell ref="B34:B35"/>
    <mergeCell ref="C34:C35"/>
    <mergeCell ref="D34:D35"/>
    <mergeCell ref="E34:E35"/>
    <mergeCell ref="A38:A39"/>
    <mergeCell ref="B38:B39"/>
    <mergeCell ref="C38:C39"/>
    <mergeCell ref="X34:X35"/>
    <mergeCell ref="Y34:Y35"/>
    <mergeCell ref="S34:S35"/>
    <mergeCell ref="E42:E43"/>
    <mergeCell ref="P42:P43"/>
    <mergeCell ref="Q42:Q43"/>
    <mergeCell ref="R42:R43"/>
    <mergeCell ref="S42:S43"/>
    <mergeCell ref="T42:T43"/>
    <mergeCell ref="C42:C43"/>
    <mergeCell ref="D42:D43"/>
    <mergeCell ref="V44:V45"/>
    <mergeCell ref="W44:W45"/>
    <mergeCell ref="X44:X45"/>
    <mergeCell ref="Y44:Y45"/>
    <mergeCell ref="S44:S45"/>
    <mergeCell ref="T44:T45"/>
    <mergeCell ref="P44:P45"/>
    <mergeCell ref="Q44:Q45"/>
    <mergeCell ref="R44:R45"/>
    <mergeCell ref="U44:U45"/>
    <mergeCell ref="A48:A49"/>
    <mergeCell ref="B48:B49"/>
    <mergeCell ref="C48:C49"/>
    <mergeCell ref="D48:D49"/>
    <mergeCell ref="E48:E49"/>
    <mergeCell ref="P48:P49"/>
    <mergeCell ref="Q48:Q49"/>
    <mergeCell ref="Q46:Q47"/>
    <mergeCell ref="R46:R47"/>
    <mergeCell ref="A46:A47"/>
    <mergeCell ref="B46:B47"/>
    <mergeCell ref="E46:E47"/>
    <mergeCell ref="P46:P47"/>
    <mergeCell ref="C46:C47"/>
    <mergeCell ref="D46:D47"/>
    <mergeCell ref="R48:R49"/>
    <mergeCell ref="A44:A45"/>
    <mergeCell ref="B44:B45"/>
    <mergeCell ref="C44:C45"/>
    <mergeCell ref="D44:D45"/>
    <mergeCell ref="E44:E45"/>
    <mergeCell ref="B52:B53"/>
    <mergeCell ref="C52:C53"/>
    <mergeCell ref="D52:D53"/>
    <mergeCell ref="E52:E53"/>
    <mergeCell ref="X46:X47"/>
    <mergeCell ref="Y46:Y47"/>
    <mergeCell ref="S46:S47"/>
    <mergeCell ref="T46:T47"/>
    <mergeCell ref="U46:U47"/>
    <mergeCell ref="V46:V47"/>
    <mergeCell ref="X48:X49"/>
    <mergeCell ref="Y48:Y49"/>
    <mergeCell ref="S48:S49"/>
    <mergeCell ref="T48:T49"/>
    <mergeCell ref="U48:U49"/>
    <mergeCell ref="V48:V49"/>
    <mergeCell ref="W48:W49"/>
    <mergeCell ref="W46:W47"/>
    <mergeCell ref="A54:A55"/>
    <mergeCell ref="B54:B55"/>
    <mergeCell ref="C54:C55"/>
    <mergeCell ref="D54:D55"/>
    <mergeCell ref="E54:E55"/>
    <mergeCell ref="P54:P55"/>
    <mergeCell ref="Q54:Q55"/>
    <mergeCell ref="R54:R55"/>
    <mergeCell ref="S50:S51"/>
    <mergeCell ref="T50:T51"/>
    <mergeCell ref="U50:U51"/>
    <mergeCell ref="V50:V51"/>
    <mergeCell ref="W50:W51"/>
    <mergeCell ref="X50:X51"/>
    <mergeCell ref="Y54:Y55"/>
    <mergeCell ref="V54:V55"/>
    <mergeCell ref="W54:W55"/>
    <mergeCell ref="T52:T53"/>
    <mergeCell ref="U52:U53"/>
    <mergeCell ref="V52:V53"/>
    <mergeCell ref="W52:W53"/>
    <mergeCell ref="X52:X53"/>
    <mergeCell ref="Y52:Y53"/>
    <mergeCell ref="A50:A51"/>
    <mergeCell ref="B50:B51"/>
    <mergeCell ref="C50:C51"/>
    <mergeCell ref="D50:D51"/>
    <mergeCell ref="E50:E51"/>
    <mergeCell ref="P50:P51"/>
    <mergeCell ref="Q50:Q51"/>
    <mergeCell ref="R50:R51"/>
    <mergeCell ref="A52:A53"/>
    <mergeCell ref="Y64:Y65"/>
    <mergeCell ref="Z64:Z65"/>
    <mergeCell ref="F64:N65"/>
    <mergeCell ref="P64:P65"/>
    <mergeCell ref="Q64:Q65"/>
    <mergeCell ref="R64:R65"/>
    <mergeCell ref="S64:S65"/>
    <mergeCell ref="T64:T65"/>
    <mergeCell ref="Y60:Y61"/>
    <mergeCell ref="Z60:Z61"/>
    <mergeCell ref="P60:P61"/>
    <mergeCell ref="Q60:Q61"/>
    <mergeCell ref="R60:R61"/>
    <mergeCell ref="S60:S61"/>
    <mergeCell ref="T60:T61"/>
    <mergeCell ref="U60:U61"/>
    <mergeCell ref="F60:O61"/>
    <mergeCell ref="V60:V61"/>
    <mergeCell ref="A62:B62"/>
    <mergeCell ref="A60:A61"/>
    <mergeCell ref="B60:B61"/>
    <mergeCell ref="C60:C61"/>
    <mergeCell ref="D60:D61"/>
    <mergeCell ref="E60:E61"/>
    <mergeCell ref="W60:W61"/>
    <mergeCell ref="X60:X61"/>
    <mergeCell ref="C56:C57"/>
    <mergeCell ref="D56:D57"/>
    <mergeCell ref="E56:E57"/>
    <mergeCell ref="P56:P57"/>
    <mergeCell ref="Q56:Q57"/>
    <mergeCell ref="R56:R57"/>
    <mergeCell ref="S58:S59"/>
    <mergeCell ref="A63:B63"/>
    <mergeCell ref="A64:A65"/>
    <mergeCell ref="B64:B65"/>
    <mergeCell ref="C64:C65"/>
    <mergeCell ref="D64:D65"/>
    <mergeCell ref="E64:E65"/>
    <mergeCell ref="A58:A59"/>
    <mergeCell ref="B58:B59"/>
    <mergeCell ref="R58:R59"/>
    <mergeCell ref="C58:C59"/>
    <mergeCell ref="D58:D59"/>
    <mergeCell ref="E58:E59"/>
    <mergeCell ref="P58:P59"/>
    <mergeCell ref="Q58:Q59"/>
    <mergeCell ref="A56:A57"/>
    <mergeCell ref="B56:B57"/>
    <mergeCell ref="V66:V67"/>
    <mergeCell ref="W66:W67"/>
    <mergeCell ref="X66:X67"/>
    <mergeCell ref="U64:U65"/>
    <mergeCell ref="V64:V65"/>
    <mergeCell ref="W64:W65"/>
    <mergeCell ref="X64:X65"/>
    <mergeCell ref="Y66:Y67"/>
    <mergeCell ref="Z66:Z67"/>
    <mergeCell ref="T66:T67"/>
    <mergeCell ref="U66:U67"/>
    <mergeCell ref="A68:A69"/>
    <mergeCell ref="B68:B69"/>
    <mergeCell ref="C68:C69"/>
    <mergeCell ref="D68:D69"/>
    <mergeCell ref="E68:E69"/>
    <mergeCell ref="P66:P67"/>
    <mergeCell ref="Q66:Q67"/>
    <mergeCell ref="R66:R67"/>
    <mergeCell ref="S66:S67"/>
    <mergeCell ref="A66:A67"/>
    <mergeCell ref="B66:B67"/>
    <mergeCell ref="C66:C67"/>
    <mergeCell ref="D66:D67"/>
    <mergeCell ref="E66:E67"/>
    <mergeCell ref="F66:N67"/>
    <mergeCell ref="U68:U69"/>
    <mergeCell ref="V68:V69"/>
    <mergeCell ref="W68:W69"/>
    <mergeCell ref="X68:X69"/>
    <mergeCell ref="Y68:Y69"/>
    <mergeCell ref="Z68:Z69"/>
    <mergeCell ref="F68:N69"/>
    <mergeCell ref="P68:P69"/>
    <mergeCell ref="Q68:Q69"/>
    <mergeCell ref="R68:R69"/>
    <mergeCell ref="S68:S69"/>
    <mergeCell ref="T68:T69"/>
    <mergeCell ref="V70:V71"/>
    <mergeCell ref="W70:W71"/>
    <mergeCell ref="X70:X71"/>
    <mergeCell ref="Y70:Y71"/>
    <mergeCell ref="Z70:Z71"/>
    <mergeCell ref="T70:T71"/>
    <mergeCell ref="U70:U71"/>
    <mergeCell ref="A72:A73"/>
    <mergeCell ref="B72:B73"/>
    <mergeCell ref="C72:C73"/>
    <mergeCell ref="D72:D73"/>
    <mergeCell ref="E72:E73"/>
    <mergeCell ref="P70:P71"/>
    <mergeCell ref="Q70:Q71"/>
    <mergeCell ref="R70:R71"/>
    <mergeCell ref="S70:S71"/>
    <mergeCell ref="A70:A71"/>
    <mergeCell ref="B70:B71"/>
    <mergeCell ref="C70:C71"/>
    <mergeCell ref="D70:D71"/>
    <mergeCell ref="E70:E71"/>
    <mergeCell ref="F70:N71"/>
    <mergeCell ref="K80:L80"/>
    <mergeCell ref="M80:N80"/>
    <mergeCell ref="U72:U73"/>
    <mergeCell ref="V72:V73"/>
    <mergeCell ref="W72:W73"/>
    <mergeCell ref="X72:X73"/>
    <mergeCell ref="Y72:Y73"/>
    <mergeCell ref="Z72:Z73"/>
    <mergeCell ref="F72:N73"/>
    <mergeCell ref="P72:P73"/>
    <mergeCell ref="Q72:Q73"/>
    <mergeCell ref="R72:R73"/>
    <mergeCell ref="S72:S73"/>
    <mergeCell ref="T72:T73"/>
    <mergeCell ref="B93:G93"/>
    <mergeCell ref="B94:G94"/>
    <mergeCell ref="F81:I81"/>
    <mergeCell ref="F82:I82"/>
    <mergeCell ref="F83:I83"/>
    <mergeCell ref="B87:G87"/>
    <mergeCell ref="B88:G88"/>
    <mergeCell ref="B92:G92"/>
    <mergeCell ref="A74:B74"/>
    <mergeCell ref="A75:B75"/>
    <mergeCell ref="A77:B77"/>
    <mergeCell ref="E80:J80"/>
    <mergeCell ref="S81:V84"/>
    <mergeCell ref="Z10:Z41"/>
    <mergeCell ref="F42:N59"/>
    <mergeCell ref="Z42:Z59"/>
    <mergeCell ref="X54:X55"/>
    <mergeCell ref="W58:W59"/>
    <mergeCell ref="X58:X59"/>
    <mergeCell ref="Y58:Y59"/>
    <mergeCell ref="Y56:Y57"/>
    <mergeCell ref="S54:S55"/>
    <mergeCell ref="T54:T55"/>
    <mergeCell ref="U54:U55"/>
    <mergeCell ref="S56:S57"/>
    <mergeCell ref="T56:T57"/>
    <mergeCell ref="U56:U57"/>
    <mergeCell ref="V56:V57"/>
    <mergeCell ref="W56:W57"/>
    <mergeCell ref="X56:X57"/>
    <mergeCell ref="P52:P53"/>
    <mergeCell ref="Q52:Q53"/>
    <mergeCell ref="R52:R53"/>
    <mergeCell ref="S52:S53"/>
    <mergeCell ref="T58:T59"/>
    <mergeCell ref="U58:U59"/>
    <mergeCell ref="V58:V59"/>
    <mergeCell ref="Y50:Y51"/>
    <mergeCell ref="X36:X37"/>
    <mergeCell ref="Y36:Y37"/>
    <mergeCell ref="S36:S37"/>
    <mergeCell ref="T36:T37"/>
    <mergeCell ref="U36:U37"/>
    <mergeCell ref="X38:X39"/>
    <mergeCell ref="Y38:Y39"/>
  </mergeCells>
  <printOptions horizontalCentered="1"/>
  <pageMargins left="0.39370078740157483" right="0.39370078740157483" top="0.59055118110236227" bottom="0.59055118110236227" header="0.31496062992125984" footer="0.39370078740157483"/>
  <pageSetup paperSize="14" scale="35" orientation="landscape" r:id="rId1"/>
  <headerFooter>
    <oddFooter>&amp;R&amp;P de &amp;N
&amp;D
PAC 2013. 4a. Modificación
Octubre 2013</oddFooter>
  </headerFooter>
  <rowBreaks count="1" manualBreakCount="1">
    <brk id="41" max="5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09"/>
  <sheetViews>
    <sheetView zoomScaleNormal="100" workbookViewId="0">
      <selection sqref="A1:BM1"/>
    </sheetView>
  </sheetViews>
  <sheetFormatPr baseColWidth="10" defaultColWidth="11.42578125" defaultRowHeight="12.75" x14ac:dyDescent="0.2"/>
  <cols>
    <col min="1" max="1" width="4.7109375" style="200" bestFit="1" customWidth="1"/>
    <col min="2" max="2" width="37.42578125" style="275" customWidth="1"/>
    <col min="3" max="3" width="14.42578125" style="260" customWidth="1"/>
    <col min="4" max="4" width="9.42578125" style="200" customWidth="1"/>
    <col min="5" max="5" width="11.85546875" style="200" hidden="1" customWidth="1"/>
    <col min="6" max="6" width="12.42578125" style="200" hidden="1" customWidth="1"/>
    <col min="7" max="7" width="9.42578125" style="200" hidden="1" customWidth="1"/>
    <col min="8" max="8" width="11.28515625" style="200" hidden="1" customWidth="1"/>
    <col min="9" max="9" width="10.140625" style="200" hidden="1" customWidth="1"/>
    <col min="10" max="10" width="8.140625" style="200" hidden="1" customWidth="1"/>
    <col min="11" max="11" width="10.42578125" style="200" hidden="1" customWidth="1"/>
    <col min="12" max="12" width="9.7109375" style="200" hidden="1" customWidth="1"/>
    <col min="13" max="13" width="11.42578125" style="200" hidden="1" customWidth="1"/>
    <col min="14" max="14" width="9.28515625" style="200" hidden="1" customWidth="1"/>
    <col min="15" max="15" width="9.85546875" style="200" hidden="1" customWidth="1"/>
    <col min="16" max="16" width="8.42578125" style="200" hidden="1" customWidth="1"/>
    <col min="17" max="17" width="10.28515625" style="200" hidden="1" customWidth="1"/>
    <col min="18" max="18" width="8.85546875" style="200" hidden="1" customWidth="1"/>
    <col min="19" max="19" width="10.28515625" style="200" hidden="1" customWidth="1"/>
    <col min="20" max="20" width="10.42578125" style="200" hidden="1" customWidth="1"/>
    <col min="21" max="21" width="15.140625" style="200" bestFit="1" customWidth="1"/>
    <col min="22" max="22" width="14.140625" style="200" bestFit="1" customWidth="1"/>
    <col min="23" max="23" width="10.85546875" style="200" hidden="1" customWidth="1"/>
    <col min="24" max="24" width="11" style="261" hidden="1" customWidth="1"/>
    <col min="25" max="25" width="11" style="200" hidden="1" customWidth="1"/>
    <col min="26" max="26" width="8.140625" style="200" hidden="1" customWidth="1"/>
    <col min="27" max="27" width="8.7109375" style="200" hidden="1" customWidth="1"/>
    <col min="28" max="28" width="14.140625" style="200" bestFit="1" customWidth="1"/>
    <col min="29" max="30" width="15.140625" style="200" bestFit="1" customWidth="1"/>
    <col min="31" max="31" width="14.28515625" style="200" customWidth="1"/>
    <col min="32" max="32" width="15" style="200" customWidth="1"/>
    <col min="33" max="33" width="4.5703125" style="507" customWidth="1"/>
    <col min="34" max="34" width="4.7109375" style="200" bestFit="1" customWidth="1"/>
    <col min="35" max="35" width="37.42578125" style="275" customWidth="1"/>
    <col min="36" max="36" width="14.42578125" style="260" customWidth="1"/>
    <col min="37" max="37" width="9.42578125" style="200" customWidth="1"/>
    <col min="38" max="38" width="11.85546875" style="200" hidden="1" customWidth="1"/>
    <col min="39" max="39" width="12.42578125" style="200" hidden="1" customWidth="1"/>
    <col min="40" max="40" width="9.42578125" style="200" hidden="1" customWidth="1"/>
    <col min="41" max="41" width="11.28515625" style="200" hidden="1" customWidth="1"/>
    <col min="42" max="42" width="10.140625" style="200" hidden="1" customWidth="1"/>
    <col min="43" max="43" width="8.140625" style="200" hidden="1" customWidth="1"/>
    <col min="44" max="44" width="10.42578125" style="200" hidden="1" customWidth="1"/>
    <col min="45" max="45" width="9.7109375" style="200" hidden="1" customWidth="1"/>
    <col min="46" max="46" width="11.42578125" style="200" hidden="1" customWidth="1"/>
    <col min="47" max="47" width="9.28515625" style="200" hidden="1" customWidth="1"/>
    <col min="48" max="48" width="9.85546875" style="200" hidden="1" customWidth="1"/>
    <col min="49" max="49" width="8.42578125" style="200" hidden="1" customWidth="1"/>
    <col min="50" max="50" width="10.28515625" style="200" hidden="1" customWidth="1"/>
    <col min="51" max="51" width="8.85546875" style="200" hidden="1" customWidth="1"/>
    <col min="52" max="52" width="10.28515625" style="200" hidden="1" customWidth="1"/>
    <col min="53" max="53" width="10.42578125" style="200" hidden="1" customWidth="1"/>
    <col min="54" max="54" width="15.140625" style="200" bestFit="1" customWidth="1"/>
    <col min="55" max="55" width="14.140625" style="200" bestFit="1" customWidth="1"/>
    <col min="56" max="56" width="10.85546875" style="200" hidden="1" customWidth="1"/>
    <col min="57" max="57" width="11" style="261" hidden="1" customWidth="1"/>
    <col min="58" max="58" width="11" style="200" hidden="1" customWidth="1"/>
    <col min="59" max="59" width="8.140625" style="200" hidden="1" customWidth="1"/>
    <col min="60" max="60" width="8.7109375" style="200" hidden="1" customWidth="1"/>
    <col min="61" max="61" width="14.140625" style="200" bestFit="1" customWidth="1"/>
    <col min="62" max="63" width="15.140625" style="200" bestFit="1" customWidth="1"/>
    <col min="64" max="64" width="14.28515625" style="200" customWidth="1"/>
    <col min="65" max="65" width="15" style="200" customWidth="1"/>
    <col min="66" max="16384" width="11.42578125" style="200"/>
  </cols>
  <sheetData>
    <row r="1" spans="1:65" ht="15.75" customHeight="1" x14ac:dyDescent="0.25">
      <c r="A1" s="939" t="s">
        <v>45</v>
      </c>
      <c r="B1" s="939"/>
      <c r="C1" s="939"/>
      <c r="D1" s="939"/>
      <c r="E1" s="939"/>
      <c r="F1" s="939"/>
      <c r="G1" s="939"/>
      <c r="H1" s="939"/>
      <c r="I1" s="939"/>
      <c r="J1" s="939"/>
      <c r="K1" s="939"/>
      <c r="L1" s="939"/>
      <c r="M1" s="939"/>
      <c r="N1" s="939"/>
      <c r="O1" s="939"/>
      <c r="P1" s="939"/>
      <c r="Q1" s="939"/>
      <c r="R1" s="939"/>
      <c r="S1" s="939"/>
      <c r="T1" s="939"/>
      <c r="U1" s="939"/>
      <c r="V1" s="939"/>
      <c r="W1" s="939"/>
      <c r="X1" s="939"/>
      <c r="Y1" s="939"/>
      <c r="Z1" s="939"/>
      <c r="AA1" s="939"/>
      <c r="AB1" s="939"/>
      <c r="AC1" s="939"/>
      <c r="AD1" s="939"/>
      <c r="AE1" s="939"/>
      <c r="AF1" s="939"/>
      <c r="AG1" s="939"/>
      <c r="AH1" s="939"/>
      <c r="AI1" s="939"/>
      <c r="AJ1" s="939"/>
      <c r="AK1" s="939"/>
      <c r="AL1" s="939"/>
      <c r="AM1" s="939"/>
      <c r="AN1" s="939"/>
      <c r="AO1" s="939"/>
      <c r="AP1" s="939"/>
      <c r="AQ1" s="939"/>
      <c r="AR1" s="939"/>
      <c r="AS1" s="939"/>
      <c r="AT1" s="939"/>
      <c r="AU1" s="939"/>
      <c r="AV1" s="939"/>
      <c r="AW1" s="939"/>
      <c r="AX1" s="939"/>
      <c r="AY1" s="939"/>
      <c r="AZ1" s="939"/>
      <c r="BA1" s="939"/>
      <c r="BB1" s="939"/>
      <c r="BC1" s="939"/>
      <c r="BD1" s="939"/>
      <c r="BE1" s="939"/>
      <c r="BF1" s="939"/>
      <c r="BG1" s="939"/>
      <c r="BH1" s="939"/>
      <c r="BI1" s="939"/>
      <c r="BJ1" s="939"/>
      <c r="BK1" s="939"/>
      <c r="BL1" s="939"/>
      <c r="BM1" s="939"/>
    </row>
    <row r="2" spans="1:65" ht="15.75" customHeight="1" x14ac:dyDescent="0.2">
      <c r="A2" s="940" t="s">
        <v>119</v>
      </c>
      <c r="B2" s="940"/>
      <c r="C2" s="940"/>
      <c r="D2" s="940"/>
      <c r="E2" s="940"/>
      <c r="F2" s="940"/>
      <c r="G2" s="940"/>
      <c r="H2" s="940"/>
      <c r="I2" s="940"/>
      <c r="J2" s="940"/>
      <c r="K2" s="940"/>
      <c r="L2" s="940"/>
      <c r="M2" s="940"/>
      <c r="N2" s="940"/>
      <c r="O2" s="940"/>
      <c r="P2" s="940"/>
      <c r="Q2" s="940"/>
      <c r="R2" s="940"/>
      <c r="S2" s="940"/>
      <c r="T2" s="940"/>
      <c r="U2" s="940"/>
      <c r="V2" s="940"/>
      <c r="W2" s="940"/>
      <c r="X2" s="940"/>
      <c r="Y2" s="940"/>
      <c r="Z2" s="940"/>
      <c r="AA2" s="940"/>
      <c r="AB2" s="940"/>
      <c r="AC2" s="940"/>
      <c r="AD2" s="940"/>
      <c r="AE2" s="940"/>
      <c r="AF2" s="940"/>
      <c r="AG2" s="940"/>
      <c r="AH2" s="940"/>
      <c r="AI2" s="940"/>
      <c r="AJ2" s="940"/>
      <c r="AK2" s="940"/>
      <c r="AL2" s="940"/>
      <c r="AM2" s="940"/>
      <c r="AN2" s="940"/>
      <c r="AO2" s="940"/>
      <c r="AP2" s="940"/>
      <c r="AQ2" s="940"/>
      <c r="AR2" s="940"/>
      <c r="AS2" s="940"/>
      <c r="AT2" s="940"/>
      <c r="AU2" s="940"/>
      <c r="AV2" s="940"/>
      <c r="AW2" s="940"/>
      <c r="AX2" s="940"/>
      <c r="AY2" s="940"/>
      <c r="AZ2" s="940"/>
      <c r="BA2" s="940"/>
      <c r="BB2" s="940"/>
      <c r="BC2" s="940"/>
      <c r="BD2" s="940"/>
      <c r="BE2" s="940"/>
      <c r="BF2" s="940"/>
      <c r="BG2" s="940"/>
      <c r="BH2" s="940"/>
      <c r="BI2" s="940"/>
      <c r="BJ2" s="940"/>
      <c r="BK2" s="940"/>
      <c r="BL2" s="940"/>
      <c r="BM2" s="940"/>
    </row>
    <row r="3" spans="1:65" ht="15.75" customHeight="1" x14ac:dyDescent="0.2">
      <c r="A3" s="940" t="s">
        <v>145</v>
      </c>
      <c r="B3" s="940"/>
      <c r="C3" s="940"/>
      <c r="D3" s="940"/>
      <c r="E3" s="940"/>
      <c r="F3" s="940"/>
      <c r="G3" s="940"/>
      <c r="H3" s="940"/>
      <c r="I3" s="940"/>
      <c r="J3" s="940"/>
      <c r="K3" s="940"/>
      <c r="L3" s="940"/>
      <c r="M3" s="940"/>
      <c r="N3" s="940"/>
      <c r="O3" s="940"/>
      <c r="P3" s="940"/>
      <c r="Q3" s="940"/>
      <c r="R3" s="940"/>
      <c r="S3" s="940"/>
      <c r="T3" s="940"/>
      <c r="U3" s="940"/>
      <c r="V3" s="940"/>
      <c r="W3" s="940"/>
      <c r="X3" s="940"/>
      <c r="Y3" s="940"/>
      <c r="Z3" s="940"/>
      <c r="AA3" s="940"/>
      <c r="AB3" s="940"/>
      <c r="AC3" s="940"/>
      <c r="AD3" s="940"/>
      <c r="AE3" s="940"/>
      <c r="AF3" s="940"/>
      <c r="AG3" s="940"/>
      <c r="AH3" s="940"/>
      <c r="AI3" s="940"/>
      <c r="AJ3" s="940"/>
      <c r="AK3" s="940"/>
      <c r="AL3" s="940"/>
      <c r="AM3" s="940"/>
      <c r="AN3" s="940"/>
      <c r="AO3" s="940"/>
      <c r="AP3" s="940"/>
      <c r="AQ3" s="940"/>
      <c r="AR3" s="940"/>
      <c r="AS3" s="940"/>
      <c r="AT3" s="940"/>
      <c r="AU3" s="940"/>
      <c r="AV3" s="940"/>
      <c r="AW3" s="940"/>
      <c r="AX3" s="940"/>
      <c r="AY3" s="940"/>
      <c r="AZ3" s="940"/>
      <c r="BA3" s="940"/>
      <c r="BB3" s="940"/>
      <c r="BC3" s="940"/>
      <c r="BD3" s="940"/>
      <c r="BE3" s="940"/>
      <c r="BF3" s="940"/>
      <c r="BG3" s="940"/>
      <c r="BH3" s="940"/>
      <c r="BI3" s="940"/>
      <c r="BJ3" s="940"/>
      <c r="BK3" s="940"/>
      <c r="BL3" s="940"/>
      <c r="BM3" s="940"/>
    </row>
    <row r="4" spans="1:65" ht="15.75" customHeight="1" x14ac:dyDescent="0.2">
      <c r="A4" s="940" t="s">
        <v>320</v>
      </c>
      <c r="B4" s="940"/>
      <c r="C4" s="940"/>
      <c r="D4" s="940"/>
      <c r="E4" s="940"/>
      <c r="F4" s="940"/>
      <c r="G4" s="940"/>
      <c r="H4" s="940"/>
      <c r="I4" s="940"/>
      <c r="J4" s="940"/>
      <c r="K4" s="940"/>
      <c r="L4" s="940"/>
      <c r="M4" s="940"/>
      <c r="N4" s="940"/>
      <c r="O4" s="940"/>
      <c r="P4" s="940"/>
      <c r="Q4" s="940"/>
      <c r="R4" s="940"/>
      <c r="S4" s="940"/>
      <c r="T4" s="940"/>
      <c r="U4" s="940"/>
      <c r="V4" s="940"/>
      <c r="W4" s="940"/>
      <c r="X4" s="940"/>
      <c r="Y4" s="940"/>
      <c r="Z4" s="940"/>
      <c r="AA4" s="940"/>
      <c r="AB4" s="940"/>
      <c r="AC4" s="940"/>
      <c r="AD4" s="940"/>
      <c r="AE4" s="940"/>
      <c r="AF4" s="940"/>
      <c r="AG4" s="940"/>
      <c r="AH4" s="940"/>
      <c r="AI4" s="940"/>
      <c r="AJ4" s="940"/>
      <c r="AK4" s="940"/>
      <c r="AL4" s="940"/>
      <c r="AM4" s="940"/>
      <c r="AN4" s="940"/>
      <c r="AO4" s="940"/>
      <c r="AP4" s="940"/>
      <c r="AQ4" s="940"/>
      <c r="AR4" s="940"/>
      <c r="AS4" s="940"/>
      <c r="AT4" s="940"/>
      <c r="AU4" s="940"/>
      <c r="AV4" s="940"/>
      <c r="AW4" s="940"/>
      <c r="AX4" s="940"/>
      <c r="AY4" s="940"/>
      <c r="AZ4" s="940"/>
      <c r="BA4" s="940"/>
      <c r="BB4" s="940"/>
      <c r="BC4" s="940"/>
      <c r="BD4" s="940"/>
      <c r="BE4" s="940"/>
      <c r="BF4" s="940"/>
      <c r="BG4" s="940"/>
      <c r="BH4" s="940"/>
      <c r="BI4" s="940"/>
      <c r="BJ4" s="940"/>
      <c r="BK4" s="940"/>
      <c r="BL4" s="940"/>
      <c r="BM4" s="940"/>
    </row>
    <row r="5" spans="1:65" ht="18" x14ac:dyDescent="0.25">
      <c r="A5" s="941" t="s">
        <v>321</v>
      </c>
      <c r="B5" s="941"/>
      <c r="C5" s="941"/>
      <c r="D5" s="941"/>
      <c r="E5" s="941"/>
      <c r="F5" s="941"/>
      <c r="G5" s="941"/>
      <c r="H5" s="941"/>
      <c r="I5" s="941"/>
      <c r="J5" s="941"/>
      <c r="K5" s="941"/>
      <c r="L5" s="941"/>
      <c r="M5" s="941"/>
      <c r="N5" s="941"/>
      <c r="O5" s="941"/>
      <c r="P5" s="941"/>
      <c r="Q5" s="941"/>
      <c r="R5" s="941"/>
      <c r="S5" s="941"/>
      <c r="T5" s="941"/>
      <c r="U5" s="941"/>
      <c r="V5" s="941"/>
      <c r="W5" s="941"/>
      <c r="X5" s="941"/>
      <c r="Y5" s="941"/>
      <c r="Z5" s="941"/>
      <c r="AA5" s="941"/>
      <c r="AB5" s="941"/>
      <c r="AC5" s="941"/>
      <c r="AD5" s="941"/>
      <c r="AE5" s="941"/>
      <c r="AF5" s="941"/>
      <c r="AG5" s="508"/>
      <c r="AH5" s="938" t="s">
        <v>322</v>
      </c>
      <c r="AI5" s="938"/>
      <c r="AJ5" s="938"/>
      <c r="AK5" s="938"/>
      <c r="AL5" s="938"/>
      <c r="AM5" s="938"/>
      <c r="AN5" s="938"/>
      <c r="AO5" s="938"/>
      <c r="AP5" s="938"/>
      <c r="AQ5" s="938"/>
      <c r="AR5" s="938"/>
      <c r="AS5" s="938"/>
      <c r="AT5" s="938"/>
      <c r="AU5" s="938"/>
      <c r="AV5" s="938"/>
      <c r="AW5" s="938"/>
      <c r="AX5" s="938"/>
      <c r="AY5" s="938"/>
      <c r="AZ5" s="938"/>
      <c r="BA5" s="938"/>
      <c r="BB5" s="938"/>
      <c r="BC5" s="938"/>
      <c r="BD5" s="938"/>
      <c r="BE5" s="938"/>
      <c r="BF5" s="938"/>
      <c r="BG5" s="938"/>
      <c r="BH5" s="938"/>
      <c r="BI5" s="938"/>
      <c r="BJ5" s="938"/>
      <c r="BK5" s="938"/>
      <c r="BL5" s="938"/>
      <c r="BM5" s="938"/>
    </row>
    <row r="6" spans="1:65" s="202" customFormat="1" ht="29.25" customHeight="1" x14ac:dyDescent="0.2">
      <c r="A6" s="926" t="s">
        <v>79</v>
      </c>
      <c r="B6" s="927"/>
      <c r="C6" s="928" t="s">
        <v>80</v>
      </c>
      <c r="D6" s="929"/>
      <c r="E6" s="935" t="s">
        <v>81</v>
      </c>
      <c r="F6" s="926" t="s">
        <v>82</v>
      </c>
      <c r="G6" s="945"/>
      <c r="H6" s="945"/>
      <c r="I6" s="945"/>
      <c r="J6" s="945"/>
      <c r="K6" s="945"/>
      <c r="L6" s="945"/>
      <c r="M6" s="945"/>
      <c r="N6" s="945"/>
      <c r="O6" s="945"/>
      <c r="P6" s="945"/>
      <c r="Q6" s="945"/>
      <c r="R6" s="945"/>
      <c r="S6" s="945"/>
      <c r="T6" s="927"/>
      <c r="U6" s="946" t="s">
        <v>53</v>
      </c>
      <c r="V6" s="946"/>
      <c r="W6" s="946"/>
      <c r="X6" s="946"/>
      <c r="Y6" s="946"/>
      <c r="Z6" s="946"/>
      <c r="AA6" s="946"/>
      <c r="AB6" s="946"/>
      <c r="AC6" s="946"/>
      <c r="AD6" s="946"/>
      <c r="AE6" s="942" t="s">
        <v>49</v>
      </c>
      <c r="AF6" s="942" t="s">
        <v>142</v>
      </c>
      <c r="AG6" s="509"/>
      <c r="AH6" s="926" t="s">
        <v>79</v>
      </c>
      <c r="AI6" s="927"/>
      <c r="AJ6" s="928" t="s">
        <v>80</v>
      </c>
      <c r="AK6" s="929"/>
      <c r="AL6" s="935" t="s">
        <v>81</v>
      </c>
      <c r="AM6" s="926" t="s">
        <v>82</v>
      </c>
      <c r="AN6" s="945"/>
      <c r="AO6" s="945"/>
      <c r="AP6" s="945"/>
      <c r="AQ6" s="945"/>
      <c r="AR6" s="945"/>
      <c r="AS6" s="945"/>
      <c r="AT6" s="945"/>
      <c r="AU6" s="945"/>
      <c r="AV6" s="945"/>
      <c r="AW6" s="945"/>
      <c r="AX6" s="945"/>
      <c r="AY6" s="945"/>
      <c r="AZ6" s="945"/>
      <c r="BA6" s="927"/>
      <c r="BB6" s="946" t="s">
        <v>53</v>
      </c>
      <c r="BC6" s="946"/>
      <c r="BD6" s="946"/>
      <c r="BE6" s="946"/>
      <c r="BF6" s="946"/>
      <c r="BG6" s="946"/>
      <c r="BH6" s="946"/>
      <c r="BI6" s="946"/>
      <c r="BJ6" s="946"/>
      <c r="BK6" s="946"/>
      <c r="BL6" s="942" t="s">
        <v>49</v>
      </c>
      <c r="BM6" s="942" t="s">
        <v>142</v>
      </c>
    </row>
    <row r="7" spans="1:65" s="202" customFormat="1" ht="40.5" customHeight="1" x14ac:dyDescent="0.2">
      <c r="A7" s="935" t="s">
        <v>27</v>
      </c>
      <c r="B7" s="935" t="s">
        <v>83</v>
      </c>
      <c r="C7" s="930" t="s">
        <v>54</v>
      </c>
      <c r="D7" s="931"/>
      <c r="E7" s="943"/>
      <c r="F7" s="928" t="s">
        <v>84</v>
      </c>
      <c r="G7" s="929"/>
      <c r="H7" s="935" t="s">
        <v>85</v>
      </c>
      <c r="I7" s="928" t="s">
        <v>86</v>
      </c>
      <c r="J7" s="929"/>
      <c r="K7" s="928" t="s">
        <v>87</v>
      </c>
      <c r="L7" s="929"/>
      <c r="M7" s="930" t="s">
        <v>55</v>
      </c>
      <c r="N7" s="931"/>
      <c r="O7" s="928" t="s">
        <v>88</v>
      </c>
      <c r="P7" s="929"/>
      <c r="Q7" s="930" t="s">
        <v>89</v>
      </c>
      <c r="R7" s="931"/>
      <c r="S7" s="934" t="s">
        <v>90</v>
      </c>
      <c r="T7" s="934"/>
      <c r="U7" s="935" t="s">
        <v>91</v>
      </c>
      <c r="V7" s="935" t="s">
        <v>92</v>
      </c>
      <c r="W7" s="935" t="s">
        <v>56</v>
      </c>
      <c r="X7" s="935" t="s">
        <v>93</v>
      </c>
      <c r="Y7" s="935" t="s">
        <v>94</v>
      </c>
      <c r="Z7" s="930" t="s">
        <v>95</v>
      </c>
      <c r="AA7" s="931"/>
      <c r="AB7" s="920" t="s">
        <v>96</v>
      </c>
      <c r="AC7" s="921"/>
      <c r="AD7" s="922"/>
      <c r="AE7" s="942"/>
      <c r="AF7" s="942"/>
      <c r="AG7" s="510"/>
      <c r="AH7" s="935" t="s">
        <v>27</v>
      </c>
      <c r="AI7" s="935" t="s">
        <v>83</v>
      </c>
      <c r="AJ7" s="930" t="s">
        <v>54</v>
      </c>
      <c r="AK7" s="931"/>
      <c r="AL7" s="943"/>
      <c r="AM7" s="928" t="s">
        <v>84</v>
      </c>
      <c r="AN7" s="929"/>
      <c r="AO7" s="935" t="s">
        <v>85</v>
      </c>
      <c r="AP7" s="928" t="s">
        <v>86</v>
      </c>
      <c r="AQ7" s="929"/>
      <c r="AR7" s="928" t="s">
        <v>87</v>
      </c>
      <c r="AS7" s="929"/>
      <c r="AT7" s="930" t="s">
        <v>55</v>
      </c>
      <c r="AU7" s="931"/>
      <c r="AV7" s="928" t="s">
        <v>88</v>
      </c>
      <c r="AW7" s="929"/>
      <c r="AX7" s="930" t="s">
        <v>89</v>
      </c>
      <c r="AY7" s="931"/>
      <c r="AZ7" s="934" t="s">
        <v>90</v>
      </c>
      <c r="BA7" s="934"/>
      <c r="BB7" s="935" t="s">
        <v>91</v>
      </c>
      <c r="BC7" s="935" t="s">
        <v>92</v>
      </c>
      <c r="BD7" s="935" t="s">
        <v>56</v>
      </c>
      <c r="BE7" s="935" t="s">
        <v>93</v>
      </c>
      <c r="BF7" s="935" t="s">
        <v>94</v>
      </c>
      <c r="BG7" s="930" t="s">
        <v>95</v>
      </c>
      <c r="BH7" s="931"/>
      <c r="BI7" s="920" t="s">
        <v>96</v>
      </c>
      <c r="BJ7" s="921"/>
      <c r="BK7" s="922"/>
      <c r="BL7" s="942"/>
      <c r="BM7" s="942"/>
    </row>
    <row r="8" spans="1:65" s="202" customFormat="1" ht="25.35" customHeight="1" x14ac:dyDescent="0.2">
      <c r="A8" s="943"/>
      <c r="B8" s="943"/>
      <c r="C8" s="932"/>
      <c r="D8" s="933"/>
      <c r="E8" s="943"/>
      <c r="F8" s="926" t="s">
        <v>57</v>
      </c>
      <c r="G8" s="927"/>
      <c r="H8" s="943"/>
      <c r="I8" s="928" t="s">
        <v>58</v>
      </c>
      <c r="J8" s="929"/>
      <c r="K8" s="928" t="s">
        <v>59</v>
      </c>
      <c r="L8" s="929"/>
      <c r="M8" s="932"/>
      <c r="N8" s="933"/>
      <c r="O8" s="928" t="s">
        <v>60</v>
      </c>
      <c r="P8" s="929"/>
      <c r="Q8" s="932"/>
      <c r="R8" s="933"/>
      <c r="S8" s="934"/>
      <c r="T8" s="934"/>
      <c r="U8" s="936"/>
      <c r="V8" s="936"/>
      <c r="W8" s="936"/>
      <c r="X8" s="936"/>
      <c r="Y8" s="936"/>
      <c r="Z8" s="932"/>
      <c r="AA8" s="933"/>
      <c r="AB8" s="923"/>
      <c r="AC8" s="924"/>
      <c r="AD8" s="925"/>
      <c r="AE8" s="942"/>
      <c r="AF8" s="942"/>
      <c r="AG8" s="510"/>
      <c r="AH8" s="943"/>
      <c r="AI8" s="943"/>
      <c r="AJ8" s="932"/>
      <c r="AK8" s="933"/>
      <c r="AL8" s="943"/>
      <c r="AM8" s="926" t="s">
        <v>57</v>
      </c>
      <c r="AN8" s="927"/>
      <c r="AO8" s="943"/>
      <c r="AP8" s="928" t="s">
        <v>58</v>
      </c>
      <c r="AQ8" s="929"/>
      <c r="AR8" s="928" t="s">
        <v>59</v>
      </c>
      <c r="AS8" s="929"/>
      <c r="AT8" s="932"/>
      <c r="AU8" s="933"/>
      <c r="AV8" s="928" t="s">
        <v>60</v>
      </c>
      <c r="AW8" s="929"/>
      <c r="AX8" s="932"/>
      <c r="AY8" s="933"/>
      <c r="AZ8" s="934"/>
      <c r="BA8" s="934"/>
      <c r="BB8" s="936"/>
      <c r="BC8" s="936"/>
      <c r="BD8" s="936"/>
      <c r="BE8" s="936"/>
      <c r="BF8" s="936"/>
      <c r="BG8" s="932"/>
      <c r="BH8" s="933"/>
      <c r="BI8" s="923"/>
      <c r="BJ8" s="924"/>
      <c r="BK8" s="925"/>
      <c r="BL8" s="942"/>
      <c r="BM8" s="942"/>
    </row>
    <row r="9" spans="1:65" s="202" customFormat="1" ht="25.15" customHeight="1" x14ac:dyDescent="0.2">
      <c r="A9" s="944"/>
      <c r="B9" s="944"/>
      <c r="C9" s="426" t="s">
        <v>97</v>
      </c>
      <c r="D9" s="427" t="s">
        <v>11</v>
      </c>
      <c r="E9" s="944"/>
      <c r="F9" s="427" t="s">
        <v>98</v>
      </c>
      <c r="G9" s="203" t="s">
        <v>11</v>
      </c>
      <c r="H9" s="944"/>
      <c r="I9" s="427" t="s">
        <v>98</v>
      </c>
      <c r="J9" s="203" t="s">
        <v>11</v>
      </c>
      <c r="K9" s="427" t="s">
        <v>98</v>
      </c>
      <c r="L9" s="203" t="s">
        <v>11</v>
      </c>
      <c r="M9" s="427" t="s">
        <v>98</v>
      </c>
      <c r="N9" s="203" t="s">
        <v>11</v>
      </c>
      <c r="O9" s="427" t="s">
        <v>98</v>
      </c>
      <c r="P9" s="203" t="s">
        <v>11</v>
      </c>
      <c r="Q9" s="427" t="s">
        <v>98</v>
      </c>
      <c r="R9" s="203" t="s">
        <v>11</v>
      </c>
      <c r="S9" s="427" t="s">
        <v>98</v>
      </c>
      <c r="T9" s="203" t="s">
        <v>11</v>
      </c>
      <c r="U9" s="937"/>
      <c r="V9" s="937"/>
      <c r="W9" s="937"/>
      <c r="X9" s="937"/>
      <c r="Y9" s="937"/>
      <c r="Z9" s="427" t="s">
        <v>42</v>
      </c>
      <c r="AA9" s="203" t="s">
        <v>43</v>
      </c>
      <c r="AB9" s="427" t="s">
        <v>75</v>
      </c>
      <c r="AC9" s="427" t="s">
        <v>76</v>
      </c>
      <c r="AD9" s="427" t="s">
        <v>77</v>
      </c>
      <c r="AE9" s="942"/>
      <c r="AF9" s="942"/>
      <c r="AG9" s="510"/>
      <c r="AH9" s="944"/>
      <c r="AI9" s="944"/>
      <c r="AJ9" s="467" t="s">
        <v>97</v>
      </c>
      <c r="AK9" s="468" t="s">
        <v>11</v>
      </c>
      <c r="AL9" s="944"/>
      <c r="AM9" s="468" t="s">
        <v>98</v>
      </c>
      <c r="AN9" s="203" t="s">
        <v>11</v>
      </c>
      <c r="AO9" s="944"/>
      <c r="AP9" s="468" t="s">
        <v>98</v>
      </c>
      <c r="AQ9" s="203" t="s">
        <v>11</v>
      </c>
      <c r="AR9" s="468" t="s">
        <v>98</v>
      </c>
      <c r="AS9" s="203" t="s">
        <v>11</v>
      </c>
      <c r="AT9" s="468" t="s">
        <v>98</v>
      </c>
      <c r="AU9" s="203" t="s">
        <v>11</v>
      </c>
      <c r="AV9" s="468" t="s">
        <v>98</v>
      </c>
      <c r="AW9" s="203" t="s">
        <v>11</v>
      </c>
      <c r="AX9" s="468" t="s">
        <v>98</v>
      </c>
      <c r="AY9" s="203" t="s">
        <v>11</v>
      </c>
      <c r="AZ9" s="468" t="s">
        <v>98</v>
      </c>
      <c r="BA9" s="203" t="s">
        <v>11</v>
      </c>
      <c r="BB9" s="937"/>
      <c r="BC9" s="937"/>
      <c r="BD9" s="937"/>
      <c r="BE9" s="937"/>
      <c r="BF9" s="937"/>
      <c r="BG9" s="468" t="s">
        <v>42</v>
      </c>
      <c r="BH9" s="203" t="s">
        <v>43</v>
      </c>
      <c r="BI9" s="468" t="s">
        <v>75</v>
      </c>
      <c r="BJ9" s="468" t="s">
        <v>76</v>
      </c>
      <c r="BK9" s="468" t="s">
        <v>77</v>
      </c>
      <c r="BL9" s="942"/>
      <c r="BM9" s="942"/>
    </row>
    <row r="10" spans="1:65" s="215" customFormat="1" ht="30" customHeight="1" x14ac:dyDescent="0.2">
      <c r="A10" s="908" t="s">
        <v>62</v>
      </c>
      <c r="B10" s="909"/>
      <c r="C10" s="204"/>
      <c r="D10" s="205"/>
      <c r="E10" s="205"/>
      <c r="F10" s="206"/>
      <c r="G10" s="206"/>
      <c r="H10" s="206"/>
      <c r="I10" s="206"/>
      <c r="J10" s="206"/>
      <c r="K10" s="206"/>
      <c r="L10" s="206"/>
      <c r="M10" s="206"/>
      <c r="N10" s="206"/>
      <c r="O10" s="206"/>
      <c r="P10" s="206"/>
      <c r="Q10" s="206"/>
      <c r="R10" s="206"/>
      <c r="S10" s="207"/>
      <c r="T10" s="207"/>
      <c r="U10" s="208"/>
      <c r="V10" s="208"/>
      <c r="W10" s="209"/>
      <c r="X10" s="208"/>
      <c r="Y10" s="208"/>
      <c r="Z10" s="210"/>
      <c r="AA10" s="210"/>
      <c r="AB10" s="211"/>
      <c r="AC10" s="212"/>
      <c r="AD10" s="213"/>
      <c r="AE10" s="205"/>
      <c r="AF10" s="214"/>
      <c r="AG10" s="511"/>
      <c r="AH10" s="908" t="s">
        <v>62</v>
      </c>
      <c r="AI10" s="909"/>
      <c r="AJ10" s="204"/>
      <c r="AK10" s="205"/>
      <c r="AL10" s="205"/>
      <c r="AM10" s="206"/>
      <c r="AN10" s="206"/>
      <c r="AO10" s="206"/>
      <c r="AP10" s="206"/>
      <c r="AQ10" s="206"/>
      <c r="AR10" s="206"/>
      <c r="AS10" s="206"/>
      <c r="AT10" s="206"/>
      <c r="AU10" s="206"/>
      <c r="AV10" s="206"/>
      <c r="AW10" s="206"/>
      <c r="AX10" s="206"/>
      <c r="AY10" s="206"/>
      <c r="AZ10" s="207"/>
      <c r="BA10" s="207"/>
      <c r="BB10" s="208"/>
      <c r="BC10" s="208"/>
      <c r="BD10" s="209"/>
      <c r="BE10" s="208"/>
      <c r="BF10" s="208"/>
      <c r="BG10" s="210"/>
      <c r="BH10" s="210"/>
      <c r="BI10" s="211"/>
      <c r="BJ10" s="212"/>
      <c r="BK10" s="213"/>
      <c r="BL10" s="205"/>
      <c r="BM10" s="214"/>
    </row>
    <row r="11" spans="1:65" s="115" customFormat="1" ht="114.75" x14ac:dyDescent="0.2">
      <c r="A11" s="77">
        <v>1</v>
      </c>
      <c r="B11" s="517" t="s">
        <v>315</v>
      </c>
      <c r="C11" s="435" t="s">
        <v>51</v>
      </c>
      <c r="D11" s="216"/>
      <c r="E11" s="78" t="s">
        <v>124</v>
      </c>
      <c r="F11" s="916" t="s">
        <v>44</v>
      </c>
      <c r="G11" s="917"/>
      <c r="H11" s="917"/>
      <c r="I11" s="917"/>
      <c r="J11" s="917"/>
      <c r="K11" s="917"/>
      <c r="L11" s="917"/>
      <c r="M11" s="917"/>
      <c r="N11" s="917"/>
      <c r="O11" s="917"/>
      <c r="P11" s="917"/>
      <c r="Q11" s="917"/>
      <c r="R11" s="917"/>
      <c r="S11" s="917"/>
      <c r="T11" s="918"/>
      <c r="U11" s="79">
        <v>337560</v>
      </c>
      <c r="V11" s="79">
        <f>+U11/13</f>
        <v>25966.153846153848</v>
      </c>
      <c r="W11" s="431"/>
      <c r="X11" s="431"/>
      <c r="Y11" s="412"/>
      <c r="Z11" s="431"/>
      <c r="AA11" s="431"/>
      <c r="AB11" s="79">
        <v>0</v>
      </c>
      <c r="AC11" s="79">
        <v>337560</v>
      </c>
      <c r="AD11" s="79">
        <f>+AB11+AC11</f>
        <v>337560</v>
      </c>
      <c r="AE11" s="433">
        <v>1.1000000000000001</v>
      </c>
      <c r="AF11" s="434"/>
      <c r="AG11" s="512"/>
      <c r="AH11" s="77">
        <v>1</v>
      </c>
      <c r="AI11" s="517" t="s">
        <v>328</v>
      </c>
      <c r="AJ11" s="435" t="s">
        <v>51</v>
      </c>
      <c r="AK11" s="216"/>
      <c r="AL11" s="78" t="s">
        <v>124</v>
      </c>
      <c r="AM11" s="916" t="s">
        <v>44</v>
      </c>
      <c r="AN11" s="917"/>
      <c r="AO11" s="917"/>
      <c r="AP11" s="917"/>
      <c r="AQ11" s="917"/>
      <c r="AR11" s="917"/>
      <c r="AS11" s="917"/>
      <c r="AT11" s="917"/>
      <c r="AU11" s="917"/>
      <c r="AV11" s="917"/>
      <c r="AW11" s="917"/>
      <c r="AX11" s="917"/>
      <c r="AY11" s="917"/>
      <c r="AZ11" s="917"/>
      <c r="BA11" s="918"/>
      <c r="BB11" s="79">
        <v>337560</v>
      </c>
      <c r="BC11" s="79">
        <f>+BB11/13</f>
        <v>25966.153846153848</v>
      </c>
      <c r="BD11" s="449"/>
      <c r="BE11" s="449"/>
      <c r="BF11" s="412"/>
      <c r="BG11" s="449"/>
      <c r="BH11" s="449"/>
      <c r="BI11" s="79">
        <v>0</v>
      </c>
      <c r="BJ11" s="79">
        <v>337560</v>
      </c>
      <c r="BK11" s="79">
        <f>+BI11+BJ11</f>
        <v>337560</v>
      </c>
      <c r="BL11" s="433">
        <v>1.1000000000000001</v>
      </c>
      <c r="BM11" s="434"/>
    </row>
    <row r="12" spans="1:65" s="115" customFormat="1" ht="115.15" customHeight="1" x14ac:dyDescent="0.2">
      <c r="A12" s="77">
        <v>2</v>
      </c>
      <c r="B12" s="517" t="s">
        <v>316</v>
      </c>
      <c r="C12" s="435" t="s">
        <v>51</v>
      </c>
      <c r="D12" s="216"/>
      <c r="E12" s="78" t="s">
        <v>124</v>
      </c>
      <c r="F12" s="916" t="s">
        <v>44</v>
      </c>
      <c r="G12" s="917"/>
      <c r="H12" s="917"/>
      <c r="I12" s="917"/>
      <c r="J12" s="917"/>
      <c r="K12" s="917"/>
      <c r="L12" s="917"/>
      <c r="M12" s="917"/>
      <c r="N12" s="917"/>
      <c r="O12" s="917"/>
      <c r="P12" s="917"/>
      <c r="Q12" s="917"/>
      <c r="R12" s="917"/>
      <c r="S12" s="917"/>
      <c r="T12" s="918"/>
      <c r="U12" s="79">
        <v>337560</v>
      </c>
      <c r="V12" s="79">
        <f t="shared" ref="V12:V18" si="0">+U12/13</f>
        <v>25966.153846153848</v>
      </c>
      <c r="W12" s="431"/>
      <c r="X12" s="431"/>
      <c r="Y12" s="412"/>
      <c r="Z12" s="431"/>
      <c r="AA12" s="431"/>
      <c r="AB12" s="79">
        <v>0</v>
      </c>
      <c r="AC12" s="79">
        <v>337560</v>
      </c>
      <c r="AD12" s="79">
        <f t="shared" ref="AD12:AD18" si="1">+AB12+AC12</f>
        <v>337560</v>
      </c>
      <c r="AE12" s="433">
        <v>1.1000000000000001</v>
      </c>
      <c r="AF12" s="434"/>
      <c r="AG12" s="512"/>
      <c r="AH12" s="77">
        <v>2</v>
      </c>
      <c r="AI12" s="517" t="s">
        <v>329</v>
      </c>
      <c r="AJ12" s="435" t="s">
        <v>51</v>
      </c>
      <c r="AK12" s="216"/>
      <c r="AL12" s="78" t="s">
        <v>124</v>
      </c>
      <c r="AM12" s="916" t="s">
        <v>44</v>
      </c>
      <c r="AN12" s="917"/>
      <c r="AO12" s="917"/>
      <c r="AP12" s="917"/>
      <c r="AQ12" s="917"/>
      <c r="AR12" s="917"/>
      <c r="AS12" s="917"/>
      <c r="AT12" s="917"/>
      <c r="AU12" s="917"/>
      <c r="AV12" s="917"/>
      <c r="AW12" s="917"/>
      <c r="AX12" s="917"/>
      <c r="AY12" s="917"/>
      <c r="AZ12" s="917"/>
      <c r="BA12" s="918"/>
      <c r="BB12" s="79">
        <v>337560</v>
      </c>
      <c r="BC12" s="79">
        <f t="shared" ref="BC12:BC18" si="2">+BB12/13</f>
        <v>25966.153846153848</v>
      </c>
      <c r="BD12" s="449"/>
      <c r="BE12" s="449"/>
      <c r="BF12" s="412"/>
      <c r="BG12" s="449"/>
      <c r="BH12" s="449"/>
      <c r="BI12" s="79">
        <v>0</v>
      </c>
      <c r="BJ12" s="79">
        <v>337560</v>
      </c>
      <c r="BK12" s="79">
        <f t="shared" ref="BK12:BK18" si="3">+BI12+BJ12</f>
        <v>337560</v>
      </c>
      <c r="BL12" s="433">
        <v>1.1000000000000001</v>
      </c>
      <c r="BM12" s="434"/>
    </row>
    <row r="13" spans="1:65" s="115" customFormat="1" ht="105.6" customHeight="1" x14ac:dyDescent="0.2">
      <c r="A13" s="77">
        <v>3</v>
      </c>
      <c r="B13" s="517" t="s">
        <v>317</v>
      </c>
      <c r="C13" s="435" t="s">
        <v>51</v>
      </c>
      <c r="D13" s="216"/>
      <c r="E13" s="78" t="s">
        <v>124</v>
      </c>
      <c r="F13" s="916" t="s">
        <v>44</v>
      </c>
      <c r="G13" s="917"/>
      <c r="H13" s="917"/>
      <c r="I13" s="917"/>
      <c r="J13" s="917"/>
      <c r="K13" s="917"/>
      <c r="L13" s="917"/>
      <c r="M13" s="917"/>
      <c r="N13" s="917"/>
      <c r="O13" s="917"/>
      <c r="P13" s="917"/>
      <c r="Q13" s="917"/>
      <c r="R13" s="917"/>
      <c r="S13" s="917"/>
      <c r="T13" s="918"/>
      <c r="U13" s="79">
        <v>337560</v>
      </c>
      <c r="V13" s="79">
        <f t="shared" si="0"/>
        <v>25966.153846153848</v>
      </c>
      <c r="W13" s="431"/>
      <c r="X13" s="431"/>
      <c r="Y13" s="412"/>
      <c r="Z13" s="431"/>
      <c r="AA13" s="431"/>
      <c r="AB13" s="79">
        <v>0</v>
      </c>
      <c r="AC13" s="79">
        <v>337560</v>
      </c>
      <c r="AD13" s="79">
        <f t="shared" si="1"/>
        <v>337560</v>
      </c>
      <c r="AE13" s="433">
        <v>1.1000000000000001</v>
      </c>
      <c r="AF13" s="434"/>
      <c r="AG13" s="512"/>
      <c r="AH13" s="77">
        <v>3</v>
      </c>
      <c r="AI13" s="517" t="s">
        <v>330</v>
      </c>
      <c r="AJ13" s="435" t="s">
        <v>51</v>
      </c>
      <c r="AK13" s="216"/>
      <c r="AL13" s="78" t="s">
        <v>124</v>
      </c>
      <c r="AM13" s="916" t="s">
        <v>44</v>
      </c>
      <c r="AN13" s="917"/>
      <c r="AO13" s="917"/>
      <c r="AP13" s="917"/>
      <c r="AQ13" s="917"/>
      <c r="AR13" s="917"/>
      <c r="AS13" s="917"/>
      <c r="AT13" s="917"/>
      <c r="AU13" s="917"/>
      <c r="AV13" s="917"/>
      <c r="AW13" s="917"/>
      <c r="AX13" s="917"/>
      <c r="AY13" s="917"/>
      <c r="AZ13" s="917"/>
      <c r="BA13" s="918"/>
      <c r="BB13" s="79">
        <v>337560</v>
      </c>
      <c r="BC13" s="79">
        <f t="shared" si="2"/>
        <v>25966.153846153848</v>
      </c>
      <c r="BD13" s="449"/>
      <c r="BE13" s="449"/>
      <c r="BF13" s="412"/>
      <c r="BG13" s="449"/>
      <c r="BH13" s="449"/>
      <c r="BI13" s="79">
        <v>0</v>
      </c>
      <c r="BJ13" s="79">
        <v>337560</v>
      </c>
      <c r="BK13" s="79">
        <f t="shared" si="3"/>
        <v>337560</v>
      </c>
      <c r="BL13" s="433">
        <v>1.1000000000000001</v>
      </c>
      <c r="BM13" s="434"/>
    </row>
    <row r="14" spans="1:65" s="115" customFormat="1" ht="95.45" customHeight="1" x14ac:dyDescent="0.2">
      <c r="A14" s="77">
        <v>4</v>
      </c>
      <c r="B14" s="517" t="s">
        <v>318</v>
      </c>
      <c r="C14" s="435" t="s">
        <v>51</v>
      </c>
      <c r="D14" s="216"/>
      <c r="E14" s="78" t="s">
        <v>124</v>
      </c>
      <c r="F14" s="916" t="s">
        <v>44</v>
      </c>
      <c r="G14" s="917"/>
      <c r="H14" s="917"/>
      <c r="I14" s="917"/>
      <c r="J14" s="917"/>
      <c r="K14" s="917"/>
      <c r="L14" s="917"/>
      <c r="M14" s="917"/>
      <c r="N14" s="917"/>
      <c r="O14" s="917"/>
      <c r="P14" s="917"/>
      <c r="Q14" s="917"/>
      <c r="R14" s="917"/>
      <c r="S14" s="917"/>
      <c r="T14" s="918"/>
      <c r="U14" s="79">
        <v>337560</v>
      </c>
      <c r="V14" s="79">
        <f t="shared" si="0"/>
        <v>25966.153846153848</v>
      </c>
      <c r="W14" s="445"/>
      <c r="X14" s="445"/>
      <c r="Y14" s="412"/>
      <c r="Z14" s="445"/>
      <c r="AA14" s="445"/>
      <c r="AB14" s="79">
        <v>0</v>
      </c>
      <c r="AC14" s="79">
        <v>337560</v>
      </c>
      <c r="AD14" s="79">
        <f t="shared" si="1"/>
        <v>337560</v>
      </c>
      <c r="AE14" s="433">
        <v>1.1000000000000001</v>
      </c>
      <c r="AF14" s="434"/>
      <c r="AG14" s="512"/>
      <c r="AH14" s="77">
        <v>4</v>
      </c>
      <c r="AI14" s="517" t="s">
        <v>331</v>
      </c>
      <c r="AJ14" s="435" t="s">
        <v>51</v>
      </c>
      <c r="AK14" s="216"/>
      <c r="AL14" s="78" t="s">
        <v>124</v>
      </c>
      <c r="AM14" s="916" t="s">
        <v>44</v>
      </c>
      <c r="AN14" s="917"/>
      <c r="AO14" s="917"/>
      <c r="AP14" s="917"/>
      <c r="AQ14" s="917"/>
      <c r="AR14" s="917"/>
      <c r="AS14" s="917"/>
      <c r="AT14" s="917"/>
      <c r="AU14" s="917"/>
      <c r="AV14" s="917"/>
      <c r="AW14" s="917"/>
      <c r="AX14" s="917"/>
      <c r="AY14" s="917"/>
      <c r="AZ14" s="917"/>
      <c r="BA14" s="918"/>
      <c r="BB14" s="79">
        <v>337560</v>
      </c>
      <c r="BC14" s="79">
        <f t="shared" si="2"/>
        <v>25966.153846153848</v>
      </c>
      <c r="BD14" s="449"/>
      <c r="BE14" s="449"/>
      <c r="BF14" s="412"/>
      <c r="BG14" s="449"/>
      <c r="BH14" s="449"/>
      <c r="BI14" s="79">
        <v>0</v>
      </c>
      <c r="BJ14" s="79">
        <v>337560</v>
      </c>
      <c r="BK14" s="79">
        <f t="shared" si="3"/>
        <v>337560</v>
      </c>
      <c r="BL14" s="433">
        <v>1.1000000000000001</v>
      </c>
      <c r="BM14" s="434"/>
    </row>
    <row r="15" spans="1:65" s="115" customFormat="1" ht="106.15" customHeight="1" x14ac:dyDescent="0.2">
      <c r="A15" s="77">
        <v>5</v>
      </c>
      <c r="B15" s="517" t="s">
        <v>319</v>
      </c>
      <c r="C15" s="435" t="s">
        <v>51</v>
      </c>
      <c r="D15" s="216"/>
      <c r="E15" s="78" t="s">
        <v>124</v>
      </c>
      <c r="F15" s="916" t="s">
        <v>44</v>
      </c>
      <c r="G15" s="917"/>
      <c r="H15" s="917"/>
      <c r="I15" s="917"/>
      <c r="J15" s="917"/>
      <c r="K15" s="917"/>
      <c r="L15" s="917"/>
      <c r="M15" s="917"/>
      <c r="N15" s="917"/>
      <c r="O15" s="917"/>
      <c r="P15" s="917"/>
      <c r="Q15" s="917"/>
      <c r="R15" s="917"/>
      <c r="S15" s="917"/>
      <c r="T15" s="918"/>
      <c r="U15" s="79">
        <v>337560</v>
      </c>
      <c r="V15" s="79">
        <f t="shared" si="0"/>
        <v>25966.153846153848</v>
      </c>
      <c r="W15" s="445"/>
      <c r="X15" s="445"/>
      <c r="Y15" s="412"/>
      <c r="Z15" s="445"/>
      <c r="AA15" s="445"/>
      <c r="AB15" s="79">
        <v>0</v>
      </c>
      <c r="AC15" s="79">
        <v>337560</v>
      </c>
      <c r="AD15" s="79">
        <f t="shared" si="1"/>
        <v>337560</v>
      </c>
      <c r="AE15" s="433">
        <v>1.1000000000000001</v>
      </c>
      <c r="AF15" s="434"/>
      <c r="AG15" s="512"/>
      <c r="AH15" s="77">
        <v>5</v>
      </c>
      <c r="AI15" s="517" t="s">
        <v>332</v>
      </c>
      <c r="AJ15" s="435" t="s">
        <v>51</v>
      </c>
      <c r="AK15" s="216"/>
      <c r="AL15" s="78" t="s">
        <v>124</v>
      </c>
      <c r="AM15" s="916" t="s">
        <v>44</v>
      </c>
      <c r="AN15" s="917"/>
      <c r="AO15" s="917"/>
      <c r="AP15" s="917"/>
      <c r="AQ15" s="917"/>
      <c r="AR15" s="917"/>
      <c r="AS15" s="917"/>
      <c r="AT15" s="917"/>
      <c r="AU15" s="917"/>
      <c r="AV15" s="917"/>
      <c r="AW15" s="917"/>
      <c r="AX15" s="917"/>
      <c r="AY15" s="917"/>
      <c r="AZ15" s="917"/>
      <c r="BA15" s="918"/>
      <c r="BB15" s="79">
        <v>337560</v>
      </c>
      <c r="BC15" s="79">
        <f t="shared" si="2"/>
        <v>25966.153846153848</v>
      </c>
      <c r="BD15" s="449"/>
      <c r="BE15" s="449"/>
      <c r="BF15" s="412"/>
      <c r="BG15" s="449"/>
      <c r="BH15" s="449"/>
      <c r="BI15" s="79">
        <v>0</v>
      </c>
      <c r="BJ15" s="79">
        <v>337560</v>
      </c>
      <c r="BK15" s="79">
        <f t="shared" si="3"/>
        <v>337560</v>
      </c>
      <c r="BL15" s="433">
        <v>1.1000000000000001</v>
      </c>
      <c r="BM15" s="434"/>
    </row>
    <row r="16" spans="1:65" s="115" customFormat="1" ht="71.45" hidden="1" customHeight="1" x14ac:dyDescent="0.2">
      <c r="A16" s="77">
        <v>6</v>
      </c>
      <c r="B16" s="448" t="s">
        <v>311</v>
      </c>
      <c r="C16" s="435" t="s">
        <v>51</v>
      </c>
      <c r="D16" s="216"/>
      <c r="E16" s="78" t="s">
        <v>124</v>
      </c>
      <c r="F16" s="916" t="s">
        <v>44</v>
      </c>
      <c r="G16" s="917"/>
      <c r="H16" s="917"/>
      <c r="I16" s="917"/>
      <c r="J16" s="917"/>
      <c r="K16" s="917"/>
      <c r="L16" s="917"/>
      <c r="M16" s="917"/>
      <c r="N16" s="917"/>
      <c r="O16" s="917"/>
      <c r="P16" s="917"/>
      <c r="Q16" s="917"/>
      <c r="R16" s="917"/>
      <c r="S16" s="917"/>
      <c r="T16" s="918"/>
      <c r="U16" s="79">
        <v>375067</v>
      </c>
      <c r="V16" s="79">
        <f t="shared" si="0"/>
        <v>28851.307692307691</v>
      </c>
      <c r="W16" s="447"/>
      <c r="X16" s="447"/>
      <c r="Y16" s="412"/>
      <c r="Z16" s="447"/>
      <c r="AA16" s="447"/>
      <c r="AB16" s="79">
        <v>0</v>
      </c>
      <c r="AC16" s="79">
        <v>375067</v>
      </c>
      <c r="AD16" s="79">
        <f t="shared" si="1"/>
        <v>375067</v>
      </c>
      <c r="AE16" s="433">
        <v>1.1000000000000001</v>
      </c>
      <c r="AF16" s="434"/>
      <c r="AG16" s="512"/>
      <c r="AH16" s="77">
        <v>6</v>
      </c>
      <c r="AI16" s="478" t="s">
        <v>311</v>
      </c>
      <c r="AJ16" s="435" t="s">
        <v>51</v>
      </c>
      <c r="AK16" s="216"/>
      <c r="AL16" s="78" t="s">
        <v>124</v>
      </c>
      <c r="AM16" s="916" t="s">
        <v>44</v>
      </c>
      <c r="AN16" s="917"/>
      <c r="AO16" s="917"/>
      <c r="AP16" s="917"/>
      <c r="AQ16" s="917"/>
      <c r="AR16" s="917"/>
      <c r="AS16" s="917"/>
      <c r="AT16" s="917"/>
      <c r="AU16" s="917"/>
      <c r="AV16" s="917"/>
      <c r="AW16" s="917"/>
      <c r="AX16" s="917"/>
      <c r="AY16" s="917"/>
      <c r="AZ16" s="917"/>
      <c r="BA16" s="918"/>
      <c r="BB16" s="79">
        <v>375067</v>
      </c>
      <c r="BC16" s="79">
        <f t="shared" si="2"/>
        <v>28851.307692307691</v>
      </c>
      <c r="BD16" s="449"/>
      <c r="BE16" s="449"/>
      <c r="BF16" s="412"/>
      <c r="BG16" s="449"/>
      <c r="BH16" s="449"/>
      <c r="BI16" s="79">
        <v>0</v>
      </c>
      <c r="BJ16" s="79">
        <v>375067</v>
      </c>
      <c r="BK16" s="79">
        <f t="shared" si="3"/>
        <v>375067</v>
      </c>
      <c r="BL16" s="433">
        <v>1.1000000000000001</v>
      </c>
      <c r="BM16" s="434"/>
    </row>
    <row r="17" spans="1:65" s="115" customFormat="1" ht="71.45" hidden="1" customHeight="1" x14ac:dyDescent="0.2">
      <c r="A17" s="77">
        <v>7</v>
      </c>
      <c r="B17" s="448" t="s">
        <v>312</v>
      </c>
      <c r="C17" s="435" t="s">
        <v>51</v>
      </c>
      <c r="D17" s="216"/>
      <c r="E17" s="78" t="s">
        <v>124</v>
      </c>
      <c r="F17" s="916" t="s">
        <v>44</v>
      </c>
      <c r="G17" s="917"/>
      <c r="H17" s="917"/>
      <c r="I17" s="917"/>
      <c r="J17" s="917"/>
      <c r="K17" s="917"/>
      <c r="L17" s="917"/>
      <c r="M17" s="917"/>
      <c r="N17" s="917"/>
      <c r="O17" s="917"/>
      <c r="P17" s="917"/>
      <c r="Q17" s="917"/>
      <c r="R17" s="917"/>
      <c r="S17" s="917"/>
      <c r="T17" s="918"/>
      <c r="U17" s="79">
        <v>375067</v>
      </c>
      <c r="V17" s="79">
        <f t="shared" ref="V17" si="4">+U17/13</f>
        <v>28851.307692307691</v>
      </c>
      <c r="W17" s="447"/>
      <c r="X17" s="447"/>
      <c r="Y17" s="412"/>
      <c r="Z17" s="447"/>
      <c r="AA17" s="447"/>
      <c r="AB17" s="79">
        <v>0</v>
      </c>
      <c r="AC17" s="79">
        <v>375067</v>
      </c>
      <c r="AD17" s="79">
        <f t="shared" ref="AD17" si="5">+AB17+AC17</f>
        <v>375067</v>
      </c>
      <c r="AE17" s="433">
        <v>1.1000000000000001</v>
      </c>
      <c r="AF17" s="434"/>
      <c r="AG17" s="512"/>
      <c r="AH17" s="77">
        <v>7</v>
      </c>
      <c r="AI17" s="478" t="s">
        <v>312</v>
      </c>
      <c r="AJ17" s="435" t="s">
        <v>51</v>
      </c>
      <c r="AK17" s="216"/>
      <c r="AL17" s="78" t="s">
        <v>124</v>
      </c>
      <c r="AM17" s="916" t="s">
        <v>44</v>
      </c>
      <c r="AN17" s="917"/>
      <c r="AO17" s="917"/>
      <c r="AP17" s="917"/>
      <c r="AQ17" s="917"/>
      <c r="AR17" s="917"/>
      <c r="AS17" s="917"/>
      <c r="AT17" s="917"/>
      <c r="AU17" s="917"/>
      <c r="AV17" s="917"/>
      <c r="AW17" s="917"/>
      <c r="AX17" s="917"/>
      <c r="AY17" s="917"/>
      <c r="AZ17" s="917"/>
      <c r="BA17" s="918"/>
      <c r="BB17" s="79">
        <v>375067</v>
      </c>
      <c r="BC17" s="79">
        <f t="shared" si="2"/>
        <v>28851.307692307691</v>
      </c>
      <c r="BD17" s="449"/>
      <c r="BE17" s="449"/>
      <c r="BF17" s="412"/>
      <c r="BG17" s="449"/>
      <c r="BH17" s="449"/>
      <c r="BI17" s="79">
        <v>0</v>
      </c>
      <c r="BJ17" s="79">
        <v>375067</v>
      </c>
      <c r="BK17" s="79">
        <f t="shared" si="3"/>
        <v>375067</v>
      </c>
      <c r="BL17" s="433">
        <v>1.1000000000000001</v>
      </c>
      <c r="BM17" s="434"/>
    </row>
    <row r="18" spans="1:65" s="115" customFormat="1" ht="71.45" hidden="1" customHeight="1" x14ac:dyDescent="0.2">
      <c r="A18" s="77">
        <v>8</v>
      </c>
      <c r="B18" s="448" t="s">
        <v>313</v>
      </c>
      <c r="C18" s="435" t="s">
        <v>51</v>
      </c>
      <c r="D18" s="216"/>
      <c r="E18" s="78" t="s">
        <v>124</v>
      </c>
      <c r="F18" s="916" t="s">
        <v>44</v>
      </c>
      <c r="G18" s="917"/>
      <c r="H18" s="917"/>
      <c r="I18" s="917"/>
      <c r="J18" s="917"/>
      <c r="K18" s="917"/>
      <c r="L18" s="917"/>
      <c r="M18" s="917"/>
      <c r="N18" s="917"/>
      <c r="O18" s="917"/>
      <c r="P18" s="917"/>
      <c r="Q18" s="917"/>
      <c r="R18" s="917"/>
      <c r="S18" s="917"/>
      <c r="T18" s="918"/>
      <c r="U18" s="79">
        <v>375066</v>
      </c>
      <c r="V18" s="79">
        <f t="shared" si="0"/>
        <v>28851.23076923077</v>
      </c>
      <c r="W18" s="447"/>
      <c r="X18" s="447"/>
      <c r="Y18" s="412"/>
      <c r="Z18" s="447"/>
      <c r="AA18" s="447"/>
      <c r="AB18" s="79">
        <v>0</v>
      </c>
      <c r="AC18" s="79">
        <v>375066</v>
      </c>
      <c r="AD18" s="79">
        <f t="shared" si="1"/>
        <v>375066</v>
      </c>
      <c r="AE18" s="433">
        <v>1.1000000000000001</v>
      </c>
      <c r="AF18" s="434"/>
      <c r="AG18" s="512"/>
      <c r="AH18" s="77">
        <v>8</v>
      </c>
      <c r="AI18" s="478" t="s">
        <v>313</v>
      </c>
      <c r="AJ18" s="435" t="s">
        <v>51</v>
      </c>
      <c r="AK18" s="216"/>
      <c r="AL18" s="78" t="s">
        <v>124</v>
      </c>
      <c r="AM18" s="916" t="s">
        <v>44</v>
      </c>
      <c r="AN18" s="917"/>
      <c r="AO18" s="917"/>
      <c r="AP18" s="917"/>
      <c r="AQ18" s="917"/>
      <c r="AR18" s="917"/>
      <c r="AS18" s="917"/>
      <c r="AT18" s="917"/>
      <c r="AU18" s="917"/>
      <c r="AV18" s="917"/>
      <c r="AW18" s="917"/>
      <c r="AX18" s="917"/>
      <c r="AY18" s="917"/>
      <c r="AZ18" s="917"/>
      <c r="BA18" s="918"/>
      <c r="BB18" s="79">
        <v>375066</v>
      </c>
      <c r="BC18" s="79">
        <f t="shared" si="2"/>
        <v>28851.23076923077</v>
      </c>
      <c r="BD18" s="449"/>
      <c r="BE18" s="449"/>
      <c r="BF18" s="412"/>
      <c r="BG18" s="449"/>
      <c r="BH18" s="449"/>
      <c r="BI18" s="79">
        <v>0</v>
      </c>
      <c r="BJ18" s="79">
        <v>375066</v>
      </c>
      <c r="BK18" s="79">
        <f t="shared" si="3"/>
        <v>375066</v>
      </c>
      <c r="BL18" s="433">
        <v>1.1000000000000001</v>
      </c>
      <c r="BM18" s="434"/>
    </row>
    <row r="19" spans="1:65" s="223" customFormat="1" ht="28.5" customHeight="1" x14ac:dyDescent="0.2">
      <c r="A19" s="910" t="s">
        <v>185</v>
      </c>
      <c r="B19" s="911"/>
      <c r="C19" s="218"/>
      <c r="D19" s="219"/>
      <c r="E19" s="219"/>
      <c r="F19" s="219"/>
      <c r="G19" s="219"/>
      <c r="H19" s="219"/>
      <c r="I19" s="219"/>
      <c r="J19" s="219"/>
      <c r="K19" s="219"/>
      <c r="L19" s="219"/>
      <c r="M19" s="219"/>
      <c r="N19" s="219"/>
      <c r="O19" s="219"/>
      <c r="P19" s="219"/>
      <c r="Q19" s="219"/>
      <c r="R19" s="219"/>
      <c r="S19" s="219"/>
      <c r="T19" s="219"/>
      <c r="U19" s="220">
        <f t="shared" ref="U19:AD19" si="6">SUM(U11:U18)</f>
        <v>2813000</v>
      </c>
      <c r="V19" s="220">
        <f t="shared" si="6"/>
        <v>216384.6153846154</v>
      </c>
      <c r="W19" s="220">
        <f t="shared" si="6"/>
        <v>0</v>
      </c>
      <c r="X19" s="220">
        <f t="shared" si="6"/>
        <v>0</v>
      </c>
      <c r="Y19" s="220">
        <f t="shared" si="6"/>
        <v>0</v>
      </c>
      <c r="Z19" s="220">
        <f t="shared" si="6"/>
        <v>0</v>
      </c>
      <c r="AA19" s="220">
        <f t="shared" si="6"/>
        <v>0</v>
      </c>
      <c r="AB19" s="220">
        <f t="shared" si="6"/>
        <v>0</v>
      </c>
      <c r="AC19" s="220">
        <f t="shared" si="6"/>
        <v>2813000</v>
      </c>
      <c r="AD19" s="220">
        <f t="shared" si="6"/>
        <v>2813000</v>
      </c>
      <c r="AE19" s="221"/>
      <c r="AF19" s="222"/>
      <c r="AG19" s="513"/>
      <c r="AH19" s="910" t="s">
        <v>185</v>
      </c>
      <c r="AI19" s="911"/>
      <c r="AJ19" s="218"/>
      <c r="AK19" s="219"/>
      <c r="AL19" s="219"/>
      <c r="AM19" s="219"/>
      <c r="AN19" s="219"/>
      <c r="AO19" s="219"/>
      <c r="AP19" s="219"/>
      <c r="AQ19" s="219"/>
      <c r="AR19" s="219"/>
      <c r="AS19" s="219"/>
      <c r="AT19" s="219"/>
      <c r="AU19" s="219"/>
      <c r="AV19" s="219"/>
      <c r="AW19" s="219"/>
      <c r="AX19" s="219"/>
      <c r="AY19" s="219"/>
      <c r="AZ19" s="219"/>
      <c r="BA19" s="219"/>
      <c r="BB19" s="220">
        <f t="shared" ref="BB19:BK19" si="7">SUM(BB11:BB18)</f>
        <v>2813000</v>
      </c>
      <c r="BC19" s="220">
        <f t="shared" si="7"/>
        <v>216384.6153846154</v>
      </c>
      <c r="BD19" s="220">
        <f t="shared" si="7"/>
        <v>0</v>
      </c>
      <c r="BE19" s="220">
        <f t="shared" si="7"/>
        <v>0</v>
      </c>
      <c r="BF19" s="220">
        <f t="shared" si="7"/>
        <v>0</v>
      </c>
      <c r="BG19" s="220">
        <f t="shared" si="7"/>
        <v>0</v>
      </c>
      <c r="BH19" s="220">
        <f t="shared" si="7"/>
        <v>0</v>
      </c>
      <c r="BI19" s="220">
        <f t="shared" si="7"/>
        <v>0</v>
      </c>
      <c r="BJ19" s="220">
        <f t="shared" si="7"/>
        <v>2813000</v>
      </c>
      <c r="BK19" s="220">
        <f t="shared" si="7"/>
        <v>2813000</v>
      </c>
      <c r="BL19" s="221"/>
      <c r="BM19" s="222"/>
    </row>
    <row r="20" spans="1:65" s="212" customFormat="1" hidden="1" x14ac:dyDescent="0.2">
      <c r="B20" s="224"/>
      <c r="C20" s="225"/>
      <c r="D20" s="205"/>
      <c r="E20" s="205"/>
      <c r="F20" s="205"/>
      <c r="G20" s="205"/>
      <c r="H20" s="205"/>
      <c r="I20" s="205"/>
      <c r="J20" s="205"/>
      <c r="K20" s="205"/>
      <c r="L20" s="205"/>
      <c r="M20" s="205"/>
      <c r="N20" s="205"/>
      <c r="O20" s="205"/>
      <c r="P20" s="205"/>
      <c r="Q20" s="205"/>
      <c r="R20" s="205"/>
      <c r="S20" s="205"/>
      <c r="T20" s="205"/>
      <c r="U20" s="46"/>
      <c r="V20" s="46"/>
      <c r="W20" s="46"/>
      <c r="X20" s="46"/>
      <c r="Y20" s="46"/>
      <c r="Z20" s="46"/>
      <c r="AA20" s="46"/>
      <c r="AB20" s="46"/>
      <c r="AC20" s="46"/>
      <c r="AD20" s="46"/>
      <c r="AE20" s="226"/>
      <c r="AF20" s="226"/>
      <c r="AG20" s="514"/>
      <c r="AI20" s="224"/>
      <c r="AJ20" s="225"/>
      <c r="AK20" s="205"/>
      <c r="AL20" s="205"/>
      <c r="AM20" s="205"/>
      <c r="AN20" s="205"/>
      <c r="AO20" s="205"/>
      <c r="AP20" s="205"/>
      <c r="AQ20" s="205"/>
      <c r="AR20" s="205"/>
      <c r="AS20" s="205"/>
      <c r="AT20" s="205"/>
      <c r="AU20" s="205"/>
      <c r="AV20" s="205"/>
      <c r="AW20" s="205"/>
      <c r="AX20" s="205"/>
      <c r="AY20" s="205"/>
      <c r="AZ20" s="205"/>
      <c r="BA20" s="205"/>
      <c r="BB20" s="46"/>
      <c r="BC20" s="46"/>
      <c r="BD20" s="46"/>
      <c r="BE20" s="46"/>
      <c r="BF20" s="46"/>
      <c r="BG20" s="46"/>
      <c r="BH20" s="46"/>
      <c r="BI20" s="46"/>
      <c r="BJ20" s="46"/>
      <c r="BK20" s="46"/>
      <c r="BL20" s="226"/>
      <c r="BM20" s="226"/>
    </row>
    <row r="21" spans="1:65" s="212" customFormat="1" ht="23.1" hidden="1" customHeight="1" x14ac:dyDescent="0.2">
      <c r="A21" s="910" t="s">
        <v>121</v>
      </c>
      <c r="B21" s="911"/>
      <c r="C21" s="228"/>
      <c r="D21" s="228"/>
      <c r="E21" s="228"/>
      <c r="F21" s="228"/>
      <c r="G21" s="228"/>
      <c r="H21" s="228"/>
      <c r="I21" s="228"/>
      <c r="J21" s="228"/>
      <c r="K21" s="228"/>
      <c r="L21" s="228"/>
      <c r="M21" s="228"/>
      <c r="N21" s="228"/>
      <c r="O21" s="228"/>
      <c r="P21" s="228"/>
      <c r="Q21" s="228"/>
      <c r="R21" s="228"/>
      <c r="S21" s="228"/>
      <c r="T21" s="229"/>
      <c r="U21" s="220">
        <f>+U19</f>
        <v>2813000</v>
      </c>
      <c r="V21" s="220">
        <f t="shared" ref="V21:AD21" si="8">+V19</f>
        <v>216384.6153846154</v>
      </c>
      <c r="W21" s="220">
        <f t="shared" si="8"/>
        <v>0</v>
      </c>
      <c r="X21" s="220">
        <f t="shared" si="8"/>
        <v>0</v>
      </c>
      <c r="Y21" s="220">
        <f t="shared" si="8"/>
        <v>0</v>
      </c>
      <c r="Z21" s="220">
        <f t="shared" si="8"/>
        <v>0</v>
      </c>
      <c r="AA21" s="220">
        <f t="shared" si="8"/>
        <v>0</v>
      </c>
      <c r="AB21" s="220">
        <f t="shared" si="8"/>
        <v>0</v>
      </c>
      <c r="AC21" s="220">
        <f t="shared" si="8"/>
        <v>2813000</v>
      </c>
      <c r="AD21" s="220">
        <f t="shared" si="8"/>
        <v>2813000</v>
      </c>
      <c r="AE21" s="226"/>
      <c r="AF21" s="226"/>
      <c r="AG21" s="514"/>
      <c r="AH21" s="910" t="s">
        <v>121</v>
      </c>
      <c r="AI21" s="911"/>
      <c r="AJ21" s="228"/>
      <c r="AK21" s="228"/>
      <c r="AL21" s="228"/>
      <c r="AM21" s="228"/>
      <c r="AN21" s="228"/>
      <c r="AO21" s="228"/>
      <c r="AP21" s="228"/>
      <c r="AQ21" s="228"/>
      <c r="AR21" s="228"/>
      <c r="AS21" s="228"/>
      <c r="AT21" s="228"/>
      <c r="AU21" s="228"/>
      <c r="AV21" s="228"/>
      <c r="AW21" s="228"/>
      <c r="AX21" s="228"/>
      <c r="AY21" s="228"/>
      <c r="AZ21" s="228"/>
      <c r="BA21" s="229"/>
      <c r="BB21" s="220">
        <f>+BB19</f>
        <v>2813000</v>
      </c>
      <c r="BC21" s="220">
        <f t="shared" ref="BC21:BK21" si="9">+BC19</f>
        <v>216384.6153846154</v>
      </c>
      <c r="BD21" s="220">
        <f t="shared" si="9"/>
        <v>0</v>
      </c>
      <c r="BE21" s="220">
        <f t="shared" si="9"/>
        <v>0</v>
      </c>
      <c r="BF21" s="220">
        <f t="shared" si="9"/>
        <v>0</v>
      </c>
      <c r="BG21" s="220">
        <f t="shared" si="9"/>
        <v>0</v>
      </c>
      <c r="BH21" s="220">
        <f t="shared" si="9"/>
        <v>0</v>
      </c>
      <c r="BI21" s="220">
        <f t="shared" si="9"/>
        <v>0</v>
      </c>
      <c r="BJ21" s="220">
        <f t="shared" si="9"/>
        <v>2813000</v>
      </c>
      <c r="BK21" s="220">
        <f t="shared" si="9"/>
        <v>2813000</v>
      </c>
      <c r="BL21" s="226"/>
      <c r="BM21" s="226"/>
    </row>
    <row r="22" spans="1:65" s="212" customFormat="1" hidden="1" x14ac:dyDescent="0.2">
      <c r="B22" s="224"/>
      <c r="C22" s="225"/>
      <c r="D22" s="205"/>
      <c r="E22" s="205"/>
      <c r="F22" s="205"/>
      <c r="G22" s="205"/>
      <c r="H22" s="205"/>
      <c r="I22" s="205"/>
      <c r="J22" s="205"/>
      <c r="K22" s="205"/>
      <c r="L22" s="205"/>
      <c r="M22" s="205"/>
      <c r="N22" s="205"/>
      <c r="O22" s="205"/>
      <c r="P22" s="205"/>
      <c r="Q22" s="205"/>
      <c r="R22" s="205"/>
      <c r="S22" s="205"/>
      <c r="T22" s="205"/>
      <c r="U22" s="46"/>
      <c r="V22" s="46"/>
      <c r="W22" s="210"/>
      <c r="X22" s="227"/>
      <c r="Y22" s="231"/>
      <c r="Z22" s="210"/>
      <c r="AA22" s="210"/>
      <c r="AB22" s="46"/>
      <c r="AC22" s="46"/>
      <c r="AD22" s="46"/>
      <c r="AE22" s="226"/>
      <c r="AF22" s="226"/>
      <c r="AG22" s="514"/>
      <c r="AI22" s="224"/>
      <c r="AJ22" s="225"/>
      <c r="AK22" s="205"/>
      <c r="AL22" s="205"/>
      <c r="AM22" s="205"/>
      <c r="AN22" s="205"/>
      <c r="AO22" s="205"/>
      <c r="AP22" s="205"/>
      <c r="AQ22" s="205"/>
      <c r="AR22" s="205"/>
      <c r="AS22" s="205"/>
      <c r="AT22" s="205"/>
      <c r="AU22" s="205"/>
      <c r="AV22" s="205"/>
      <c r="AW22" s="205"/>
      <c r="AX22" s="205"/>
      <c r="AY22" s="205"/>
      <c r="AZ22" s="205"/>
      <c r="BA22" s="205"/>
      <c r="BB22" s="46"/>
      <c r="BC22" s="46"/>
      <c r="BD22" s="210"/>
      <c r="BE22" s="227"/>
      <c r="BF22" s="231"/>
      <c r="BG22" s="210"/>
      <c r="BH22" s="210"/>
      <c r="BI22" s="46"/>
      <c r="BJ22" s="46"/>
      <c r="BK22" s="46"/>
      <c r="BL22" s="226"/>
      <c r="BM22" s="226"/>
    </row>
    <row r="23" spans="1:65" s="212" customFormat="1" hidden="1" x14ac:dyDescent="0.2">
      <c r="B23" s="224"/>
      <c r="C23" s="225"/>
      <c r="D23" s="205"/>
      <c r="E23" s="205"/>
      <c r="F23" s="205"/>
      <c r="G23" s="205"/>
      <c r="H23" s="205"/>
      <c r="I23" s="205"/>
      <c r="J23" s="205"/>
      <c r="K23" s="205"/>
      <c r="L23" s="205"/>
      <c r="M23" s="205"/>
      <c r="N23" s="205"/>
      <c r="O23" s="205"/>
      <c r="P23" s="205"/>
      <c r="Q23" s="205"/>
      <c r="R23" s="205"/>
      <c r="S23" s="205"/>
      <c r="T23" s="205"/>
      <c r="U23" s="46"/>
      <c r="V23" s="46"/>
      <c r="W23" s="210"/>
      <c r="X23" s="227"/>
      <c r="Y23" s="231"/>
      <c r="Z23" s="210"/>
      <c r="AA23" s="210"/>
      <c r="AB23" s="46"/>
      <c r="AC23" s="46"/>
      <c r="AD23" s="46"/>
      <c r="AE23" s="226"/>
      <c r="AF23" s="226"/>
      <c r="AG23" s="514"/>
      <c r="AI23" s="224"/>
      <c r="AJ23" s="225"/>
      <c r="AK23" s="205"/>
      <c r="AL23" s="205"/>
      <c r="AM23" s="205"/>
      <c r="AN23" s="205"/>
      <c r="AO23" s="205"/>
      <c r="AP23" s="205"/>
      <c r="AQ23" s="205"/>
      <c r="AR23" s="205"/>
      <c r="AS23" s="205"/>
      <c r="AT23" s="205"/>
      <c r="AU23" s="205"/>
      <c r="AV23" s="205"/>
      <c r="AW23" s="205"/>
      <c r="AX23" s="205"/>
      <c r="AY23" s="205"/>
      <c r="AZ23" s="205"/>
      <c r="BA23" s="205"/>
      <c r="BB23" s="46"/>
      <c r="BC23" s="46"/>
      <c r="BD23" s="210"/>
      <c r="BE23" s="227"/>
      <c r="BF23" s="231"/>
      <c r="BG23" s="210"/>
      <c r="BH23" s="210"/>
      <c r="BI23" s="46"/>
      <c r="BJ23" s="46"/>
      <c r="BK23" s="46"/>
      <c r="BL23" s="226"/>
      <c r="BM23" s="226"/>
    </row>
    <row r="24" spans="1:65" s="202" customFormat="1" hidden="1" x14ac:dyDescent="0.2">
      <c r="B24" s="232"/>
      <c r="C24" s="233"/>
      <c r="D24" s="890" t="s">
        <v>99</v>
      </c>
      <c r="E24" s="891"/>
      <c r="F24" s="891"/>
      <c r="G24" s="891"/>
      <c r="H24" s="891"/>
      <c r="I24" s="891"/>
      <c r="J24" s="892"/>
      <c r="K24" s="912" t="s">
        <v>100</v>
      </c>
      <c r="L24" s="913"/>
      <c r="M24" s="912" t="s">
        <v>16</v>
      </c>
      <c r="N24" s="913"/>
      <c r="O24" s="233"/>
      <c r="P24" s="233"/>
      <c r="Q24" s="233"/>
      <c r="R24" s="233"/>
      <c r="S24" s="233"/>
      <c r="T24" s="233"/>
      <c r="U24" s="234"/>
      <c r="V24" s="233"/>
      <c r="W24" s="233"/>
      <c r="X24" s="235"/>
      <c r="Y24" s="230"/>
      <c r="Z24" s="236"/>
      <c r="AB24" s="237"/>
      <c r="AC24" s="237"/>
      <c r="AD24" s="237"/>
      <c r="AE24" s="230"/>
      <c r="AF24" s="230"/>
      <c r="AG24" s="515"/>
      <c r="AI24" s="232"/>
      <c r="AJ24" s="233"/>
      <c r="AK24" s="890" t="s">
        <v>99</v>
      </c>
      <c r="AL24" s="891"/>
      <c r="AM24" s="891"/>
      <c r="AN24" s="891"/>
      <c r="AO24" s="891"/>
      <c r="AP24" s="891"/>
      <c r="AQ24" s="892"/>
      <c r="AR24" s="912" t="s">
        <v>100</v>
      </c>
      <c r="AS24" s="913"/>
      <c r="AT24" s="912" t="s">
        <v>16</v>
      </c>
      <c r="AU24" s="913"/>
      <c r="AV24" s="233"/>
      <c r="AW24" s="233"/>
      <c r="AX24" s="233"/>
      <c r="AY24" s="233"/>
      <c r="AZ24" s="233"/>
      <c r="BA24" s="233"/>
      <c r="BB24" s="234"/>
      <c r="BC24" s="233"/>
      <c r="BD24" s="233"/>
      <c r="BE24" s="235"/>
      <c r="BF24" s="230"/>
      <c r="BG24" s="236"/>
      <c r="BI24" s="237"/>
      <c r="BJ24" s="237"/>
      <c r="BK24" s="237"/>
      <c r="BL24" s="230"/>
      <c r="BM24" s="230"/>
    </row>
    <row r="25" spans="1:65" s="202" customFormat="1" hidden="1" x14ac:dyDescent="0.2">
      <c r="B25" s="232"/>
      <c r="C25" s="233"/>
      <c r="D25" s="903" t="s">
        <v>61</v>
      </c>
      <c r="E25" s="904"/>
      <c r="F25" s="904"/>
      <c r="G25" s="904"/>
      <c r="H25" s="904"/>
      <c r="I25" s="904"/>
      <c r="J25" s="905"/>
      <c r="K25" s="914"/>
      <c r="L25" s="915"/>
      <c r="M25" s="919"/>
      <c r="N25" s="915"/>
      <c r="O25" s="233"/>
      <c r="P25" s="233"/>
      <c r="Q25" s="233"/>
      <c r="R25" s="233"/>
      <c r="S25" s="233"/>
      <c r="T25" s="233"/>
      <c r="U25" s="238"/>
      <c r="V25" s="233"/>
      <c r="W25" s="233"/>
      <c r="X25" s="235"/>
      <c r="Y25" s="230"/>
      <c r="Z25" s="230"/>
      <c r="AA25" s="230"/>
      <c r="AB25" s="230"/>
      <c r="AC25" s="239"/>
      <c r="AD25" s="230"/>
      <c r="AE25" s="230"/>
      <c r="AF25" s="230"/>
      <c r="AG25" s="515"/>
      <c r="AI25" s="232"/>
      <c r="AJ25" s="233"/>
      <c r="AK25" s="903" t="s">
        <v>61</v>
      </c>
      <c r="AL25" s="904"/>
      <c r="AM25" s="904"/>
      <c r="AN25" s="904"/>
      <c r="AO25" s="904"/>
      <c r="AP25" s="904"/>
      <c r="AQ25" s="905"/>
      <c r="AR25" s="914"/>
      <c r="AS25" s="915"/>
      <c r="AT25" s="919"/>
      <c r="AU25" s="915"/>
      <c r="AV25" s="233"/>
      <c r="AW25" s="233"/>
      <c r="AX25" s="233"/>
      <c r="AY25" s="233"/>
      <c r="AZ25" s="233"/>
      <c r="BA25" s="233"/>
      <c r="BB25" s="238"/>
      <c r="BC25" s="233"/>
      <c r="BD25" s="233"/>
      <c r="BE25" s="235"/>
      <c r="BF25" s="230"/>
      <c r="BG25" s="230"/>
      <c r="BH25" s="230"/>
      <c r="BI25" s="230"/>
      <c r="BJ25" s="239"/>
      <c r="BK25" s="230"/>
      <c r="BL25" s="230"/>
      <c r="BM25" s="230"/>
    </row>
    <row r="26" spans="1:65" s="202" customFormat="1" hidden="1" x14ac:dyDescent="0.2">
      <c r="B26" s="232"/>
      <c r="C26" s="233"/>
      <c r="D26" s="430" t="s">
        <v>64</v>
      </c>
      <c r="E26" s="890" t="s">
        <v>65</v>
      </c>
      <c r="F26" s="891"/>
      <c r="G26" s="891"/>
      <c r="H26" s="891"/>
      <c r="I26" s="892"/>
      <c r="J26" s="430" t="s">
        <v>66</v>
      </c>
      <c r="K26" s="240" t="s">
        <v>292</v>
      </c>
      <c r="L26" s="241"/>
      <c r="M26" s="890" t="s">
        <v>101</v>
      </c>
      <c r="N26" s="892"/>
      <c r="O26" s="233"/>
      <c r="P26" s="233"/>
      <c r="Q26" s="233"/>
      <c r="R26" s="233"/>
      <c r="S26" s="233"/>
      <c r="T26" s="233"/>
      <c r="U26" s="242"/>
      <c r="V26" s="242"/>
      <c r="W26" s="233"/>
      <c r="X26" s="243"/>
      <c r="Y26" s="230"/>
      <c r="Z26" s="230"/>
      <c r="AA26" s="230"/>
      <c r="AB26" s="230"/>
      <c r="AC26" s="244"/>
      <c r="AD26" s="230"/>
      <c r="AE26" s="230"/>
      <c r="AF26" s="230"/>
      <c r="AG26" s="515"/>
      <c r="AI26" s="232"/>
      <c r="AJ26" s="233"/>
      <c r="AK26" s="477" t="s">
        <v>64</v>
      </c>
      <c r="AL26" s="890" t="s">
        <v>65</v>
      </c>
      <c r="AM26" s="891"/>
      <c r="AN26" s="891"/>
      <c r="AO26" s="891"/>
      <c r="AP26" s="892"/>
      <c r="AQ26" s="477" t="s">
        <v>66</v>
      </c>
      <c r="AR26" s="240" t="s">
        <v>292</v>
      </c>
      <c r="AS26" s="241"/>
      <c r="AT26" s="890" t="s">
        <v>101</v>
      </c>
      <c r="AU26" s="892"/>
      <c r="AV26" s="233"/>
      <c r="AW26" s="233"/>
      <c r="AX26" s="233"/>
      <c r="AY26" s="233"/>
      <c r="AZ26" s="233"/>
      <c r="BA26" s="233"/>
      <c r="BB26" s="242"/>
      <c r="BC26" s="242"/>
      <c r="BD26" s="233"/>
      <c r="BE26" s="243"/>
      <c r="BF26" s="230"/>
      <c r="BG26" s="230"/>
      <c r="BH26" s="230"/>
      <c r="BI26" s="230"/>
      <c r="BJ26" s="244"/>
      <c r="BK26" s="230"/>
      <c r="BL26" s="230"/>
      <c r="BM26" s="230"/>
    </row>
    <row r="27" spans="1:65" s="202" customFormat="1" hidden="1" x14ac:dyDescent="0.2">
      <c r="B27" s="232"/>
      <c r="C27" s="233"/>
      <c r="D27" s="424" t="s">
        <v>67</v>
      </c>
      <c r="E27" s="890" t="s">
        <v>102</v>
      </c>
      <c r="F27" s="891"/>
      <c r="G27" s="891"/>
      <c r="H27" s="891"/>
      <c r="I27" s="892"/>
      <c r="J27" s="424" t="s">
        <v>68</v>
      </c>
      <c r="K27" s="240" t="s">
        <v>293</v>
      </c>
      <c r="L27" s="241"/>
      <c r="M27" s="890" t="s">
        <v>103</v>
      </c>
      <c r="N27" s="892"/>
      <c r="O27" s="902"/>
      <c r="P27" s="902"/>
      <c r="Q27" s="902"/>
      <c r="R27" s="902"/>
      <c r="S27" s="902"/>
      <c r="T27" s="425"/>
      <c r="V27" s="233"/>
      <c r="W27" s="233"/>
      <c r="X27" s="243"/>
      <c r="Y27" s="230"/>
      <c r="Z27" s="230"/>
      <c r="AA27" s="245"/>
      <c r="AB27" s="242"/>
      <c r="AC27" s="242"/>
      <c r="AD27" s="242"/>
      <c r="AE27" s="230"/>
      <c r="AF27" s="230"/>
      <c r="AG27" s="515"/>
      <c r="AI27" s="232"/>
      <c r="AJ27" s="233"/>
      <c r="AK27" s="471" t="s">
        <v>67</v>
      </c>
      <c r="AL27" s="890" t="s">
        <v>102</v>
      </c>
      <c r="AM27" s="891"/>
      <c r="AN27" s="891"/>
      <c r="AO27" s="891"/>
      <c r="AP27" s="892"/>
      <c r="AQ27" s="471" t="s">
        <v>68</v>
      </c>
      <c r="AR27" s="240" t="s">
        <v>293</v>
      </c>
      <c r="AS27" s="241"/>
      <c r="AT27" s="890" t="s">
        <v>103</v>
      </c>
      <c r="AU27" s="892"/>
      <c r="AV27" s="902"/>
      <c r="AW27" s="902"/>
      <c r="AX27" s="902"/>
      <c r="AY27" s="902"/>
      <c r="AZ27" s="902"/>
      <c r="BA27" s="470"/>
      <c r="BC27" s="233"/>
      <c r="BD27" s="233"/>
      <c r="BE27" s="243"/>
      <c r="BF27" s="230"/>
      <c r="BG27" s="230"/>
      <c r="BH27" s="245"/>
      <c r="BI27" s="242"/>
      <c r="BJ27" s="242"/>
      <c r="BK27" s="242"/>
      <c r="BL27" s="230"/>
      <c r="BM27" s="230"/>
    </row>
    <row r="28" spans="1:65" s="202" customFormat="1" hidden="1" x14ac:dyDescent="0.2">
      <c r="B28" s="232"/>
      <c r="C28" s="233"/>
      <c r="D28" s="424" t="s">
        <v>69</v>
      </c>
      <c r="E28" s="890" t="s">
        <v>104</v>
      </c>
      <c r="F28" s="891"/>
      <c r="G28" s="891"/>
      <c r="H28" s="891"/>
      <c r="I28" s="892"/>
      <c r="J28" s="424" t="s">
        <v>70</v>
      </c>
      <c r="K28" s="240" t="s">
        <v>292</v>
      </c>
      <c r="L28" s="241"/>
      <c r="M28" s="890" t="s">
        <v>101</v>
      </c>
      <c r="N28" s="892"/>
      <c r="O28" s="425"/>
      <c r="P28" s="425"/>
      <c r="Q28" s="425"/>
      <c r="R28" s="425"/>
      <c r="S28" s="425"/>
      <c r="T28" s="425"/>
      <c r="U28" s="425"/>
      <c r="V28" s="233"/>
      <c r="W28" s="233"/>
      <c r="X28" s="243"/>
      <c r="Y28" s="230"/>
      <c r="Z28" s="230"/>
      <c r="AA28" s="230"/>
      <c r="AB28" s="246"/>
      <c r="AC28" s="246"/>
      <c r="AD28" s="246"/>
      <c r="AE28" s="230"/>
      <c r="AF28" s="230"/>
      <c r="AG28" s="515"/>
      <c r="AI28" s="232"/>
      <c r="AJ28" s="233"/>
      <c r="AK28" s="471" t="s">
        <v>69</v>
      </c>
      <c r="AL28" s="890" t="s">
        <v>104</v>
      </c>
      <c r="AM28" s="891"/>
      <c r="AN28" s="891"/>
      <c r="AO28" s="891"/>
      <c r="AP28" s="892"/>
      <c r="AQ28" s="471" t="s">
        <v>70</v>
      </c>
      <c r="AR28" s="240" t="s">
        <v>292</v>
      </c>
      <c r="AS28" s="241"/>
      <c r="AT28" s="890" t="s">
        <v>101</v>
      </c>
      <c r="AU28" s="892"/>
      <c r="AV28" s="470"/>
      <c r="AW28" s="470"/>
      <c r="AX28" s="470"/>
      <c r="AY28" s="470"/>
      <c r="AZ28" s="470"/>
      <c r="BA28" s="470"/>
      <c r="BB28" s="470"/>
      <c r="BC28" s="233"/>
      <c r="BD28" s="233"/>
      <c r="BE28" s="243"/>
      <c r="BF28" s="230"/>
      <c r="BG28" s="230"/>
      <c r="BH28" s="230"/>
      <c r="BI28" s="246"/>
      <c r="BJ28" s="246"/>
      <c r="BK28" s="246"/>
      <c r="BL28" s="230"/>
      <c r="BM28" s="230"/>
    </row>
    <row r="29" spans="1:65" s="202" customFormat="1" hidden="1" x14ac:dyDescent="0.2">
      <c r="B29" s="232"/>
      <c r="C29" s="233"/>
      <c r="D29" s="424" t="s">
        <v>71</v>
      </c>
      <c r="E29" s="890" t="s">
        <v>105</v>
      </c>
      <c r="F29" s="891"/>
      <c r="G29" s="891"/>
      <c r="H29" s="891"/>
      <c r="I29" s="892"/>
      <c r="J29" s="424" t="s">
        <v>72</v>
      </c>
      <c r="K29" s="240" t="s">
        <v>292</v>
      </c>
      <c r="L29" s="241"/>
      <c r="M29" s="890" t="s">
        <v>101</v>
      </c>
      <c r="N29" s="892"/>
      <c r="O29" s="212"/>
      <c r="P29" s="212"/>
      <c r="Q29" s="212"/>
      <c r="R29" s="212"/>
      <c r="S29" s="212"/>
      <c r="T29" s="425"/>
      <c r="U29" s="425"/>
      <c r="V29" s="233"/>
      <c r="W29" s="233"/>
      <c r="X29" s="243"/>
      <c r="Y29" s="230"/>
      <c r="Z29" s="230"/>
      <c r="AA29" s="230"/>
      <c r="AB29" s="230"/>
      <c r="AC29" s="247"/>
      <c r="AD29" s="230"/>
      <c r="AE29" s="230"/>
      <c r="AF29" s="230"/>
      <c r="AG29" s="515"/>
      <c r="AI29" s="232"/>
      <c r="AJ29" s="233"/>
      <c r="AK29" s="471" t="s">
        <v>71</v>
      </c>
      <c r="AL29" s="890" t="s">
        <v>105</v>
      </c>
      <c r="AM29" s="891"/>
      <c r="AN29" s="891"/>
      <c r="AO29" s="891"/>
      <c r="AP29" s="892"/>
      <c r="AQ29" s="471" t="s">
        <v>72</v>
      </c>
      <c r="AR29" s="240" t="s">
        <v>292</v>
      </c>
      <c r="AS29" s="241"/>
      <c r="AT29" s="890" t="s">
        <v>101</v>
      </c>
      <c r="AU29" s="892"/>
      <c r="AV29" s="212"/>
      <c r="AW29" s="212"/>
      <c r="AX29" s="212"/>
      <c r="AY29" s="212"/>
      <c r="AZ29" s="212"/>
      <c r="BA29" s="470"/>
      <c r="BB29" s="470"/>
      <c r="BC29" s="233"/>
      <c r="BD29" s="233"/>
      <c r="BE29" s="243"/>
      <c r="BF29" s="230"/>
      <c r="BG29" s="230"/>
      <c r="BH29" s="230"/>
      <c r="BI29" s="230"/>
      <c r="BJ29" s="247"/>
      <c r="BK29" s="230"/>
      <c r="BL29" s="230"/>
      <c r="BM29" s="230"/>
    </row>
    <row r="30" spans="1:65" s="202" customFormat="1" hidden="1" x14ac:dyDescent="0.2">
      <c r="B30" s="232"/>
      <c r="C30" s="233"/>
      <c r="D30" s="424" t="s">
        <v>106</v>
      </c>
      <c r="E30" s="890" t="s">
        <v>107</v>
      </c>
      <c r="F30" s="891"/>
      <c r="G30" s="891"/>
      <c r="H30" s="891"/>
      <c r="I30" s="892"/>
      <c r="J30" s="424" t="s">
        <v>51</v>
      </c>
      <c r="K30" s="893" t="s">
        <v>108</v>
      </c>
      <c r="L30" s="894"/>
      <c r="M30" s="890" t="s">
        <v>101</v>
      </c>
      <c r="N30" s="892"/>
      <c r="O30" s="902"/>
      <c r="P30" s="902"/>
      <c r="Q30" s="902"/>
      <c r="R30" s="902"/>
      <c r="S30" s="902"/>
      <c r="T30" s="425"/>
      <c r="U30" s="425"/>
      <c r="V30" s="233"/>
      <c r="W30" s="233"/>
      <c r="X30" s="243"/>
      <c r="Y30" s="230"/>
      <c r="Z30" s="230"/>
      <c r="AA30" s="230"/>
      <c r="AB30" s="247"/>
      <c r="AC30" s="247"/>
      <c r="AD30" s="247"/>
      <c r="AE30" s="230"/>
      <c r="AF30" s="230"/>
      <c r="AG30" s="515"/>
      <c r="AI30" s="232"/>
      <c r="AJ30" s="233"/>
      <c r="AK30" s="471" t="s">
        <v>106</v>
      </c>
      <c r="AL30" s="890" t="s">
        <v>107</v>
      </c>
      <c r="AM30" s="891"/>
      <c r="AN30" s="891"/>
      <c r="AO30" s="891"/>
      <c r="AP30" s="892"/>
      <c r="AQ30" s="471" t="s">
        <v>51</v>
      </c>
      <c r="AR30" s="893" t="s">
        <v>108</v>
      </c>
      <c r="AS30" s="894"/>
      <c r="AT30" s="890" t="s">
        <v>101</v>
      </c>
      <c r="AU30" s="892"/>
      <c r="AV30" s="902"/>
      <c r="AW30" s="902"/>
      <c r="AX30" s="902"/>
      <c r="AY30" s="902"/>
      <c r="AZ30" s="902"/>
      <c r="BA30" s="470"/>
      <c r="BB30" s="470"/>
      <c r="BC30" s="233"/>
      <c r="BD30" s="233"/>
      <c r="BE30" s="243"/>
      <c r="BF30" s="230"/>
      <c r="BG30" s="230"/>
      <c r="BH30" s="230"/>
      <c r="BI30" s="247"/>
      <c r="BJ30" s="247"/>
      <c r="BK30" s="247"/>
      <c r="BL30" s="230"/>
      <c r="BM30" s="230"/>
    </row>
    <row r="31" spans="1:65" s="202" customFormat="1" hidden="1" x14ac:dyDescent="0.2">
      <c r="B31" s="232"/>
      <c r="C31" s="233"/>
      <c r="D31" s="903" t="s">
        <v>62</v>
      </c>
      <c r="E31" s="904"/>
      <c r="F31" s="904"/>
      <c r="G31" s="904"/>
      <c r="H31" s="904"/>
      <c r="I31" s="904"/>
      <c r="J31" s="905"/>
      <c r="K31" s="904"/>
      <c r="L31" s="904"/>
      <c r="M31" s="904"/>
      <c r="N31" s="905"/>
      <c r="O31" s="204"/>
      <c r="P31" s="204"/>
      <c r="Q31" s="204"/>
      <c r="R31" s="204"/>
      <c r="S31" s="204"/>
      <c r="T31" s="233"/>
      <c r="U31" s="233"/>
      <c r="V31" s="233"/>
      <c r="W31" s="233"/>
      <c r="X31" s="243"/>
      <c r="Y31" s="230"/>
      <c r="Z31" s="230"/>
      <c r="AA31" s="230"/>
      <c r="AB31" s="230"/>
      <c r="AC31" s="230"/>
      <c r="AD31" s="230"/>
      <c r="AE31" s="230"/>
      <c r="AF31" s="230"/>
      <c r="AG31" s="515"/>
      <c r="AI31" s="232"/>
      <c r="AJ31" s="233"/>
      <c r="AK31" s="903" t="s">
        <v>62</v>
      </c>
      <c r="AL31" s="904"/>
      <c r="AM31" s="904"/>
      <c r="AN31" s="904"/>
      <c r="AO31" s="904"/>
      <c r="AP31" s="904"/>
      <c r="AQ31" s="905"/>
      <c r="AR31" s="904"/>
      <c r="AS31" s="904"/>
      <c r="AT31" s="904"/>
      <c r="AU31" s="905"/>
      <c r="AV31" s="204"/>
      <c r="AW31" s="204"/>
      <c r="AX31" s="204"/>
      <c r="AY31" s="204"/>
      <c r="AZ31" s="204"/>
      <c r="BA31" s="233"/>
      <c r="BB31" s="233"/>
      <c r="BC31" s="233"/>
      <c r="BD31" s="233"/>
      <c r="BE31" s="243"/>
      <c r="BF31" s="230"/>
      <c r="BG31" s="230"/>
      <c r="BH31" s="230"/>
      <c r="BI31" s="230"/>
      <c r="BJ31" s="230"/>
      <c r="BK31" s="230"/>
      <c r="BL31" s="230"/>
      <c r="BM31" s="230"/>
    </row>
    <row r="32" spans="1:65" s="202" customFormat="1" hidden="1" x14ac:dyDescent="0.2">
      <c r="B32" s="232"/>
      <c r="C32" s="233"/>
      <c r="D32" s="424" t="s">
        <v>63</v>
      </c>
      <c r="E32" s="890" t="s">
        <v>73</v>
      </c>
      <c r="F32" s="891"/>
      <c r="G32" s="891"/>
      <c r="H32" s="891"/>
      <c r="I32" s="892"/>
      <c r="J32" s="424" t="s">
        <v>109</v>
      </c>
      <c r="K32" s="240" t="s">
        <v>294</v>
      </c>
      <c r="L32" s="47"/>
      <c r="M32" s="906" t="s">
        <v>101</v>
      </c>
      <c r="N32" s="907"/>
      <c r="O32" s="425"/>
      <c r="P32" s="425"/>
      <c r="Q32" s="425"/>
      <c r="R32" s="425"/>
      <c r="S32" s="425"/>
      <c r="T32" s="233"/>
      <c r="U32" s="233"/>
      <c r="V32" s="233"/>
      <c r="W32" s="233"/>
      <c r="X32" s="243"/>
      <c r="Y32" s="230"/>
      <c r="Z32" s="230"/>
      <c r="AA32" s="230"/>
      <c r="AB32" s="230"/>
      <c r="AC32" s="230"/>
      <c r="AD32" s="230"/>
      <c r="AE32" s="230"/>
      <c r="AF32" s="230"/>
      <c r="AG32" s="515"/>
      <c r="AI32" s="232"/>
      <c r="AJ32" s="233"/>
      <c r="AK32" s="471" t="s">
        <v>63</v>
      </c>
      <c r="AL32" s="890" t="s">
        <v>73</v>
      </c>
      <c r="AM32" s="891"/>
      <c r="AN32" s="891"/>
      <c r="AO32" s="891"/>
      <c r="AP32" s="892"/>
      <c r="AQ32" s="471" t="s">
        <v>109</v>
      </c>
      <c r="AR32" s="240" t="s">
        <v>294</v>
      </c>
      <c r="AS32" s="47"/>
      <c r="AT32" s="906" t="s">
        <v>101</v>
      </c>
      <c r="AU32" s="907"/>
      <c r="AV32" s="470"/>
      <c r="AW32" s="470"/>
      <c r="AX32" s="470"/>
      <c r="AY32" s="470"/>
      <c r="AZ32" s="470"/>
      <c r="BA32" s="233"/>
      <c r="BB32" s="233"/>
      <c r="BC32" s="233"/>
      <c r="BD32" s="233"/>
      <c r="BE32" s="243"/>
      <c r="BF32" s="230"/>
      <c r="BG32" s="230"/>
      <c r="BH32" s="230"/>
      <c r="BI32" s="230"/>
      <c r="BJ32" s="230"/>
      <c r="BK32" s="230"/>
      <c r="BL32" s="230"/>
      <c r="BM32" s="230"/>
    </row>
    <row r="33" spans="2:65" s="202" customFormat="1" hidden="1" x14ac:dyDescent="0.2">
      <c r="B33" s="232"/>
      <c r="C33" s="233"/>
      <c r="D33" s="424" t="s">
        <v>106</v>
      </c>
      <c r="E33" s="890" t="s">
        <v>111</v>
      </c>
      <c r="F33" s="891"/>
      <c r="G33" s="891"/>
      <c r="H33" s="891"/>
      <c r="I33" s="892"/>
      <c r="J33" s="424" t="s">
        <v>112</v>
      </c>
      <c r="K33" s="893" t="s">
        <v>108</v>
      </c>
      <c r="L33" s="894"/>
      <c r="M33" s="895" t="s">
        <v>110</v>
      </c>
      <c r="N33" s="895"/>
      <c r="O33" s="889"/>
      <c r="P33" s="889"/>
      <c r="Q33" s="889"/>
      <c r="R33" s="889"/>
      <c r="S33" s="889"/>
      <c r="T33" s="233"/>
      <c r="U33" s="233"/>
      <c r="V33" s="233"/>
      <c r="W33" s="233"/>
      <c r="X33" s="243"/>
      <c r="Y33" s="230"/>
      <c r="Z33" s="230"/>
      <c r="AA33" s="230"/>
      <c r="AB33" s="230"/>
      <c r="AC33" s="230"/>
      <c r="AD33" s="230"/>
      <c r="AE33" s="230"/>
      <c r="AF33" s="230"/>
      <c r="AG33" s="515"/>
      <c r="AI33" s="232"/>
      <c r="AJ33" s="233"/>
      <c r="AK33" s="471" t="s">
        <v>106</v>
      </c>
      <c r="AL33" s="890" t="s">
        <v>111</v>
      </c>
      <c r="AM33" s="891"/>
      <c r="AN33" s="891"/>
      <c r="AO33" s="891"/>
      <c r="AP33" s="892"/>
      <c r="AQ33" s="471" t="s">
        <v>112</v>
      </c>
      <c r="AR33" s="893" t="s">
        <v>108</v>
      </c>
      <c r="AS33" s="894"/>
      <c r="AT33" s="895" t="s">
        <v>110</v>
      </c>
      <c r="AU33" s="895"/>
      <c r="AV33" s="889"/>
      <c r="AW33" s="889"/>
      <c r="AX33" s="889"/>
      <c r="AY33" s="889"/>
      <c r="AZ33" s="889"/>
      <c r="BA33" s="233"/>
      <c r="BB33" s="233"/>
      <c r="BC33" s="233"/>
      <c r="BD33" s="233"/>
      <c r="BE33" s="243"/>
      <c r="BF33" s="230"/>
      <c r="BG33" s="230"/>
      <c r="BH33" s="230"/>
      <c r="BI33" s="230"/>
      <c r="BJ33" s="230"/>
      <c r="BK33" s="230"/>
      <c r="BL33" s="230"/>
      <c r="BM33" s="230"/>
    </row>
    <row r="34" spans="2:65" s="202" customFormat="1" hidden="1" x14ac:dyDescent="0.2">
      <c r="B34" s="232"/>
      <c r="C34" s="233"/>
      <c r="D34" s="425"/>
      <c r="E34" s="425"/>
      <c r="F34" s="425"/>
      <c r="G34" s="425"/>
      <c r="H34" s="425"/>
      <c r="I34" s="425"/>
      <c r="J34" s="425"/>
      <c r="K34" s="248"/>
      <c r="L34" s="248"/>
      <c r="M34" s="423"/>
      <c r="N34" s="423"/>
      <c r="O34" s="889"/>
      <c r="P34" s="889"/>
      <c r="Q34" s="889"/>
      <c r="R34" s="889"/>
      <c r="S34" s="889"/>
      <c r="T34" s="233"/>
      <c r="U34" s="233"/>
      <c r="V34" s="233"/>
      <c r="W34" s="233"/>
      <c r="X34" s="243"/>
      <c r="Y34" s="230"/>
      <c r="Z34" s="230"/>
      <c r="AA34" s="230"/>
      <c r="AB34" s="230"/>
      <c r="AC34" s="230"/>
      <c r="AD34" s="230"/>
      <c r="AE34" s="230"/>
      <c r="AF34" s="230"/>
      <c r="AG34" s="515"/>
      <c r="AI34" s="232"/>
      <c r="AJ34" s="233"/>
      <c r="AK34" s="470"/>
      <c r="AL34" s="470"/>
      <c r="AM34" s="470"/>
      <c r="AN34" s="470"/>
      <c r="AO34" s="470"/>
      <c r="AP34" s="470"/>
      <c r="AQ34" s="470"/>
      <c r="AR34" s="248"/>
      <c r="AS34" s="248"/>
      <c r="AT34" s="472"/>
      <c r="AU34" s="472"/>
      <c r="AV34" s="889"/>
      <c r="AW34" s="889"/>
      <c r="AX34" s="889"/>
      <c r="AY34" s="889"/>
      <c r="AZ34" s="889"/>
      <c r="BA34" s="233"/>
      <c r="BB34" s="233"/>
      <c r="BC34" s="233"/>
      <c r="BD34" s="233"/>
      <c r="BE34" s="243"/>
      <c r="BF34" s="230"/>
      <c r="BG34" s="230"/>
      <c r="BH34" s="230"/>
      <c r="BI34" s="230"/>
      <c r="BJ34" s="230"/>
      <c r="BK34" s="230"/>
      <c r="BL34" s="230"/>
      <c r="BM34" s="230"/>
    </row>
    <row r="35" spans="2:65" s="202" customFormat="1" hidden="1" x14ac:dyDescent="0.2">
      <c r="B35" s="232"/>
      <c r="C35" s="249"/>
      <c r="D35" s="249"/>
      <c r="E35" s="249"/>
      <c r="F35" s="249"/>
      <c r="G35" s="249"/>
      <c r="H35" s="249"/>
      <c r="I35" s="249"/>
      <c r="J35" s="249"/>
      <c r="K35" s="249"/>
      <c r="L35" s="249"/>
      <c r="M35" s="249"/>
      <c r="N35" s="249"/>
      <c r="O35" s="249"/>
      <c r="P35" s="249"/>
      <c r="Q35" s="249"/>
      <c r="R35" s="249"/>
      <c r="S35" s="249"/>
      <c r="T35" s="249"/>
      <c r="U35" s="249"/>
      <c r="V35" s="249"/>
      <c r="W35" s="249"/>
      <c r="X35" s="250"/>
      <c r="Y35" s="230"/>
      <c r="Z35" s="230"/>
      <c r="AG35" s="510"/>
      <c r="AI35" s="232"/>
      <c r="AJ35" s="249"/>
      <c r="AK35" s="249"/>
      <c r="AL35" s="249"/>
      <c r="AM35" s="249"/>
      <c r="AN35" s="249"/>
      <c r="AO35" s="249"/>
      <c r="AP35" s="249"/>
      <c r="AQ35" s="249"/>
      <c r="AR35" s="249"/>
      <c r="AS35" s="249"/>
      <c r="AT35" s="249"/>
      <c r="AU35" s="249"/>
      <c r="AV35" s="249"/>
      <c r="AW35" s="249"/>
      <c r="AX35" s="249"/>
      <c r="AY35" s="249"/>
      <c r="AZ35" s="249"/>
      <c r="BA35" s="249"/>
      <c r="BB35" s="249"/>
      <c r="BC35" s="249"/>
      <c r="BD35" s="249"/>
      <c r="BE35" s="250"/>
      <c r="BF35" s="230"/>
      <c r="BG35" s="230"/>
    </row>
    <row r="36" spans="2:65" s="202" customFormat="1" hidden="1" x14ac:dyDescent="0.2">
      <c r="B36" s="896" t="s">
        <v>78</v>
      </c>
      <c r="C36" s="897"/>
      <c r="D36" s="897"/>
      <c r="E36" s="897"/>
      <c r="F36" s="897"/>
      <c r="G36" s="898"/>
      <c r="H36" s="249"/>
      <c r="I36" s="249"/>
      <c r="J36" s="249"/>
      <c r="K36" s="249"/>
      <c r="L36" s="249"/>
      <c r="M36" s="249"/>
      <c r="N36" s="249"/>
      <c r="O36" s="249"/>
      <c r="P36" s="249"/>
      <c r="Q36" s="249"/>
      <c r="R36" s="249"/>
      <c r="S36" s="249"/>
      <c r="T36" s="249"/>
      <c r="U36" s="249"/>
      <c r="V36" s="249"/>
      <c r="W36" s="249"/>
      <c r="X36" s="250"/>
      <c r="AG36" s="510"/>
      <c r="AI36" s="896" t="s">
        <v>78</v>
      </c>
      <c r="AJ36" s="897"/>
      <c r="AK36" s="897"/>
      <c r="AL36" s="897"/>
      <c r="AM36" s="897"/>
      <c r="AN36" s="898"/>
      <c r="AO36" s="249"/>
      <c r="AP36" s="249"/>
      <c r="AQ36" s="249"/>
      <c r="AR36" s="249"/>
      <c r="AS36" s="249"/>
      <c r="AT36" s="249"/>
      <c r="AU36" s="249"/>
      <c r="AV36" s="249"/>
      <c r="AW36" s="249"/>
      <c r="AX36" s="249"/>
      <c r="AY36" s="249"/>
      <c r="AZ36" s="249"/>
      <c r="BA36" s="249"/>
      <c r="BB36" s="249"/>
      <c r="BC36" s="249"/>
      <c r="BD36" s="249"/>
      <c r="BE36" s="250"/>
    </row>
    <row r="37" spans="2:65" s="202" customFormat="1" hidden="1" x14ac:dyDescent="0.2">
      <c r="B37" s="721" t="s">
        <v>171</v>
      </c>
      <c r="C37" s="700"/>
      <c r="D37" s="700"/>
      <c r="E37" s="700"/>
      <c r="F37" s="700"/>
      <c r="G37" s="701"/>
      <c r="H37" s="249"/>
      <c r="I37" s="225"/>
      <c r="J37" s="225"/>
      <c r="K37" s="225"/>
      <c r="L37" s="225"/>
      <c r="M37" s="225"/>
      <c r="N37" s="225"/>
      <c r="O37" s="225"/>
      <c r="P37" s="225"/>
      <c r="Q37" s="225"/>
      <c r="R37" s="225"/>
      <c r="S37" s="225"/>
      <c r="T37" s="251"/>
      <c r="U37" s="251"/>
      <c r="V37" s="249"/>
      <c r="W37" s="249"/>
      <c r="X37" s="250"/>
      <c r="AG37" s="510"/>
      <c r="AI37" s="721" t="s">
        <v>171</v>
      </c>
      <c r="AJ37" s="700"/>
      <c r="AK37" s="700"/>
      <c r="AL37" s="700"/>
      <c r="AM37" s="700"/>
      <c r="AN37" s="701"/>
      <c r="AO37" s="249"/>
      <c r="AP37" s="225"/>
      <c r="AQ37" s="225"/>
      <c r="AR37" s="225"/>
      <c r="AS37" s="225"/>
      <c r="AT37" s="225"/>
      <c r="AU37" s="225"/>
      <c r="AV37" s="225"/>
      <c r="AW37" s="225"/>
      <c r="AX37" s="225"/>
      <c r="AY37" s="225"/>
      <c r="AZ37" s="225"/>
      <c r="BA37" s="251"/>
      <c r="BB37" s="251"/>
      <c r="BC37" s="249"/>
      <c r="BD37" s="249"/>
      <c r="BE37" s="250"/>
    </row>
    <row r="38" spans="2:65" s="202" customFormat="1" hidden="1" x14ac:dyDescent="0.2">
      <c r="B38" s="252"/>
      <c r="C38" s="232"/>
      <c r="D38" s="201"/>
      <c r="E38" s="201"/>
      <c r="F38" s="201"/>
      <c r="G38" s="253"/>
      <c r="H38" s="249"/>
      <c r="I38" s="225"/>
      <c r="J38" s="225"/>
      <c r="K38" s="225"/>
      <c r="L38" s="225"/>
      <c r="M38" s="225"/>
      <c r="N38" s="225"/>
      <c r="O38" s="225"/>
      <c r="P38" s="225"/>
      <c r="Q38" s="225"/>
      <c r="R38" s="225"/>
      <c r="S38" s="225"/>
      <c r="T38" s="251"/>
      <c r="U38" s="251"/>
      <c r="V38" s="249"/>
      <c r="W38" s="249"/>
      <c r="X38" s="250"/>
      <c r="AG38" s="510"/>
      <c r="AI38" s="252"/>
      <c r="AJ38" s="232"/>
      <c r="AK38" s="201"/>
      <c r="AL38" s="201"/>
      <c r="AM38" s="201"/>
      <c r="AN38" s="253"/>
      <c r="AO38" s="249"/>
      <c r="AP38" s="225"/>
      <c r="AQ38" s="225"/>
      <c r="AR38" s="225"/>
      <c r="AS38" s="225"/>
      <c r="AT38" s="225"/>
      <c r="AU38" s="225"/>
      <c r="AV38" s="225"/>
      <c r="AW38" s="225"/>
      <c r="AX38" s="225"/>
      <c r="AY38" s="225"/>
      <c r="AZ38" s="225"/>
      <c r="BA38" s="251"/>
      <c r="BB38" s="251"/>
      <c r="BC38" s="249"/>
      <c r="BD38" s="249"/>
      <c r="BE38" s="250"/>
    </row>
    <row r="39" spans="2:65" s="202" customFormat="1" hidden="1" x14ac:dyDescent="0.2">
      <c r="B39" s="252"/>
      <c r="C39" s="232"/>
      <c r="D39" s="201"/>
      <c r="E39" s="201"/>
      <c r="F39" s="201"/>
      <c r="G39" s="253"/>
      <c r="H39" s="249"/>
      <c r="I39" s="225"/>
      <c r="J39" s="225"/>
      <c r="K39" s="225"/>
      <c r="L39" s="225"/>
      <c r="M39" s="225"/>
      <c r="N39" s="225"/>
      <c r="O39" s="225"/>
      <c r="P39" s="225"/>
      <c r="Q39" s="225"/>
      <c r="R39" s="225"/>
      <c r="S39" s="225"/>
      <c r="T39" s="251"/>
      <c r="U39" s="251"/>
      <c r="V39" s="249"/>
      <c r="W39" s="249"/>
      <c r="X39" s="250"/>
      <c r="AG39" s="510"/>
      <c r="AI39" s="252"/>
      <c r="AJ39" s="232"/>
      <c r="AK39" s="201"/>
      <c r="AL39" s="201"/>
      <c r="AM39" s="201"/>
      <c r="AN39" s="253"/>
      <c r="AO39" s="249"/>
      <c r="AP39" s="225"/>
      <c r="AQ39" s="225"/>
      <c r="AR39" s="225"/>
      <c r="AS39" s="225"/>
      <c r="AT39" s="225"/>
      <c r="AU39" s="225"/>
      <c r="AV39" s="225"/>
      <c r="AW39" s="225"/>
      <c r="AX39" s="225"/>
      <c r="AY39" s="225"/>
      <c r="AZ39" s="225"/>
      <c r="BA39" s="251"/>
      <c r="BB39" s="251"/>
      <c r="BC39" s="249"/>
      <c r="BD39" s="249"/>
      <c r="BE39" s="250"/>
    </row>
    <row r="40" spans="2:65" s="202" customFormat="1" hidden="1" x14ac:dyDescent="0.2">
      <c r="B40" s="899"/>
      <c r="C40" s="900"/>
      <c r="D40" s="900"/>
      <c r="E40" s="900"/>
      <c r="F40" s="900"/>
      <c r="G40" s="901"/>
      <c r="H40" s="249"/>
      <c r="I40" s="249"/>
      <c r="J40" s="249"/>
      <c r="K40" s="249"/>
      <c r="L40" s="249"/>
      <c r="M40" s="249"/>
      <c r="N40" s="249"/>
      <c r="O40" s="249"/>
      <c r="P40" s="249"/>
      <c r="Q40" s="249"/>
      <c r="R40" s="249"/>
      <c r="S40" s="249"/>
      <c r="T40" s="249"/>
      <c r="U40" s="249"/>
      <c r="V40" s="249"/>
      <c r="W40" s="249"/>
      <c r="X40" s="250"/>
      <c r="AG40" s="510"/>
      <c r="AI40" s="899"/>
      <c r="AJ40" s="900"/>
      <c r="AK40" s="900"/>
      <c r="AL40" s="900"/>
      <c r="AM40" s="900"/>
      <c r="AN40" s="901"/>
      <c r="AO40" s="249"/>
      <c r="AP40" s="249"/>
      <c r="AQ40" s="249"/>
      <c r="AR40" s="249"/>
      <c r="AS40" s="249"/>
      <c r="AT40" s="249"/>
      <c r="AU40" s="249"/>
      <c r="AV40" s="249"/>
      <c r="AW40" s="249"/>
      <c r="AX40" s="249"/>
      <c r="AY40" s="249"/>
      <c r="AZ40" s="249"/>
      <c r="BA40" s="249"/>
      <c r="BB40" s="249"/>
      <c r="BC40" s="249"/>
      <c r="BD40" s="249"/>
      <c r="BE40" s="250"/>
    </row>
    <row r="41" spans="2:65" s="202" customFormat="1" hidden="1" x14ac:dyDescent="0.2">
      <c r="B41" s="821" t="s">
        <v>295</v>
      </c>
      <c r="C41" s="822"/>
      <c r="D41" s="822"/>
      <c r="E41" s="822"/>
      <c r="F41" s="822"/>
      <c r="G41" s="823"/>
      <c r="H41" s="249"/>
      <c r="I41" s="249"/>
      <c r="J41" s="249"/>
      <c r="K41" s="249"/>
      <c r="L41" s="249"/>
      <c r="M41" s="249"/>
      <c r="N41" s="249"/>
      <c r="O41" s="249"/>
      <c r="P41" s="249"/>
      <c r="Q41" s="249"/>
      <c r="R41" s="249"/>
      <c r="S41" s="249"/>
      <c r="T41" s="249"/>
      <c r="U41" s="249"/>
      <c r="V41" s="249"/>
      <c r="W41" s="249"/>
      <c r="X41" s="250"/>
      <c r="AG41" s="510"/>
      <c r="AI41" s="821" t="s">
        <v>295</v>
      </c>
      <c r="AJ41" s="822"/>
      <c r="AK41" s="822"/>
      <c r="AL41" s="822"/>
      <c r="AM41" s="822"/>
      <c r="AN41" s="823"/>
      <c r="AO41" s="249"/>
      <c r="AP41" s="249"/>
      <c r="AQ41" s="249"/>
      <c r="AR41" s="249"/>
      <c r="AS41" s="249"/>
      <c r="AT41" s="249"/>
      <c r="AU41" s="249"/>
      <c r="AV41" s="249"/>
      <c r="AW41" s="249"/>
      <c r="AX41" s="249"/>
      <c r="AY41" s="249"/>
      <c r="AZ41" s="249"/>
      <c r="BA41" s="249"/>
      <c r="BB41" s="249"/>
      <c r="BC41" s="249"/>
      <c r="BD41" s="249"/>
      <c r="BE41" s="250"/>
    </row>
    <row r="42" spans="2:65" s="202" customFormat="1" hidden="1" x14ac:dyDescent="0.2">
      <c r="B42" s="721" t="s">
        <v>172</v>
      </c>
      <c r="C42" s="700"/>
      <c r="D42" s="700"/>
      <c r="E42" s="700"/>
      <c r="F42" s="700"/>
      <c r="G42" s="701"/>
      <c r="H42" s="249"/>
      <c r="I42" s="249"/>
      <c r="J42" s="249"/>
      <c r="K42" s="249"/>
      <c r="L42" s="249"/>
      <c r="M42" s="249"/>
      <c r="N42" s="249"/>
      <c r="O42" s="249"/>
      <c r="P42" s="249"/>
      <c r="Q42" s="249"/>
      <c r="R42" s="249"/>
      <c r="S42" s="249"/>
      <c r="T42" s="249"/>
      <c r="U42" s="249"/>
      <c r="V42" s="249"/>
      <c r="W42" s="249"/>
      <c r="X42" s="250"/>
      <c r="AG42" s="510"/>
      <c r="AI42" s="721" t="s">
        <v>172</v>
      </c>
      <c r="AJ42" s="700"/>
      <c r="AK42" s="700"/>
      <c r="AL42" s="700"/>
      <c r="AM42" s="700"/>
      <c r="AN42" s="701"/>
      <c r="AO42" s="249"/>
      <c r="AP42" s="249"/>
      <c r="AQ42" s="249"/>
      <c r="AR42" s="249"/>
      <c r="AS42" s="249"/>
      <c r="AT42" s="249"/>
      <c r="AU42" s="249"/>
      <c r="AV42" s="249"/>
      <c r="AW42" s="249"/>
      <c r="AX42" s="249"/>
      <c r="AY42" s="249"/>
      <c r="AZ42" s="249"/>
      <c r="BA42" s="249"/>
      <c r="BB42" s="249"/>
      <c r="BC42" s="249"/>
      <c r="BD42" s="249"/>
      <c r="BE42" s="250"/>
    </row>
    <row r="43" spans="2:65" s="202" customFormat="1" hidden="1" x14ac:dyDescent="0.2">
      <c r="B43" s="254"/>
      <c r="C43" s="255"/>
      <c r="D43" s="256"/>
      <c r="E43" s="256"/>
      <c r="F43" s="256"/>
      <c r="G43" s="257"/>
      <c r="H43" s="249"/>
      <c r="I43" s="249"/>
      <c r="J43" s="249"/>
      <c r="K43" s="249"/>
      <c r="L43" s="249"/>
      <c r="M43" s="249"/>
      <c r="N43" s="249"/>
      <c r="O43" s="249"/>
      <c r="P43" s="249"/>
      <c r="Q43" s="249"/>
      <c r="R43" s="249"/>
      <c r="S43" s="249"/>
      <c r="T43" s="249"/>
      <c r="U43" s="249"/>
      <c r="V43" s="249"/>
      <c r="W43" s="249"/>
      <c r="X43" s="250"/>
      <c r="AG43" s="510"/>
      <c r="AI43" s="254"/>
      <c r="AJ43" s="255"/>
      <c r="AK43" s="256"/>
      <c r="AL43" s="256"/>
      <c r="AM43" s="256"/>
      <c r="AN43" s="257"/>
      <c r="AO43" s="249"/>
      <c r="AP43" s="249"/>
      <c r="AQ43" s="249"/>
      <c r="AR43" s="249"/>
      <c r="AS43" s="249"/>
      <c r="AT43" s="249"/>
      <c r="AU43" s="249"/>
      <c r="AV43" s="249"/>
      <c r="AW43" s="249"/>
      <c r="AX43" s="249"/>
      <c r="AY43" s="249"/>
      <c r="AZ43" s="249"/>
      <c r="BA43" s="249"/>
      <c r="BB43" s="249"/>
      <c r="BC43" s="249"/>
      <c r="BD43" s="249"/>
      <c r="BE43" s="250"/>
    </row>
    <row r="44" spans="2:65" s="202" customFormat="1" hidden="1" x14ac:dyDescent="0.2">
      <c r="B44" s="201"/>
      <c r="C44" s="232"/>
      <c r="D44" s="201"/>
      <c r="E44" s="201"/>
      <c r="F44" s="201"/>
      <c r="G44" s="201"/>
      <c r="H44" s="249"/>
      <c r="I44" s="249"/>
      <c r="J44" s="249"/>
      <c r="K44" s="249"/>
      <c r="L44" s="249"/>
      <c r="M44" s="249"/>
      <c r="N44" s="249"/>
      <c r="O44" s="249"/>
      <c r="P44" s="249"/>
      <c r="Q44" s="249"/>
      <c r="R44" s="249"/>
      <c r="S44" s="249"/>
      <c r="T44" s="249"/>
      <c r="U44" s="249"/>
      <c r="V44" s="249"/>
      <c r="W44" s="249"/>
      <c r="X44" s="250"/>
      <c r="AG44" s="510"/>
      <c r="AI44" s="201"/>
      <c r="AJ44" s="232"/>
      <c r="AK44" s="201"/>
      <c r="AL44" s="201"/>
      <c r="AM44" s="201"/>
      <c r="AN44" s="201"/>
      <c r="AO44" s="249"/>
      <c r="AP44" s="249"/>
      <c r="AQ44" s="249"/>
      <c r="AR44" s="249"/>
      <c r="AS44" s="249"/>
      <c r="AT44" s="249"/>
      <c r="AU44" s="249"/>
      <c r="AV44" s="249"/>
      <c r="AW44" s="249"/>
      <c r="AX44" s="249"/>
      <c r="AY44" s="249"/>
      <c r="AZ44" s="249"/>
      <c r="BA44" s="249"/>
      <c r="BB44" s="249"/>
      <c r="BC44" s="249"/>
      <c r="BD44" s="249"/>
      <c r="BE44" s="250"/>
    </row>
    <row r="45" spans="2:65" s="202" customFormat="1" hidden="1" x14ac:dyDescent="0.2">
      <c r="B45" s="201"/>
      <c r="C45" s="232"/>
      <c r="D45" s="201"/>
      <c r="E45" s="201"/>
      <c r="F45" s="201"/>
      <c r="G45" s="201"/>
      <c r="H45" s="249"/>
      <c r="I45" s="249"/>
      <c r="J45" s="249"/>
      <c r="K45" s="249"/>
      <c r="L45" s="249"/>
      <c r="M45" s="249"/>
      <c r="N45" s="249"/>
      <c r="O45" s="249"/>
      <c r="P45" s="249"/>
      <c r="Q45" s="249"/>
      <c r="R45" s="249"/>
      <c r="S45" s="249"/>
      <c r="T45" s="249"/>
      <c r="U45" s="249"/>
      <c r="V45" s="249"/>
      <c r="W45" s="249"/>
      <c r="X45" s="250"/>
      <c r="AG45" s="510"/>
      <c r="AI45" s="201"/>
      <c r="AJ45" s="232"/>
      <c r="AK45" s="201"/>
      <c r="AL45" s="201"/>
      <c r="AM45" s="201"/>
      <c r="AN45" s="201"/>
      <c r="AO45" s="249"/>
      <c r="AP45" s="249"/>
      <c r="AQ45" s="249"/>
      <c r="AR45" s="249"/>
      <c r="AS45" s="249"/>
      <c r="AT45" s="249"/>
      <c r="AU45" s="249"/>
      <c r="AV45" s="249"/>
      <c r="AW45" s="249"/>
      <c r="AX45" s="249"/>
      <c r="AY45" s="249"/>
      <c r="AZ45" s="249"/>
      <c r="BA45" s="249"/>
      <c r="BB45" s="249"/>
      <c r="BC45" s="249"/>
      <c r="BD45" s="249"/>
      <c r="BE45" s="250"/>
    </row>
    <row r="46" spans="2:65" s="202" customFormat="1" hidden="1" x14ac:dyDescent="0.2">
      <c r="B46" s="232"/>
      <c r="C46" s="249"/>
      <c r="D46" s="249"/>
      <c r="E46" s="249"/>
      <c r="F46" s="249"/>
      <c r="G46" s="249"/>
      <c r="H46" s="249"/>
      <c r="I46" s="249"/>
      <c r="J46" s="249"/>
      <c r="K46" s="249"/>
      <c r="L46" s="249"/>
      <c r="M46" s="249"/>
      <c r="N46" s="249"/>
      <c r="O46" s="249"/>
      <c r="Q46" s="249"/>
      <c r="R46" s="249"/>
      <c r="S46" s="249"/>
      <c r="T46" s="249"/>
      <c r="U46" s="249"/>
      <c r="V46" s="249"/>
      <c r="W46" s="249"/>
      <c r="X46" s="250"/>
      <c r="AG46" s="510"/>
      <c r="AI46" s="232"/>
      <c r="AJ46" s="249"/>
      <c r="AK46" s="249"/>
      <c r="AL46" s="249"/>
      <c r="AM46" s="249"/>
      <c r="AN46" s="249"/>
      <c r="AO46" s="249"/>
      <c r="AP46" s="249"/>
      <c r="AQ46" s="249"/>
      <c r="AR46" s="249"/>
      <c r="AS46" s="249"/>
      <c r="AT46" s="249"/>
      <c r="AU46" s="249"/>
      <c r="AV46" s="249"/>
      <c r="AX46" s="249"/>
      <c r="AY46" s="249"/>
      <c r="AZ46" s="249"/>
      <c r="BA46" s="249"/>
      <c r="BB46" s="249"/>
      <c r="BC46" s="249"/>
      <c r="BD46" s="249"/>
      <c r="BE46" s="250"/>
    </row>
    <row r="47" spans="2:65" s="202" customFormat="1" hidden="1" x14ac:dyDescent="0.2">
      <c r="B47" s="232"/>
      <c r="C47" s="249"/>
      <c r="D47" s="249"/>
      <c r="E47" s="249"/>
      <c r="F47" s="249"/>
      <c r="G47" s="249"/>
      <c r="H47" s="249"/>
      <c r="I47" s="249"/>
      <c r="J47" s="249"/>
      <c r="K47" s="249"/>
      <c r="L47" s="249"/>
      <c r="M47" s="249"/>
      <c r="N47" s="249"/>
      <c r="O47" s="249"/>
      <c r="P47" s="249"/>
      <c r="Q47" s="249"/>
      <c r="R47" s="249"/>
      <c r="S47" s="249"/>
      <c r="T47" s="249"/>
      <c r="U47" s="249"/>
      <c r="V47" s="249"/>
      <c r="W47" s="249"/>
      <c r="X47" s="250"/>
      <c r="AG47" s="510"/>
      <c r="AI47" s="232"/>
      <c r="AJ47" s="249"/>
      <c r="AK47" s="249"/>
      <c r="AL47" s="249"/>
      <c r="AM47" s="249"/>
      <c r="AN47" s="249"/>
      <c r="AO47" s="249"/>
      <c r="AP47" s="249"/>
      <c r="AQ47" s="249"/>
      <c r="AR47" s="249"/>
      <c r="AS47" s="249"/>
      <c r="AT47" s="249"/>
      <c r="AU47" s="249"/>
      <c r="AV47" s="249"/>
      <c r="AW47" s="249"/>
      <c r="AX47" s="249"/>
      <c r="AY47" s="249"/>
      <c r="AZ47" s="249"/>
      <c r="BA47" s="249"/>
      <c r="BB47" s="249"/>
      <c r="BC47" s="249"/>
      <c r="BD47" s="249"/>
      <c r="BE47" s="250"/>
    </row>
    <row r="48" spans="2:65" s="202" customFormat="1" hidden="1" x14ac:dyDescent="0.2">
      <c r="B48" s="201"/>
      <c r="C48" s="249"/>
      <c r="X48" s="258"/>
      <c r="AG48" s="510"/>
      <c r="AI48" s="201"/>
      <c r="AJ48" s="249"/>
      <c r="BE48" s="258"/>
    </row>
    <row r="49" spans="2:57" s="202" customFormat="1" hidden="1" x14ac:dyDescent="0.2">
      <c r="B49" s="201"/>
      <c r="C49" s="249"/>
      <c r="X49" s="258"/>
      <c r="AG49" s="510"/>
      <c r="AI49" s="201"/>
      <c r="AJ49" s="249"/>
      <c r="BE49" s="258"/>
    </row>
    <row r="50" spans="2:57" s="202" customFormat="1" hidden="1" x14ac:dyDescent="0.2">
      <c r="B50" s="201"/>
      <c r="C50" s="249"/>
      <c r="X50" s="258"/>
      <c r="AG50" s="510"/>
      <c r="AI50" s="201"/>
      <c r="AJ50" s="249"/>
      <c r="BE50" s="258"/>
    </row>
    <row r="51" spans="2:57" s="202" customFormat="1" hidden="1" x14ac:dyDescent="0.2">
      <c r="B51" s="201"/>
      <c r="C51" s="249"/>
      <c r="X51" s="258"/>
      <c r="AG51" s="510"/>
      <c r="AI51" s="201"/>
      <c r="AJ51" s="249"/>
      <c r="BE51" s="258"/>
    </row>
    <row r="52" spans="2:57" s="202" customFormat="1" hidden="1" x14ac:dyDescent="0.2">
      <c r="B52" s="201"/>
      <c r="C52" s="249"/>
      <c r="X52" s="258"/>
      <c r="AG52" s="510"/>
      <c r="AI52" s="201"/>
      <c r="AJ52" s="249"/>
      <c r="BE52" s="258"/>
    </row>
    <row r="53" spans="2:57" s="202" customFormat="1" hidden="1" x14ac:dyDescent="0.2">
      <c r="B53" s="201"/>
      <c r="C53" s="249"/>
      <c r="X53" s="258"/>
      <c r="AG53" s="510"/>
      <c r="AI53" s="201"/>
      <c r="AJ53" s="249"/>
      <c r="BE53" s="258"/>
    </row>
    <row r="54" spans="2:57" s="202" customFormat="1" hidden="1" x14ac:dyDescent="0.2">
      <c r="B54" s="201"/>
      <c r="C54" s="249"/>
      <c r="X54" s="258"/>
      <c r="AG54" s="510"/>
      <c r="AI54" s="201"/>
      <c r="AJ54" s="249"/>
      <c r="BE54" s="258"/>
    </row>
    <row r="55" spans="2:57" s="202" customFormat="1" hidden="1" x14ac:dyDescent="0.2">
      <c r="B55" s="201"/>
      <c r="C55" s="249"/>
      <c r="X55" s="258"/>
      <c r="AG55" s="510"/>
      <c r="AI55" s="201"/>
      <c r="AJ55" s="249"/>
      <c r="BE55" s="258"/>
    </row>
    <row r="56" spans="2:57" s="202" customFormat="1" hidden="1" x14ac:dyDescent="0.2">
      <c r="B56" s="201"/>
      <c r="C56" s="249"/>
      <c r="X56" s="258"/>
      <c r="AG56" s="510"/>
      <c r="AI56" s="201"/>
      <c r="AJ56" s="249"/>
      <c r="BE56" s="258"/>
    </row>
    <row r="57" spans="2:57" s="202" customFormat="1" hidden="1" x14ac:dyDescent="0.2">
      <c r="B57" s="201"/>
      <c r="C57" s="249"/>
      <c r="X57" s="258"/>
      <c r="AG57" s="510"/>
      <c r="AI57" s="201"/>
      <c r="AJ57" s="249"/>
      <c r="BE57" s="258"/>
    </row>
    <row r="58" spans="2:57" s="202" customFormat="1" hidden="1" x14ac:dyDescent="0.2">
      <c r="B58" s="201"/>
      <c r="C58" s="249"/>
      <c r="X58" s="258"/>
      <c r="AG58" s="510"/>
      <c r="AI58" s="201"/>
      <c r="AJ58" s="249"/>
      <c r="BE58" s="258"/>
    </row>
    <row r="59" spans="2:57" s="202" customFormat="1" hidden="1" x14ac:dyDescent="0.2">
      <c r="B59" s="201"/>
      <c r="C59" s="249"/>
      <c r="X59" s="258"/>
      <c r="AG59" s="510"/>
      <c r="AI59" s="201"/>
      <c r="AJ59" s="249"/>
      <c r="BE59" s="258"/>
    </row>
    <row r="60" spans="2:57" s="202" customFormat="1" hidden="1" x14ac:dyDescent="0.2">
      <c r="B60" s="201"/>
      <c r="C60" s="249"/>
      <c r="X60" s="258"/>
      <c r="AG60" s="510"/>
      <c r="AI60" s="201"/>
      <c r="AJ60" s="249"/>
      <c r="BE60" s="258"/>
    </row>
    <row r="61" spans="2:57" s="202" customFormat="1" hidden="1" x14ac:dyDescent="0.2">
      <c r="B61" s="201"/>
      <c r="C61" s="249"/>
      <c r="X61" s="258"/>
      <c r="AG61" s="510"/>
      <c r="AI61" s="201"/>
      <c r="AJ61" s="249"/>
      <c r="BE61" s="258"/>
    </row>
    <row r="62" spans="2:57" s="202" customFormat="1" hidden="1" x14ac:dyDescent="0.2">
      <c r="B62" s="201"/>
      <c r="C62" s="249"/>
      <c r="X62" s="258"/>
      <c r="AG62" s="510"/>
      <c r="AI62" s="201"/>
      <c r="AJ62" s="249"/>
      <c r="BE62" s="258"/>
    </row>
    <row r="63" spans="2:57" s="202" customFormat="1" hidden="1" x14ac:dyDescent="0.2">
      <c r="B63" s="201"/>
      <c r="C63" s="249"/>
      <c r="X63" s="258"/>
      <c r="AG63" s="510"/>
      <c r="AI63" s="201"/>
      <c r="AJ63" s="249"/>
      <c r="BE63" s="258"/>
    </row>
    <row r="64" spans="2:57" hidden="1" x14ac:dyDescent="0.2">
      <c r="B64" s="259"/>
      <c r="AI64" s="259"/>
    </row>
    <row r="65" spans="2:65" hidden="1" x14ac:dyDescent="0.2">
      <c r="B65" s="259"/>
      <c r="AI65" s="259"/>
    </row>
    <row r="66" spans="2:65" hidden="1" x14ac:dyDescent="0.2">
      <c r="B66" s="259"/>
      <c r="AI66" s="259"/>
    </row>
    <row r="67" spans="2:65" s="267" customFormat="1" ht="23.25" hidden="1" x14ac:dyDescent="0.35">
      <c r="B67" s="262"/>
      <c r="C67" s="263"/>
      <c r="D67" s="264"/>
      <c r="E67" s="265"/>
      <c r="F67" s="265"/>
      <c r="G67" s="265"/>
      <c r="H67" s="262"/>
      <c r="I67" s="265"/>
      <c r="J67" s="262"/>
      <c r="K67" s="262"/>
      <c r="L67" s="262"/>
      <c r="M67" s="262"/>
      <c r="N67" s="262"/>
      <c r="O67" s="262"/>
      <c r="P67" s="262"/>
      <c r="Q67" s="262"/>
      <c r="R67" s="262"/>
      <c r="S67" s="262"/>
      <c r="T67" s="262"/>
      <c r="U67" s="262"/>
      <c r="V67" s="262"/>
      <c r="W67" s="262"/>
      <c r="X67" s="266"/>
      <c r="Y67" s="262"/>
      <c r="Z67" s="262"/>
      <c r="AA67" s="262"/>
      <c r="AB67" s="262"/>
      <c r="AC67" s="262"/>
      <c r="AD67" s="262"/>
      <c r="AE67" s="262"/>
      <c r="AF67" s="262"/>
      <c r="AG67" s="516"/>
      <c r="AI67" s="262"/>
      <c r="AJ67" s="263"/>
      <c r="AK67" s="264"/>
      <c r="AL67" s="265"/>
      <c r="AM67" s="265"/>
      <c r="AN67" s="265"/>
      <c r="AO67" s="262"/>
      <c r="AP67" s="265"/>
      <c r="AQ67" s="262"/>
      <c r="AR67" s="262"/>
      <c r="AS67" s="262"/>
      <c r="AT67" s="262"/>
      <c r="AU67" s="262"/>
      <c r="AV67" s="262"/>
      <c r="AW67" s="262"/>
      <c r="AX67" s="262"/>
      <c r="AY67" s="262"/>
      <c r="AZ67" s="262"/>
      <c r="BA67" s="262"/>
      <c r="BB67" s="262"/>
      <c r="BC67" s="262"/>
      <c r="BD67" s="262"/>
      <c r="BE67" s="266"/>
      <c r="BF67" s="262"/>
      <c r="BG67" s="262"/>
      <c r="BH67" s="262"/>
      <c r="BI67" s="262"/>
      <c r="BJ67" s="262"/>
      <c r="BK67" s="262"/>
      <c r="BL67" s="262"/>
      <c r="BM67" s="262"/>
    </row>
    <row r="68" spans="2:65" s="267" customFormat="1" ht="23.25" hidden="1" x14ac:dyDescent="0.35">
      <c r="B68" s="262"/>
      <c r="C68" s="263"/>
      <c r="D68" s="262"/>
      <c r="E68" s="265"/>
      <c r="F68" s="265"/>
      <c r="G68" s="265"/>
      <c r="H68" s="262"/>
      <c r="I68" s="265"/>
      <c r="J68" s="262"/>
      <c r="K68" s="262"/>
      <c r="L68" s="262"/>
      <c r="M68" s="262"/>
      <c r="N68" s="262"/>
      <c r="O68" s="262"/>
      <c r="P68" s="262"/>
      <c r="Q68" s="262"/>
      <c r="R68" s="262"/>
      <c r="S68" s="262"/>
      <c r="T68" s="262"/>
      <c r="U68" s="262"/>
      <c r="V68" s="262"/>
      <c r="W68" s="262"/>
      <c r="X68" s="266"/>
      <c r="Y68" s="262"/>
      <c r="Z68" s="262"/>
      <c r="AA68" s="262"/>
      <c r="AB68" s="262"/>
      <c r="AC68" s="262"/>
      <c r="AD68" s="262"/>
      <c r="AE68" s="262"/>
      <c r="AF68" s="262"/>
      <c r="AG68" s="516"/>
      <c r="AI68" s="262"/>
      <c r="AJ68" s="263"/>
      <c r="AK68" s="262"/>
      <c r="AL68" s="265"/>
      <c r="AM68" s="265"/>
      <c r="AN68" s="265"/>
      <c r="AO68" s="262"/>
      <c r="AP68" s="265"/>
      <c r="AQ68" s="262"/>
      <c r="AR68" s="262"/>
      <c r="AS68" s="262"/>
      <c r="AT68" s="262"/>
      <c r="AU68" s="262"/>
      <c r="AV68" s="262"/>
      <c r="AW68" s="262"/>
      <c r="AX68" s="262"/>
      <c r="AY68" s="262"/>
      <c r="AZ68" s="262"/>
      <c r="BA68" s="262"/>
      <c r="BB68" s="262"/>
      <c r="BC68" s="262"/>
      <c r="BD68" s="262"/>
      <c r="BE68" s="266"/>
      <c r="BF68" s="262"/>
      <c r="BG68" s="262"/>
      <c r="BH68" s="262"/>
      <c r="BI68" s="262"/>
      <c r="BJ68" s="262"/>
      <c r="BK68" s="262"/>
      <c r="BL68" s="262"/>
      <c r="BM68" s="262"/>
    </row>
    <row r="69" spans="2:65" s="267" customFormat="1" ht="23.25" hidden="1" x14ac:dyDescent="0.35">
      <c r="B69" s="262"/>
      <c r="C69" s="263"/>
      <c r="D69" s="262"/>
      <c r="E69" s="265"/>
      <c r="F69" s="265"/>
      <c r="G69" s="265"/>
      <c r="H69" s="262"/>
      <c r="I69" s="265"/>
      <c r="J69" s="262"/>
      <c r="K69" s="262"/>
      <c r="L69" s="262"/>
      <c r="M69" s="262"/>
      <c r="N69" s="262"/>
      <c r="O69" s="262"/>
      <c r="P69" s="262"/>
      <c r="Q69" s="262"/>
      <c r="R69" s="262"/>
      <c r="S69" s="262"/>
      <c r="T69" s="262"/>
      <c r="U69" s="262"/>
      <c r="V69" s="262"/>
      <c r="W69" s="262"/>
      <c r="X69" s="266"/>
      <c r="Y69" s="262"/>
      <c r="Z69" s="262"/>
      <c r="AA69" s="262"/>
      <c r="AB69" s="262"/>
      <c r="AC69" s="262"/>
      <c r="AD69" s="262"/>
      <c r="AE69" s="262"/>
      <c r="AF69" s="262"/>
      <c r="AG69" s="516"/>
      <c r="AI69" s="262"/>
      <c r="AJ69" s="263"/>
      <c r="AK69" s="262"/>
      <c r="AL69" s="265"/>
      <c r="AM69" s="265"/>
      <c r="AN69" s="265"/>
      <c r="AO69" s="262"/>
      <c r="AP69" s="265"/>
      <c r="AQ69" s="262"/>
      <c r="AR69" s="262"/>
      <c r="AS69" s="262"/>
      <c r="AT69" s="262"/>
      <c r="AU69" s="262"/>
      <c r="AV69" s="262"/>
      <c r="AW69" s="262"/>
      <c r="AX69" s="262"/>
      <c r="AY69" s="262"/>
      <c r="AZ69" s="262"/>
      <c r="BA69" s="262"/>
      <c r="BB69" s="262"/>
      <c r="BC69" s="262"/>
      <c r="BD69" s="262"/>
      <c r="BE69" s="266"/>
      <c r="BF69" s="262"/>
      <c r="BG69" s="262"/>
      <c r="BH69" s="262"/>
      <c r="BI69" s="262"/>
      <c r="BJ69" s="262"/>
      <c r="BK69" s="262"/>
      <c r="BL69" s="262"/>
      <c r="BM69" s="262"/>
    </row>
    <row r="70" spans="2:65" s="267" customFormat="1" ht="23.25" hidden="1" x14ac:dyDescent="0.35">
      <c r="B70" s="262"/>
      <c r="C70" s="263"/>
      <c r="D70" s="262"/>
      <c r="E70" s="265"/>
      <c r="F70" s="265"/>
      <c r="G70" s="265"/>
      <c r="H70" s="262"/>
      <c r="I70" s="265"/>
      <c r="J70" s="262"/>
      <c r="K70" s="262"/>
      <c r="L70" s="262"/>
      <c r="M70" s="262"/>
      <c r="N70" s="262"/>
      <c r="O70" s="262"/>
      <c r="P70" s="262"/>
      <c r="Q70" s="262"/>
      <c r="R70" s="262"/>
      <c r="S70" s="262"/>
      <c r="T70" s="262"/>
      <c r="U70" s="262"/>
      <c r="V70" s="262"/>
      <c r="W70" s="262"/>
      <c r="X70" s="266"/>
      <c r="Y70" s="262"/>
      <c r="Z70" s="262"/>
      <c r="AA70" s="262"/>
      <c r="AB70" s="262"/>
      <c r="AC70" s="262"/>
      <c r="AD70" s="262"/>
      <c r="AE70" s="262"/>
      <c r="AF70" s="262"/>
      <c r="AG70" s="516"/>
      <c r="AI70" s="262"/>
      <c r="AJ70" s="263"/>
      <c r="AK70" s="262"/>
      <c r="AL70" s="265"/>
      <c r="AM70" s="265"/>
      <c r="AN70" s="265"/>
      <c r="AO70" s="262"/>
      <c r="AP70" s="265"/>
      <c r="AQ70" s="262"/>
      <c r="AR70" s="262"/>
      <c r="AS70" s="262"/>
      <c r="AT70" s="262"/>
      <c r="AU70" s="262"/>
      <c r="AV70" s="262"/>
      <c r="AW70" s="262"/>
      <c r="AX70" s="262"/>
      <c r="AY70" s="262"/>
      <c r="AZ70" s="262"/>
      <c r="BA70" s="262"/>
      <c r="BB70" s="262"/>
      <c r="BC70" s="262"/>
      <c r="BD70" s="262"/>
      <c r="BE70" s="266"/>
      <c r="BF70" s="262"/>
      <c r="BG70" s="262"/>
      <c r="BH70" s="262"/>
      <c r="BI70" s="262"/>
      <c r="BJ70" s="262"/>
      <c r="BK70" s="262"/>
      <c r="BL70" s="262"/>
      <c r="BM70" s="262"/>
    </row>
    <row r="71" spans="2:65" s="267" customFormat="1" ht="23.25" hidden="1" x14ac:dyDescent="0.35">
      <c r="B71" s="262"/>
      <c r="C71" s="263"/>
      <c r="D71" s="262"/>
      <c r="E71" s="265"/>
      <c r="F71" s="265"/>
      <c r="G71" s="265"/>
      <c r="H71" s="262"/>
      <c r="I71" s="265"/>
      <c r="J71" s="262"/>
      <c r="K71" s="262"/>
      <c r="L71" s="262"/>
      <c r="M71" s="262"/>
      <c r="N71" s="262"/>
      <c r="O71" s="262"/>
      <c r="P71" s="262"/>
      <c r="Q71" s="262"/>
      <c r="R71" s="262"/>
      <c r="S71" s="262"/>
      <c r="T71" s="262"/>
      <c r="U71" s="262"/>
      <c r="V71" s="262"/>
      <c r="W71" s="262"/>
      <c r="X71" s="266"/>
      <c r="Y71" s="262"/>
      <c r="Z71" s="262"/>
      <c r="AA71" s="262"/>
      <c r="AB71" s="262"/>
      <c r="AC71" s="262"/>
      <c r="AD71" s="262"/>
      <c r="AE71" s="262"/>
      <c r="AF71" s="262"/>
      <c r="AG71" s="516"/>
      <c r="AI71" s="262"/>
      <c r="AJ71" s="263"/>
      <c r="AK71" s="262"/>
      <c r="AL71" s="265"/>
      <c r="AM71" s="265"/>
      <c r="AN71" s="265"/>
      <c r="AO71" s="262"/>
      <c r="AP71" s="265"/>
      <c r="AQ71" s="262"/>
      <c r="AR71" s="262"/>
      <c r="AS71" s="262"/>
      <c r="AT71" s="262"/>
      <c r="AU71" s="262"/>
      <c r="AV71" s="262"/>
      <c r="AW71" s="262"/>
      <c r="AX71" s="262"/>
      <c r="AY71" s="262"/>
      <c r="AZ71" s="262"/>
      <c r="BA71" s="262"/>
      <c r="BB71" s="262"/>
      <c r="BC71" s="262"/>
      <c r="BD71" s="262"/>
      <c r="BE71" s="266"/>
      <c r="BF71" s="262"/>
      <c r="BG71" s="262"/>
      <c r="BH71" s="262"/>
      <c r="BI71" s="262"/>
      <c r="BJ71" s="262"/>
      <c r="BK71" s="262"/>
      <c r="BL71" s="262"/>
      <c r="BM71" s="262"/>
    </row>
    <row r="72" spans="2:65" s="267" customFormat="1" ht="23.25" hidden="1" x14ac:dyDescent="0.35">
      <c r="B72" s="262"/>
      <c r="C72" s="263"/>
      <c r="D72" s="262"/>
      <c r="E72" s="265"/>
      <c r="F72" s="265"/>
      <c r="G72" s="265"/>
      <c r="H72" s="262"/>
      <c r="I72" s="265"/>
      <c r="J72" s="262"/>
      <c r="K72" s="262"/>
      <c r="L72" s="262"/>
      <c r="M72" s="262"/>
      <c r="N72" s="262"/>
      <c r="O72" s="262"/>
      <c r="P72" s="262"/>
      <c r="Q72" s="262"/>
      <c r="R72" s="262"/>
      <c r="S72" s="262"/>
      <c r="T72" s="262"/>
      <c r="U72" s="262"/>
      <c r="V72" s="262"/>
      <c r="W72" s="262"/>
      <c r="X72" s="266"/>
      <c r="Y72" s="262"/>
      <c r="Z72" s="262"/>
      <c r="AA72" s="262"/>
      <c r="AB72" s="262"/>
      <c r="AC72" s="262"/>
      <c r="AD72" s="262"/>
      <c r="AE72" s="262"/>
      <c r="AF72" s="262"/>
      <c r="AG72" s="516"/>
      <c r="AI72" s="262"/>
      <c r="AJ72" s="263"/>
      <c r="AK72" s="262"/>
      <c r="AL72" s="265"/>
      <c r="AM72" s="265"/>
      <c r="AN72" s="265"/>
      <c r="AO72" s="262"/>
      <c r="AP72" s="265"/>
      <c r="AQ72" s="262"/>
      <c r="AR72" s="262"/>
      <c r="AS72" s="262"/>
      <c r="AT72" s="262"/>
      <c r="AU72" s="262"/>
      <c r="AV72" s="262"/>
      <c r="AW72" s="262"/>
      <c r="AX72" s="262"/>
      <c r="AY72" s="262"/>
      <c r="AZ72" s="262"/>
      <c r="BA72" s="262"/>
      <c r="BB72" s="262"/>
      <c r="BC72" s="262"/>
      <c r="BD72" s="262"/>
      <c r="BE72" s="266"/>
      <c r="BF72" s="262"/>
      <c r="BG72" s="262"/>
      <c r="BH72" s="262"/>
      <c r="BI72" s="262"/>
      <c r="BJ72" s="262"/>
      <c r="BK72" s="262"/>
      <c r="BL72" s="262"/>
      <c r="BM72" s="262"/>
    </row>
    <row r="73" spans="2:65" s="267" customFormat="1" ht="23.25" hidden="1" x14ac:dyDescent="0.35">
      <c r="B73" s="262"/>
      <c r="C73" s="263"/>
      <c r="D73" s="262"/>
      <c r="E73" s="265"/>
      <c r="F73" s="265"/>
      <c r="G73" s="265"/>
      <c r="H73" s="262"/>
      <c r="I73" s="265"/>
      <c r="J73" s="262"/>
      <c r="K73" s="262"/>
      <c r="L73" s="262"/>
      <c r="M73" s="262"/>
      <c r="N73" s="262"/>
      <c r="O73" s="262"/>
      <c r="P73" s="262"/>
      <c r="Q73" s="262"/>
      <c r="R73" s="262"/>
      <c r="S73" s="262"/>
      <c r="T73" s="262"/>
      <c r="U73" s="262"/>
      <c r="V73" s="262"/>
      <c r="W73" s="262"/>
      <c r="X73" s="266"/>
      <c r="Y73" s="262"/>
      <c r="Z73" s="262"/>
      <c r="AA73" s="262"/>
      <c r="AB73" s="262"/>
      <c r="AC73" s="262"/>
      <c r="AD73" s="262"/>
      <c r="AE73" s="262"/>
      <c r="AF73" s="262"/>
      <c r="AG73" s="516"/>
      <c r="AI73" s="262"/>
      <c r="AJ73" s="263"/>
      <c r="AK73" s="262"/>
      <c r="AL73" s="265"/>
      <c r="AM73" s="265"/>
      <c r="AN73" s="265"/>
      <c r="AO73" s="262"/>
      <c r="AP73" s="265"/>
      <c r="AQ73" s="262"/>
      <c r="AR73" s="262"/>
      <c r="AS73" s="262"/>
      <c r="AT73" s="262"/>
      <c r="AU73" s="262"/>
      <c r="AV73" s="262"/>
      <c r="AW73" s="262"/>
      <c r="AX73" s="262"/>
      <c r="AY73" s="262"/>
      <c r="AZ73" s="262"/>
      <c r="BA73" s="262"/>
      <c r="BB73" s="262"/>
      <c r="BC73" s="262"/>
      <c r="BD73" s="262"/>
      <c r="BE73" s="266"/>
      <c r="BF73" s="262"/>
      <c r="BG73" s="262"/>
      <c r="BH73" s="262"/>
      <c r="BI73" s="262"/>
      <c r="BJ73" s="262"/>
      <c r="BK73" s="262"/>
      <c r="BL73" s="262"/>
      <c r="BM73" s="262"/>
    </row>
    <row r="74" spans="2:65" s="267" customFormat="1" ht="23.25" hidden="1" x14ac:dyDescent="0.35">
      <c r="B74" s="262"/>
      <c r="C74" s="263"/>
      <c r="D74" s="262"/>
      <c r="E74" s="265"/>
      <c r="F74" s="265"/>
      <c r="G74" s="265"/>
      <c r="H74" s="262"/>
      <c r="I74" s="265"/>
      <c r="J74" s="262"/>
      <c r="K74" s="262"/>
      <c r="L74" s="262"/>
      <c r="M74" s="262"/>
      <c r="N74" s="262"/>
      <c r="O74" s="262"/>
      <c r="P74" s="262"/>
      <c r="Q74" s="262"/>
      <c r="R74" s="262"/>
      <c r="S74" s="262"/>
      <c r="T74" s="262"/>
      <c r="U74" s="262"/>
      <c r="V74" s="262"/>
      <c r="W74" s="262"/>
      <c r="X74" s="266"/>
      <c r="Y74" s="262"/>
      <c r="Z74" s="262"/>
      <c r="AA74" s="262"/>
      <c r="AB74" s="262"/>
      <c r="AC74" s="262"/>
      <c r="AD74" s="262"/>
      <c r="AE74" s="262"/>
      <c r="AF74" s="262"/>
      <c r="AG74" s="516"/>
      <c r="AI74" s="262"/>
      <c r="AJ74" s="263"/>
      <c r="AK74" s="262"/>
      <c r="AL74" s="265"/>
      <c r="AM74" s="265"/>
      <c r="AN74" s="265"/>
      <c r="AO74" s="262"/>
      <c r="AP74" s="265"/>
      <c r="AQ74" s="262"/>
      <c r="AR74" s="262"/>
      <c r="AS74" s="262"/>
      <c r="AT74" s="262"/>
      <c r="AU74" s="262"/>
      <c r="AV74" s="262"/>
      <c r="AW74" s="262"/>
      <c r="AX74" s="262"/>
      <c r="AY74" s="262"/>
      <c r="AZ74" s="262"/>
      <c r="BA74" s="262"/>
      <c r="BB74" s="262"/>
      <c r="BC74" s="262"/>
      <c r="BD74" s="262"/>
      <c r="BE74" s="266"/>
      <c r="BF74" s="262"/>
      <c r="BG74" s="262"/>
      <c r="BH74" s="262"/>
      <c r="BI74" s="262"/>
      <c r="BJ74" s="262"/>
      <c r="BK74" s="262"/>
      <c r="BL74" s="262"/>
      <c r="BM74" s="262"/>
    </row>
    <row r="75" spans="2:65" s="267" customFormat="1" ht="23.25" hidden="1" x14ac:dyDescent="0.35">
      <c r="B75" s="262"/>
      <c r="C75" s="263"/>
      <c r="D75" s="262"/>
      <c r="E75" s="265"/>
      <c r="F75" s="265"/>
      <c r="G75" s="265"/>
      <c r="H75" s="262"/>
      <c r="I75" s="265"/>
      <c r="J75" s="262"/>
      <c r="K75" s="262"/>
      <c r="L75" s="262"/>
      <c r="M75" s="262"/>
      <c r="N75" s="262"/>
      <c r="O75" s="262"/>
      <c r="P75" s="262"/>
      <c r="Q75" s="262"/>
      <c r="R75" s="262"/>
      <c r="S75" s="262"/>
      <c r="T75" s="262"/>
      <c r="U75" s="262"/>
      <c r="V75" s="262"/>
      <c r="W75" s="262"/>
      <c r="X75" s="266"/>
      <c r="Y75" s="262"/>
      <c r="Z75" s="262"/>
      <c r="AA75" s="262"/>
      <c r="AB75" s="262"/>
      <c r="AC75" s="262"/>
      <c r="AD75" s="262"/>
      <c r="AE75" s="262"/>
      <c r="AF75" s="262"/>
      <c r="AG75" s="516"/>
      <c r="AI75" s="262"/>
      <c r="AJ75" s="263"/>
      <c r="AK75" s="262"/>
      <c r="AL75" s="265"/>
      <c r="AM75" s="265"/>
      <c r="AN75" s="265"/>
      <c r="AO75" s="262"/>
      <c r="AP75" s="265"/>
      <c r="AQ75" s="262"/>
      <c r="AR75" s="262"/>
      <c r="AS75" s="262"/>
      <c r="AT75" s="262"/>
      <c r="AU75" s="262"/>
      <c r="AV75" s="262"/>
      <c r="AW75" s="262"/>
      <c r="AX75" s="262"/>
      <c r="AY75" s="262"/>
      <c r="AZ75" s="262"/>
      <c r="BA75" s="262"/>
      <c r="BB75" s="262"/>
      <c r="BC75" s="262"/>
      <c r="BD75" s="262"/>
      <c r="BE75" s="266"/>
      <c r="BF75" s="262"/>
      <c r="BG75" s="262"/>
      <c r="BH75" s="262"/>
      <c r="BI75" s="262"/>
      <c r="BJ75" s="262"/>
      <c r="BK75" s="262"/>
      <c r="BL75" s="262"/>
      <c r="BM75" s="262"/>
    </row>
    <row r="76" spans="2:65" s="267" customFormat="1" ht="23.25" hidden="1" x14ac:dyDescent="0.35">
      <c r="B76" s="262"/>
      <c r="C76" s="263"/>
      <c r="D76" s="262"/>
      <c r="E76" s="265"/>
      <c r="F76" s="265"/>
      <c r="G76" s="265"/>
      <c r="H76" s="262"/>
      <c r="I76" s="265"/>
      <c r="J76" s="262"/>
      <c r="K76" s="262"/>
      <c r="L76" s="262"/>
      <c r="M76" s="262"/>
      <c r="N76" s="262"/>
      <c r="O76" s="262"/>
      <c r="P76" s="262"/>
      <c r="Q76" s="262"/>
      <c r="R76" s="262"/>
      <c r="S76" s="262"/>
      <c r="T76" s="262"/>
      <c r="U76" s="262"/>
      <c r="V76" s="262"/>
      <c r="W76" s="262"/>
      <c r="X76" s="266"/>
      <c r="Y76" s="262"/>
      <c r="Z76" s="262"/>
      <c r="AA76" s="262"/>
      <c r="AB76" s="262"/>
      <c r="AC76" s="262"/>
      <c r="AD76" s="262"/>
      <c r="AE76" s="262"/>
      <c r="AF76" s="262"/>
      <c r="AG76" s="516"/>
      <c r="AI76" s="262"/>
      <c r="AJ76" s="263"/>
      <c r="AK76" s="262"/>
      <c r="AL76" s="265"/>
      <c r="AM76" s="265"/>
      <c r="AN76" s="265"/>
      <c r="AO76" s="262"/>
      <c r="AP76" s="265"/>
      <c r="AQ76" s="262"/>
      <c r="AR76" s="262"/>
      <c r="AS76" s="262"/>
      <c r="AT76" s="262"/>
      <c r="AU76" s="262"/>
      <c r="AV76" s="262"/>
      <c r="AW76" s="262"/>
      <c r="AX76" s="262"/>
      <c r="AY76" s="262"/>
      <c r="AZ76" s="262"/>
      <c r="BA76" s="262"/>
      <c r="BB76" s="262"/>
      <c r="BC76" s="262"/>
      <c r="BD76" s="262"/>
      <c r="BE76" s="266"/>
      <c r="BF76" s="262"/>
      <c r="BG76" s="262"/>
      <c r="BH76" s="262"/>
      <c r="BI76" s="262"/>
      <c r="BJ76" s="262"/>
      <c r="BK76" s="262"/>
      <c r="BL76" s="262"/>
      <c r="BM76" s="262"/>
    </row>
    <row r="77" spans="2:65" s="267" customFormat="1" ht="23.25" hidden="1" x14ac:dyDescent="0.35">
      <c r="B77" s="262"/>
      <c r="C77" s="263"/>
      <c r="D77" s="262"/>
      <c r="E77" s="265"/>
      <c r="F77" s="265"/>
      <c r="G77" s="265"/>
      <c r="H77" s="262"/>
      <c r="I77" s="265"/>
      <c r="J77" s="262"/>
      <c r="K77" s="262"/>
      <c r="L77" s="262"/>
      <c r="M77" s="262"/>
      <c r="N77" s="262"/>
      <c r="O77" s="262"/>
      <c r="P77" s="262"/>
      <c r="Q77" s="262"/>
      <c r="R77" s="262"/>
      <c r="S77" s="262"/>
      <c r="T77" s="262"/>
      <c r="U77" s="262"/>
      <c r="V77" s="262"/>
      <c r="W77" s="262"/>
      <c r="X77" s="266"/>
      <c r="Y77" s="262"/>
      <c r="Z77" s="262"/>
      <c r="AA77" s="262"/>
      <c r="AB77" s="262"/>
      <c r="AC77" s="262"/>
      <c r="AD77" s="262"/>
      <c r="AE77" s="262"/>
      <c r="AF77" s="262"/>
      <c r="AG77" s="516"/>
      <c r="AI77" s="262"/>
      <c r="AJ77" s="263"/>
      <c r="AK77" s="262"/>
      <c r="AL77" s="265"/>
      <c r="AM77" s="265"/>
      <c r="AN77" s="265"/>
      <c r="AO77" s="262"/>
      <c r="AP77" s="265"/>
      <c r="AQ77" s="262"/>
      <c r="AR77" s="262"/>
      <c r="AS77" s="262"/>
      <c r="AT77" s="262"/>
      <c r="AU77" s="262"/>
      <c r="AV77" s="262"/>
      <c r="AW77" s="262"/>
      <c r="AX77" s="262"/>
      <c r="AY77" s="262"/>
      <c r="AZ77" s="262"/>
      <c r="BA77" s="262"/>
      <c r="BB77" s="262"/>
      <c r="BC77" s="262"/>
      <c r="BD77" s="262"/>
      <c r="BE77" s="266"/>
      <c r="BF77" s="262"/>
      <c r="BG77" s="262"/>
      <c r="BH77" s="262"/>
      <c r="BI77" s="262"/>
      <c r="BJ77" s="262"/>
      <c r="BK77" s="262"/>
      <c r="BL77" s="262"/>
      <c r="BM77" s="262"/>
    </row>
    <row r="78" spans="2:65" s="267" customFormat="1" ht="23.25" hidden="1" x14ac:dyDescent="0.35">
      <c r="B78" s="262"/>
      <c r="C78" s="263"/>
      <c r="D78" s="262"/>
      <c r="E78" s="265"/>
      <c r="F78" s="265"/>
      <c r="G78" s="265"/>
      <c r="H78" s="262"/>
      <c r="I78" s="265"/>
      <c r="J78" s="262"/>
      <c r="K78" s="262"/>
      <c r="L78" s="262"/>
      <c r="M78" s="262"/>
      <c r="N78" s="262"/>
      <c r="O78" s="262"/>
      <c r="P78" s="262"/>
      <c r="Q78" s="262"/>
      <c r="R78" s="262"/>
      <c r="S78" s="262"/>
      <c r="T78" s="262"/>
      <c r="U78" s="262"/>
      <c r="V78" s="262"/>
      <c r="W78" s="262"/>
      <c r="X78" s="266"/>
      <c r="Y78" s="262"/>
      <c r="Z78" s="262"/>
      <c r="AA78" s="262"/>
      <c r="AB78" s="262"/>
      <c r="AC78" s="262"/>
      <c r="AD78" s="262"/>
      <c r="AE78" s="262"/>
      <c r="AF78" s="262"/>
      <c r="AG78" s="516"/>
      <c r="AI78" s="262"/>
      <c r="AJ78" s="263"/>
      <c r="AK78" s="262"/>
      <c r="AL78" s="265"/>
      <c r="AM78" s="265"/>
      <c r="AN78" s="265"/>
      <c r="AO78" s="262"/>
      <c r="AP78" s="265"/>
      <c r="AQ78" s="262"/>
      <c r="AR78" s="262"/>
      <c r="AS78" s="262"/>
      <c r="AT78" s="262"/>
      <c r="AU78" s="262"/>
      <c r="AV78" s="262"/>
      <c r="AW78" s="262"/>
      <c r="AX78" s="262"/>
      <c r="AY78" s="262"/>
      <c r="AZ78" s="262"/>
      <c r="BA78" s="262"/>
      <c r="BB78" s="262"/>
      <c r="BC78" s="262"/>
      <c r="BD78" s="262"/>
      <c r="BE78" s="266"/>
      <c r="BF78" s="262"/>
      <c r="BG78" s="262"/>
      <c r="BH78" s="262"/>
      <c r="BI78" s="262"/>
      <c r="BJ78" s="262"/>
      <c r="BK78" s="262"/>
      <c r="BL78" s="262"/>
      <c r="BM78" s="262"/>
    </row>
    <row r="79" spans="2:65" s="267" customFormat="1" ht="23.25" x14ac:dyDescent="0.35">
      <c r="B79" s="262"/>
      <c r="C79" s="263"/>
      <c r="D79" s="262"/>
      <c r="E79" s="265"/>
      <c r="F79" s="265"/>
      <c r="G79" s="265"/>
      <c r="H79" s="262"/>
      <c r="I79" s="265"/>
      <c r="J79" s="262"/>
      <c r="K79" s="262"/>
      <c r="L79" s="262"/>
      <c r="M79" s="262"/>
      <c r="N79" s="262"/>
      <c r="O79" s="262"/>
      <c r="P79" s="262"/>
      <c r="Q79" s="262"/>
      <c r="R79" s="262"/>
      <c r="S79" s="262"/>
      <c r="T79" s="262"/>
      <c r="U79" s="262"/>
      <c r="V79" s="262"/>
      <c r="W79" s="262"/>
      <c r="X79" s="266"/>
      <c r="Y79" s="262"/>
      <c r="Z79" s="262"/>
      <c r="AA79" s="262"/>
      <c r="AB79" s="262"/>
      <c r="AC79" s="262"/>
      <c r="AD79" s="262"/>
      <c r="AE79" s="262"/>
      <c r="AF79" s="262"/>
      <c r="AG79" s="516"/>
      <c r="AI79" s="262"/>
      <c r="AJ79" s="263"/>
      <c r="AK79" s="262"/>
      <c r="AL79" s="265"/>
      <c r="AM79" s="265"/>
      <c r="AN79" s="265"/>
      <c r="AO79" s="262"/>
      <c r="AP79" s="265"/>
      <c r="AQ79" s="262"/>
      <c r="AR79" s="262"/>
      <c r="AS79" s="262"/>
      <c r="AT79" s="262"/>
      <c r="AU79" s="262"/>
      <c r="AV79" s="262"/>
      <c r="AW79" s="262"/>
      <c r="AX79" s="262"/>
      <c r="AY79" s="262"/>
      <c r="AZ79" s="262"/>
      <c r="BA79" s="262"/>
      <c r="BB79" s="262"/>
      <c r="BC79" s="262"/>
      <c r="BD79" s="262"/>
      <c r="BE79" s="266"/>
      <c r="BF79" s="262"/>
      <c r="BG79" s="262"/>
      <c r="BH79" s="262"/>
      <c r="BI79" s="262"/>
      <c r="BJ79" s="262"/>
      <c r="BK79" s="262"/>
      <c r="BL79" s="262"/>
      <c r="BM79" s="262"/>
    </row>
    <row r="80" spans="2:65" s="267" customFormat="1" ht="23.25" x14ac:dyDescent="0.35">
      <c r="B80" s="262"/>
      <c r="C80" s="263"/>
      <c r="D80" s="262"/>
      <c r="E80" s="265"/>
      <c r="F80" s="265"/>
      <c r="G80" s="265"/>
      <c r="H80" s="262"/>
      <c r="I80" s="265"/>
      <c r="J80" s="262"/>
      <c r="K80" s="262"/>
      <c r="L80" s="262"/>
      <c r="M80" s="262"/>
      <c r="N80" s="262"/>
      <c r="O80" s="262"/>
      <c r="P80" s="262"/>
      <c r="Q80" s="262"/>
      <c r="R80" s="262"/>
      <c r="S80" s="262"/>
      <c r="T80" s="262"/>
      <c r="U80" s="262"/>
      <c r="V80" s="262"/>
      <c r="W80" s="262"/>
      <c r="X80" s="266"/>
      <c r="Y80" s="262"/>
      <c r="Z80" s="262"/>
      <c r="AA80" s="262"/>
      <c r="AB80" s="262"/>
      <c r="AC80" s="262"/>
      <c r="AD80" s="262"/>
      <c r="AE80" s="262"/>
      <c r="AF80" s="262"/>
      <c r="AG80" s="516"/>
      <c r="AI80" s="262"/>
      <c r="AJ80" s="263"/>
      <c r="AK80" s="262"/>
      <c r="AL80" s="265"/>
      <c r="AM80" s="265"/>
      <c r="AN80" s="265"/>
      <c r="AO80" s="262"/>
      <c r="AP80" s="265"/>
      <c r="AQ80" s="262"/>
      <c r="AR80" s="262"/>
      <c r="AS80" s="262"/>
      <c r="AT80" s="262"/>
      <c r="AU80" s="262"/>
      <c r="AV80" s="262"/>
      <c r="AW80" s="262"/>
      <c r="AX80" s="262"/>
      <c r="AY80" s="262"/>
      <c r="AZ80" s="262"/>
      <c r="BA80" s="262"/>
      <c r="BB80" s="262"/>
      <c r="BC80" s="262"/>
      <c r="BD80" s="262"/>
      <c r="BE80" s="266"/>
      <c r="BF80" s="262"/>
      <c r="BG80" s="262"/>
      <c r="BH80" s="262"/>
      <c r="BI80" s="262"/>
      <c r="BJ80" s="262"/>
      <c r="BK80" s="262"/>
      <c r="BL80" s="262"/>
      <c r="BM80" s="262"/>
    </row>
    <row r="81" spans="2:65" s="267" customFormat="1" ht="23.25" x14ac:dyDescent="0.35">
      <c r="B81" s="262"/>
      <c r="C81" s="263"/>
      <c r="D81" s="262"/>
      <c r="E81" s="265"/>
      <c r="F81" s="265"/>
      <c r="G81" s="265"/>
      <c r="H81" s="262"/>
      <c r="I81" s="265"/>
      <c r="J81" s="262"/>
      <c r="K81" s="262"/>
      <c r="L81" s="262"/>
      <c r="M81" s="262"/>
      <c r="N81" s="262"/>
      <c r="O81" s="262"/>
      <c r="P81" s="262"/>
      <c r="Q81" s="262"/>
      <c r="R81" s="262"/>
      <c r="S81" s="262"/>
      <c r="T81" s="262"/>
      <c r="U81" s="262"/>
      <c r="V81" s="262"/>
      <c r="W81" s="262"/>
      <c r="X81" s="266"/>
      <c r="Y81" s="262"/>
      <c r="Z81" s="262"/>
      <c r="AA81" s="262"/>
      <c r="AB81" s="262"/>
      <c r="AC81" s="262"/>
      <c r="AD81" s="262"/>
      <c r="AE81" s="262"/>
      <c r="AF81" s="262"/>
      <c r="AG81" s="516"/>
      <c r="AI81" s="262"/>
      <c r="AJ81" s="263"/>
      <c r="AK81" s="262"/>
      <c r="AL81" s="265"/>
      <c r="AM81" s="265"/>
      <c r="AN81" s="265"/>
      <c r="AO81" s="262"/>
      <c r="AP81" s="265"/>
      <c r="AQ81" s="262"/>
      <c r="AR81" s="262"/>
      <c r="AS81" s="262"/>
      <c r="AT81" s="262"/>
      <c r="AU81" s="262"/>
      <c r="AV81" s="262"/>
      <c r="AW81" s="262"/>
      <c r="AX81" s="262"/>
      <c r="AY81" s="262"/>
      <c r="AZ81" s="262"/>
      <c r="BA81" s="262"/>
      <c r="BB81" s="262"/>
      <c r="BC81" s="262"/>
      <c r="BD81" s="262"/>
      <c r="BE81" s="266"/>
      <c r="BF81" s="262"/>
      <c r="BG81" s="262"/>
      <c r="BH81" s="262"/>
      <c r="BI81" s="262"/>
      <c r="BJ81" s="262"/>
      <c r="BK81" s="262"/>
      <c r="BL81" s="262"/>
      <c r="BM81" s="262"/>
    </row>
    <row r="82" spans="2:65" x14ac:dyDescent="0.2">
      <c r="B82" s="259"/>
      <c r="D82" s="268"/>
      <c r="E82" s="269"/>
      <c r="F82" s="269"/>
      <c r="G82" s="269"/>
      <c r="AI82" s="259"/>
      <c r="AK82" s="268"/>
      <c r="AL82" s="269"/>
      <c r="AM82" s="269"/>
      <c r="AN82" s="269"/>
    </row>
    <row r="83" spans="2:65" x14ac:dyDescent="0.2">
      <c r="B83" s="259"/>
      <c r="D83" s="268"/>
      <c r="AI83" s="259"/>
      <c r="AK83" s="268"/>
    </row>
    <row r="84" spans="2:65" x14ac:dyDescent="0.2">
      <c r="B84" s="259"/>
      <c r="E84" s="269"/>
      <c r="F84" s="269"/>
      <c r="G84" s="269"/>
      <c r="X84" s="200"/>
      <c r="AI84" s="259"/>
      <c r="AL84" s="269"/>
      <c r="AM84" s="269"/>
      <c r="AN84" s="269"/>
      <c r="BE84" s="200"/>
    </row>
    <row r="85" spans="2:65" x14ac:dyDescent="0.2">
      <c r="B85" s="259"/>
      <c r="E85" s="269"/>
      <c r="F85" s="269"/>
      <c r="G85" s="269"/>
      <c r="X85" s="200"/>
      <c r="AI85" s="259"/>
      <c r="AL85" s="269"/>
      <c r="AM85" s="269"/>
      <c r="AN85" s="269"/>
      <c r="BE85" s="200"/>
    </row>
    <row r="86" spans="2:65" x14ac:dyDescent="0.2">
      <c r="B86" s="259"/>
      <c r="J86" s="270"/>
      <c r="X86" s="200"/>
      <c r="AI86" s="259"/>
      <c r="AQ86" s="270"/>
      <c r="BE86" s="200"/>
    </row>
    <row r="87" spans="2:65" x14ac:dyDescent="0.2">
      <c r="B87" s="259"/>
      <c r="D87" s="268"/>
      <c r="E87" s="269"/>
      <c r="F87" s="269"/>
      <c r="G87" s="269"/>
      <c r="X87" s="200"/>
      <c r="AI87" s="259"/>
      <c r="AK87" s="268"/>
      <c r="AL87" s="269"/>
      <c r="AM87" s="269"/>
      <c r="AN87" s="269"/>
      <c r="BE87" s="200"/>
    </row>
    <row r="88" spans="2:65" x14ac:dyDescent="0.2">
      <c r="B88" s="259"/>
      <c r="F88" s="269"/>
      <c r="G88" s="269"/>
      <c r="X88" s="200"/>
      <c r="AI88" s="259"/>
      <c r="AM88" s="269"/>
      <c r="AN88" s="269"/>
      <c r="BE88" s="200"/>
    </row>
    <row r="89" spans="2:65" x14ac:dyDescent="0.2">
      <c r="B89" s="259"/>
      <c r="D89" s="271"/>
      <c r="F89" s="269"/>
      <c r="X89" s="200"/>
      <c r="AI89" s="259"/>
      <c r="AK89" s="271"/>
      <c r="AM89" s="269"/>
      <c r="BE89" s="200"/>
    </row>
    <row r="90" spans="2:65" x14ac:dyDescent="0.2">
      <c r="B90" s="259"/>
      <c r="D90" s="272"/>
      <c r="E90" s="269"/>
      <c r="F90" s="269"/>
      <c r="G90" s="269"/>
      <c r="X90" s="200"/>
      <c r="AI90" s="259"/>
      <c r="AK90" s="272"/>
      <c r="AL90" s="269"/>
      <c r="AM90" s="269"/>
      <c r="AN90" s="269"/>
      <c r="BE90" s="200"/>
    </row>
    <row r="91" spans="2:65" x14ac:dyDescent="0.2">
      <c r="B91" s="259"/>
      <c r="D91" s="272"/>
      <c r="E91" s="272"/>
      <c r="F91" s="269"/>
      <c r="I91" s="888"/>
      <c r="J91" s="888"/>
      <c r="X91" s="200"/>
      <c r="AI91" s="259"/>
      <c r="AK91" s="272"/>
      <c r="AL91" s="272"/>
      <c r="AM91" s="269"/>
      <c r="AP91" s="888"/>
      <c r="AQ91" s="888"/>
      <c r="BE91" s="200"/>
    </row>
    <row r="92" spans="2:65" x14ac:dyDescent="0.2">
      <c r="B92" s="259"/>
      <c r="D92" s="272"/>
      <c r="E92" s="273"/>
      <c r="F92" s="269"/>
      <c r="I92" s="888"/>
      <c r="J92" s="888"/>
      <c r="X92" s="200"/>
      <c r="AI92" s="259"/>
      <c r="AK92" s="272"/>
      <c r="AL92" s="273"/>
      <c r="AM92" s="269"/>
      <c r="AP92" s="888"/>
      <c r="AQ92" s="888"/>
      <c r="BE92" s="200"/>
    </row>
    <row r="93" spans="2:65" x14ac:dyDescent="0.2">
      <c r="B93" s="259"/>
      <c r="D93" s="272"/>
      <c r="E93" s="269"/>
      <c r="F93" s="269"/>
      <c r="G93" s="269"/>
      <c r="I93" s="888"/>
      <c r="J93" s="888"/>
      <c r="X93" s="200"/>
      <c r="AI93" s="259"/>
      <c r="AK93" s="272"/>
      <c r="AL93" s="269"/>
      <c r="AM93" s="269"/>
      <c r="AN93" s="269"/>
      <c r="AP93" s="888"/>
      <c r="AQ93" s="888"/>
      <c r="BE93" s="200"/>
    </row>
    <row r="94" spans="2:65" x14ac:dyDescent="0.2">
      <c r="B94" s="259"/>
      <c r="D94" s="272"/>
      <c r="E94" s="273"/>
      <c r="F94" s="269"/>
      <c r="I94" s="888"/>
      <c r="J94" s="888"/>
      <c r="X94" s="200"/>
      <c r="AI94" s="259"/>
      <c r="AK94" s="272"/>
      <c r="AL94" s="273"/>
      <c r="AM94" s="269"/>
      <c r="AP94" s="888"/>
      <c r="AQ94" s="888"/>
      <c r="BE94" s="200"/>
    </row>
    <row r="95" spans="2:65" x14ac:dyDescent="0.2">
      <c r="B95" s="259"/>
      <c r="E95" s="273"/>
      <c r="F95" s="269"/>
      <c r="I95" s="888"/>
      <c r="J95" s="888"/>
      <c r="X95" s="200"/>
      <c r="AI95" s="259"/>
      <c r="AL95" s="273"/>
      <c r="AM95" s="269"/>
      <c r="AP95" s="888"/>
      <c r="AQ95" s="888"/>
      <c r="BE95" s="200"/>
    </row>
    <row r="96" spans="2:65" x14ac:dyDescent="0.2">
      <c r="B96" s="259"/>
      <c r="E96" s="269"/>
      <c r="F96" s="269"/>
      <c r="G96" s="269"/>
      <c r="I96" s="888"/>
      <c r="J96" s="888"/>
      <c r="X96" s="200"/>
      <c r="AI96" s="259"/>
      <c r="AL96" s="269"/>
      <c r="AM96" s="269"/>
      <c r="AN96" s="269"/>
      <c r="AP96" s="888"/>
      <c r="AQ96" s="888"/>
      <c r="BE96" s="200"/>
    </row>
    <row r="97" spans="2:57" x14ac:dyDescent="0.2">
      <c r="B97" s="259"/>
      <c r="F97" s="269"/>
      <c r="X97" s="200"/>
      <c r="AI97" s="259"/>
      <c r="AM97" s="269"/>
      <c r="BE97" s="200"/>
    </row>
    <row r="98" spans="2:57" x14ac:dyDescent="0.2">
      <c r="B98" s="259"/>
      <c r="F98" s="269"/>
      <c r="X98" s="200"/>
      <c r="AI98" s="259"/>
      <c r="AM98" s="269"/>
      <c r="BE98" s="200"/>
    </row>
    <row r="99" spans="2:57" x14ac:dyDescent="0.2">
      <c r="B99" s="259"/>
      <c r="E99" s="269"/>
      <c r="F99" s="269"/>
      <c r="G99" s="269"/>
      <c r="X99" s="200"/>
      <c r="AI99" s="259"/>
      <c r="AL99" s="269"/>
      <c r="AM99" s="269"/>
      <c r="AN99" s="269"/>
      <c r="BE99" s="200"/>
    </row>
    <row r="102" spans="2:57" x14ac:dyDescent="0.2">
      <c r="B102" s="200"/>
      <c r="E102" s="269"/>
      <c r="F102" s="269"/>
      <c r="G102" s="269"/>
      <c r="X102" s="200"/>
      <c r="AI102" s="200"/>
      <c r="AL102" s="269"/>
      <c r="AM102" s="269"/>
      <c r="AN102" s="269"/>
      <c r="BE102" s="200"/>
    </row>
    <row r="103" spans="2:57" x14ac:dyDescent="0.2">
      <c r="B103" s="200"/>
      <c r="E103" s="274"/>
      <c r="F103" s="274"/>
      <c r="X103" s="200"/>
      <c r="AI103" s="200"/>
      <c r="AL103" s="274"/>
      <c r="AM103" s="274"/>
      <c r="BE103" s="200"/>
    </row>
    <row r="104" spans="2:57" x14ac:dyDescent="0.2">
      <c r="B104" s="200"/>
      <c r="E104" s="269"/>
      <c r="F104" s="269"/>
      <c r="G104" s="269"/>
      <c r="X104" s="200"/>
      <c r="AI104" s="200"/>
      <c r="AL104" s="269"/>
      <c r="AM104" s="269"/>
      <c r="AN104" s="269"/>
      <c r="BE104" s="200"/>
    </row>
    <row r="105" spans="2:57" x14ac:dyDescent="0.2">
      <c r="B105" s="200"/>
      <c r="E105" s="269"/>
      <c r="F105" s="269"/>
      <c r="G105" s="269"/>
      <c r="X105" s="200"/>
      <c r="AI105" s="200"/>
      <c r="AL105" s="269"/>
      <c r="AM105" s="269"/>
      <c r="AN105" s="269"/>
      <c r="BE105" s="200"/>
    </row>
    <row r="109" spans="2:57" x14ac:dyDescent="0.2">
      <c r="B109" s="200"/>
      <c r="G109" s="270"/>
      <c r="X109" s="200"/>
      <c r="AI109" s="200"/>
      <c r="AN109" s="270"/>
      <c r="BE109" s="200"/>
    </row>
  </sheetData>
  <mergeCells count="158">
    <mergeCell ref="AP92:AQ92"/>
    <mergeCell ref="AP93:AQ93"/>
    <mergeCell ref="AP94:AQ94"/>
    <mergeCell ref="AP95:AQ95"/>
    <mergeCell ref="AP96:AQ96"/>
    <mergeCell ref="AI37:AN37"/>
    <mergeCell ref="AI40:AN40"/>
    <mergeCell ref="AI41:AN41"/>
    <mergeCell ref="AI42:AN42"/>
    <mergeCell ref="AP91:AQ91"/>
    <mergeCell ref="AL33:AP33"/>
    <mergeCell ref="AR33:AS33"/>
    <mergeCell ref="AT33:AU33"/>
    <mergeCell ref="AV33:AZ34"/>
    <mergeCell ref="AI36:AN36"/>
    <mergeCell ref="AV30:AZ30"/>
    <mergeCell ref="AK31:AQ31"/>
    <mergeCell ref="AR31:AU31"/>
    <mergeCell ref="AL32:AP32"/>
    <mergeCell ref="AT32:AU32"/>
    <mergeCell ref="AL28:AP28"/>
    <mergeCell ref="AT28:AU28"/>
    <mergeCell ref="AL29:AP29"/>
    <mergeCell ref="AT29:AU29"/>
    <mergeCell ref="AL30:AP30"/>
    <mergeCell ref="AR30:AS30"/>
    <mergeCell ref="AT30:AU30"/>
    <mergeCell ref="AL26:AP26"/>
    <mergeCell ref="AT26:AU26"/>
    <mergeCell ref="AL27:AP27"/>
    <mergeCell ref="AT27:AU27"/>
    <mergeCell ref="AV27:AZ27"/>
    <mergeCell ref="AH21:AI21"/>
    <mergeCell ref="AK24:AQ24"/>
    <mergeCell ref="AR24:AS25"/>
    <mergeCell ref="AT24:AU25"/>
    <mergeCell ref="AK25:AQ25"/>
    <mergeCell ref="AM15:BA15"/>
    <mergeCell ref="AM16:BA16"/>
    <mergeCell ref="AM17:BA17"/>
    <mergeCell ref="AM18:BA18"/>
    <mergeCell ref="AH19:AI19"/>
    <mergeCell ref="AH10:AI10"/>
    <mergeCell ref="AM11:BA11"/>
    <mergeCell ref="AM12:BA12"/>
    <mergeCell ref="AM13:BA13"/>
    <mergeCell ref="AM14:BA14"/>
    <mergeCell ref="BL6:BL9"/>
    <mergeCell ref="BM6:BM9"/>
    <mergeCell ref="AH7:AH9"/>
    <mergeCell ref="AI7:AI9"/>
    <mergeCell ref="AJ7:AK8"/>
    <mergeCell ref="AM7:AN7"/>
    <mergeCell ref="AO7:AO9"/>
    <mergeCell ref="AP7:AQ7"/>
    <mergeCell ref="AR7:AS7"/>
    <mergeCell ref="AT7:AU8"/>
    <mergeCell ref="AV7:AW7"/>
    <mergeCell ref="AX7:AY8"/>
    <mergeCell ref="AZ7:BA8"/>
    <mergeCell ref="BB7:BB9"/>
    <mergeCell ref="BC7:BC9"/>
    <mergeCell ref="BD7:BD9"/>
    <mergeCell ref="AH6:AI6"/>
    <mergeCell ref="AJ6:AK6"/>
    <mergeCell ref="AL6:AL9"/>
    <mergeCell ref="AM6:BA6"/>
    <mergeCell ref="BB6:BK6"/>
    <mergeCell ref="BE7:BE9"/>
    <mergeCell ref="BF7:BF9"/>
    <mergeCell ref="BG7:BH8"/>
    <mergeCell ref="BI7:BK8"/>
    <mergeCell ref="AM8:AN8"/>
    <mergeCell ref="AP8:AQ8"/>
    <mergeCell ref="AR8:AS8"/>
    <mergeCell ref="AV8:AW8"/>
    <mergeCell ref="AH5:BM5"/>
    <mergeCell ref="A1:BM1"/>
    <mergeCell ref="A2:BM2"/>
    <mergeCell ref="A3:BM3"/>
    <mergeCell ref="A4:BM4"/>
    <mergeCell ref="A5:AF5"/>
    <mergeCell ref="AE6:AE9"/>
    <mergeCell ref="AF6:AF9"/>
    <mergeCell ref="A7:A9"/>
    <mergeCell ref="B7:B9"/>
    <mergeCell ref="C7:D8"/>
    <mergeCell ref="F7:G7"/>
    <mergeCell ref="H7:H9"/>
    <mergeCell ref="I7:J7"/>
    <mergeCell ref="K7:L7"/>
    <mergeCell ref="M7:N8"/>
    <mergeCell ref="A6:B6"/>
    <mergeCell ref="C6:D6"/>
    <mergeCell ref="E6:E9"/>
    <mergeCell ref="F6:T6"/>
    <mergeCell ref="U6:AD6"/>
    <mergeCell ref="X7:X9"/>
    <mergeCell ref="Y7:Y9"/>
    <mergeCell ref="Z7:AA8"/>
    <mergeCell ref="AB7:AD8"/>
    <mergeCell ref="F8:G8"/>
    <mergeCell ref="I8:J8"/>
    <mergeCell ref="K8:L8"/>
    <mergeCell ref="O8:P8"/>
    <mergeCell ref="O7:P7"/>
    <mergeCell ref="Q7:R8"/>
    <mergeCell ref="S7:T8"/>
    <mergeCell ref="U7:U9"/>
    <mergeCell ref="V7:V9"/>
    <mergeCell ref="W7:W9"/>
    <mergeCell ref="A10:B10"/>
    <mergeCell ref="A19:B19"/>
    <mergeCell ref="A21:B21"/>
    <mergeCell ref="D24:J24"/>
    <mergeCell ref="K24:L25"/>
    <mergeCell ref="F18:T18"/>
    <mergeCell ref="M24:N25"/>
    <mergeCell ref="D25:J25"/>
    <mergeCell ref="F11:T11"/>
    <mergeCell ref="F12:T12"/>
    <mergeCell ref="F13:T13"/>
    <mergeCell ref="F14:T14"/>
    <mergeCell ref="F15:T15"/>
    <mergeCell ref="F16:T16"/>
    <mergeCell ref="F17:T17"/>
    <mergeCell ref="O30:S30"/>
    <mergeCell ref="E26:I26"/>
    <mergeCell ref="M26:N26"/>
    <mergeCell ref="E27:I27"/>
    <mergeCell ref="M27:N27"/>
    <mergeCell ref="O27:S27"/>
    <mergeCell ref="E28:I28"/>
    <mergeCell ref="M28:N28"/>
    <mergeCell ref="I93:J93"/>
    <mergeCell ref="D31:J31"/>
    <mergeCell ref="K31:N31"/>
    <mergeCell ref="E32:I32"/>
    <mergeCell ref="M32:N32"/>
    <mergeCell ref="E29:I29"/>
    <mergeCell ref="M29:N29"/>
    <mergeCell ref="E30:I30"/>
    <mergeCell ref="K30:L30"/>
    <mergeCell ref="M30:N30"/>
    <mergeCell ref="I94:J94"/>
    <mergeCell ref="I95:J95"/>
    <mergeCell ref="I96:J96"/>
    <mergeCell ref="O33:S34"/>
    <mergeCell ref="E33:I33"/>
    <mergeCell ref="K33:L33"/>
    <mergeCell ref="M33:N33"/>
    <mergeCell ref="I91:J91"/>
    <mergeCell ref="I92:J92"/>
    <mergeCell ref="B36:G36"/>
    <mergeCell ref="B37:G37"/>
    <mergeCell ref="B40:G40"/>
    <mergeCell ref="B41:G41"/>
    <mergeCell ref="B42:G42"/>
  </mergeCells>
  <printOptions horizontalCentered="1"/>
  <pageMargins left="0.39370078740157483" right="0.39370078740157483" top="0.74803149606299213" bottom="0.74803149606299213" header="0.31496062992125984" footer="0.31496062992125984"/>
  <pageSetup paperSize="14" scale="46" orientation="landscape" r:id="rId1"/>
  <headerFooter>
    <oddFooter>&amp;R&amp;P de &amp;N
&amp;D
PAC 2013. 4a. Modificación
Octubre 2013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57"/>
  <sheetViews>
    <sheetView view="pageBreakPreview" zoomScaleNormal="75" zoomScaleSheetLayoutView="100" workbookViewId="0">
      <selection sqref="A1:BA1"/>
    </sheetView>
  </sheetViews>
  <sheetFormatPr baseColWidth="10" defaultColWidth="11.42578125" defaultRowHeight="49.5" customHeight="1" x14ac:dyDescent="0.2"/>
  <cols>
    <col min="1" max="1" width="4.28515625" style="161" customWidth="1"/>
    <col min="2" max="2" width="41.42578125" style="122" customWidth="1"/>
    <col min="3" max="3" width="12.7109375" style="122" customWidth="1"/>
    <col min="4" max="4" width="9.7109375" style="122" customWidth="1"/>
    <col min="5" max="5" width="11.5703125" style="122" hidden="1" customWidth="1"/>
    <col min="6" max="7" width="12.7109375" style="9" hidden="1" customWidth="1"/>
    <col min="8" max="8" width="12" style="9" hidden="1" customWidth="1"/>
    <col min="9" max="9" width="14.7109375" style="9" hidden="1" customWidth="1"/>
    <col min="10" max="10" width="11.28515625" style="9" hidden="1" customWidth="1"/>
    <col min="11" max="11" width="10.42578125" style="9" hidden="1" customWidth="1"/>
    <col min="12" max="12" width="12.7109375" style="9" hidden="1" customWidth="1"/>
    <col min="13" max="13" width="12.42578125" style="9" hidden="1" customWidth="1"/>
    <col min="14" max="14" width="10.28515625" style="9" hidden="1" customWidth="1"/>
    <col min="15" max="15" width="14.7109375" style="9" hidden="1" customWidth="1"/>
    <col min="16" max="16" width="12.5703125" style="9" hidden="1" customWidth="1"/>
    <col min="17" max="17" width="9.5703125" style="9" hidden="1" customWidth="1"/>
    <col min="18" max="18" width="17.85546875" style="162" customWidth="1"/>
    <col min="19" max="19" width="14.85546875" style="162" customWidth="1"/>
    <col min="20" max="20" width="12.85546875" style="9" hidden="1" customWidth="1"/>
    <col min="21" max="21" width="13.7109375" style="9" hidden="1" customWidth="1"/>
    <col min="22" max="22" width="17.42578125" style="9" customWidth="1"/>
    <col min="23" max="23" width="15.85546875" style="9" bestFit="1" customWidth="1"/>
    <col min="24" max="24" width="18.5703125" style="9" customWidth="1"/>
    <col min="25" max="25" width="13.7109375" style="121" bestFit="1" customWidth="1"/>
    <col min="26" max="26" width="17.28515625" style="9" customWidth="1"/>
    <col min="27" max="27" width="5.5703125" style="518" customWidth="1"/>
    <col min="28" max="28" width="4.28515625" style="492" customWidth="1"/>
    <col min="29" max="29" width="41.42578125" style="122" customWidth="1"/>
    <col min="30" max="30" width="12.7109375" style="122" customWidth="1"/>
    <col min="31" max="31" width="9.7109375" style="122" customWidth="1"/>
    <col min="32" max="32" width="11.5703125" style="122" hidden="1" customWidth="1"/>
    <col min="33" max="34" width="12.7109375" style="9" hidden="1" customWidth="1"/>
    <col min="35" max="35" width="12" style="9" hidden="1" customWidth="1"/>
    <col min="36" max="36" width="14.7109375" style="9" hidden="1" customWidth="1"/>
    <col min="37" max="37" width="11.28515625" style="9" hidden="1" customWidth="1"/>
    <col min="38" max="38" width="10.42578125" style="9" hidden="1" customWidth="1"/>
    <col min="39" max="39" width="12.7109375" style="9" hidden="1" customWidth="1"/>
    <col min="40" max="40" width="12.42578125" style="9" hidden="1" customWidth="1"/>
    <col min="41" max="41" width="10.28515625" style="9" hidden="1" customWidth="1"/>
    <col min="42" max="42" width="14.7109375" style="9" hidden="1" customWidth="1"/>
    <col min="43" max="43" width="12.5703125" style="9" hidden="1" customWidth="1"/>
    <col min="44" max="44" width="9.5703125" style="9" hidden="1" customWidth="1"/>
    <col min="45" max="45" width="17.85546875" style="162" customWidth="1"/>
    <col min="46" max="46" width="14.85546875" style="162" customWidth="1"/>
    <col min="47" max="47" width="12.85546875" style="9" hidden="1" customWidth="1"/>
    <col min="48" max="48" width="13.7109375" style="9" hidden="1" customWidth="1"/>
    <col min="49" max="49" width="17.42578125" style="9" customWidth="1"/>
    <col min="50" max="50" width="15.85546875" style="9" bestFit="1" customWidth="1"/>
    <col min="51" max="51" width="18.5703125" style="9" customWidth="1"/>
    <col min="52" max="52" width="13.7109375" style="121" bestFit="1" customWidth="1"/>
    <col min="53" max="53" width="17.28515625" style="9" customWidth="1"/>
    <col min="54" max="16384" width="11.42578125" style="9"/>
  </cols>
  <sheetData>
    <row r="1" spans="1:53" ht="12.75" customHeight="1" x14ac:dyDescent="0.2">
      <c r="A1" s="1004" t="s">
        <v>173</v>
      </c>
      <c r="B1" s="1004"/>
      <c r="C1" s="1004"/>
      <c r="D1" s="1004"/>
      <c r="E1" s="1004"/>
      <c r="F1" s="1004"/>
      <c r="G1" s="1004"/>
      <c r="H1" s="1004"/>
      <c r="I1" s="1004"/>
      <c r="J1" s="1004"/>
      <c r="K1" s="1004"/>
      <c r="L1" s="1004"/>
      <c r="M1" s="1004"/>
      <c r="N1" s="1004"/>
      <c r="O1" s="1004"/>
      <c r="P1" s="1004"/>
      <c r="Q1" s="1004"/>
      <c r="R1" s="1004"/>
      <c r="S1" s="1004"/>
      <c r="T1" s="1004"/>
      <c r="U1" s="1004"/>
      <c r="V1" s="1004"/>
      <c r="W1" s="1004"/>
      <c r="X1" s="1004"/>
      <c r="Y1" s="1004"/>
      <c r="Z1" s="1004"/>
      <c r="AA1" s="1004"/>
      <c r="AB1" s="1004"/>
      <c r="AC1" s="1004"/>
      <c r="AD1" s="1004"/>
      <c r="AE1" s="1004"/>
      <c r="AF1" s="1004"/>
      <c r="AG1" s="1004"/>
      <c r="AH1" s="1004"/>
      <c r="AI1" s="1004"/>
      <c r="AJ1" s="1004"/>
      <c r="AK1" s="1004"/>
      <c r="AL1" s="1004"/>
      <c r="AM1" s="1004"/>
      <c r="AN1" s="1004"/>
      <c r="AO1" s="1004"/>
      <c r="AP1" s="1004"/>
      <c r="AQ1" s="1004"/>
      <c r="AR1" s="1004"/>
      <c r="AS1" s="1004"/>
      <c r="AT1" s="1004"/>
      <c r="AU1" s="1004"/>
      <c r="AV1" s="1004"/>
      <c r="AW1" s="1004"/>
      <c r="AX1" s="1004"/>
      <c r="AY1" s="1004"/>
      <c r="AZ1" s="1004"/>
      <c r="BA1" s="1004"/>
    </row>
    <row r="2" spans="1:53" ht="12.75" customHeight="1" x14ac:dyDescent="0.2">
      <c r="A2" s="1004" t="s">
        <v>119</v>
      </c>
      <c r="B2" s="1004"/>
      <c r="C2" s="1004"/>
      <c r="D2" s="1004"/>
      <c r="E2" s="1004"/>
      <c r="F2" s="1004"/>
      <c r="G2" s="1004"/>
      <c r="H2" s="1004"/>
      <c r="I2" s="1004"/>
      <c r="J2" s="1004"/>
      <c r="K2" s="1004"/>
      <c r="L2" s="1004"/>
      <c r="M2" s="1004"/>
      <c r="N2" s="1004"/>
      <c r="O2" s="1004"/>
      <c r="P2" s="1004"/>
      <c r="Q2" s="1004"/>
      <c r="R2" s="1004"/>
      <c r="S2" s="1004"/>
      <c r="T2" s="1004"/>
      <c r="U2" s="1004"/>
      <c r="V2" s="1004"/>
      <c r="W2" s="1004"/>
      <c r="X2" s="1004"/>
      <c r="Y2" s="1004"/>
      <c r="Z2" s="1004"/>
      <c r="AA2" s="1004"/>
      <c r="AB2" s="1004"/>
      <c r="AC2" s="1004"/>
      <c r="AD2" s="1004"/>
      <c r="AE2" s="1004"/>
      <c r="AF2" s="1004"/>
      <c r="AG2" s="1004"/>
      <c r="AH2" s="1004"/>
      <c r="AI2" s="1004"/>
      <c r="AJ2" s="1004"/>
      <c r="AK2" s="1004"/>
      <c r="AL2" s="1004"/>
      <c r="AM2" s="1004"/>
      <c r="AN2" s="1004"/>
      <c r="AO2" s="1004"/>
      <c r="AP2" s="1004"/>
      <c r="AQ2" s="1004"/>
      <c r="AR2" s="1004"/>
      <c r="AS2" s="1004"/>
      <c r="AT2" s="1004"/>
      <c r="AU2" s="1004"/>
      <c r="AV2" s="1004"/>
      <c r="AW2" s="1004"/>
      <c r="AX2" s="1004"/>
      <c r="AY2" s="1004"/>
      <c r="AZ2" s="1004"/>
      <c r="BA2" s="1004"/>
    </row>
    <row r="3" spans="1:53" ht="12.75" customHeight="1" x14ac:dyDescent="0.2">
      <c r="A3" s="1005" t="s">
        <v>174</v>
      </c>
      <c r="B3" s="1005"/>
      <c r="C3" s="1005"/>
      <c r="D3" s="1005"/>
      <c r="E3" s="1005"/>
      <c r="F3" s="1005"/>
      <c r="G3" s="1005"/>
      <c r="H3" s="1005"/>
      <c r="I3" s="1005"/>
      <c r="J3" s="1005"/>
      <c r="K3" s="1005"/>
      <c r="L3" s="1005"/>
      <c r="M3" s="1005"/>
      <c r="N3" s="1005"/>
      <c r="O3" s="1005"/>
      <c r="P3" s="1005"/>
      <c r="Q3" s="1005"/>
      <c r="R3" s="1005"/>
      <c r="S3" s="1005"/>
      <c r="T3" s="1005"/>
      <c r="U3" s="1005"/>
      <c r="V3" s="1005"/>
      <c r="W3" s="1005"/>
      <c r="X3" s="1005"/>
      <c r="Y3" s="1005"/>
      <c r="Z3" s="1005"/>
      <c r="AA3" s="1005"/>
      <c r="AB3" s="1005"/>
      <c r="AC3" s="1005"/>
      <c r="AD3" s="1005"/>
      <c r="AE3" s="1005"/>
      <c r="AF3" s="1005"/>
      <c r="AG3" s="1005"/>
      <c r="AH3" s="1005"/>
      <c r="AI3" s="1005"/>
      <c r="AJ3" s="1005"/>
      <c r="AK3" s="1005"/>
      <c r="AL3" s="1005"/>
      <c r="AM3" s="1005"/>
      <c r="AN3" s="1005"/>
      <c r="AO3" s="1005"/>
      <c r="AP3" s="1005"/>
      <c r="AQ3" s="1005"/>
      <c r="AR3" s="1005"/>
      <c r="AS3" s="1005"/>
      <c r="AT3" s="1005"/>
      <c r="AU3" s="1005"/>
      <c r="AV3" s="1005"/>
      <c r="AW3" s="1005"/>
      <c r="AX3" s="1005"/>
      <c r="AY3" s="1005"/>
      <c r="AZ3" s="1005"/>
      <c r="BA3" s="1005"/>
    </row>
    <row r="4" spans="1:53" ht="19.149999999999999" customHeight="1" x14ac:dyDescent="0.2">
      <c r="A4" s="1005" t="s">
        <v>320</v>
      </c>
      <c r="B4" s="1005"/>
      <c r="C4" s="1005"/>
      <c r="D4" s="1005"/>
      <c r="E4" s="1005"/>
      <c r="F4" s="1005"/>
      <c r="G4" s="1005"/>
      <c r="H4" s="1005"/>
      <c r="I4" s="1005"/>
      <c r="J4" s="1005"/>
      <c r="K4" s="1005"/>
      <c r="L4" s="1005"/>
      <c r="M4" s="1005"/>
      <c r="N4" s="1005"/>
      <c r="O4" s="1005"/>
      <c r="P4" s="1005"/>
      <c r="Q4" s="1005"/>
      <c r="R4" s="1005"/>
      <c r="S4" s="1005"/>
      <c r="T4" s="1005"/>
      <c r="U4" s="1005"/>
      <c r="V4" s="1005"/>
      <c r="W4" s="1005"/>
      <c r="X4" s="1005"/>
      <c r="Y4" s="1005"/>
      <c r="Z4" s="1005"/>
      <c r="AA4" s="1005"/>
      <c r="AB4" s="1005"/>
      <c r="AC4" s="1005"/>
      <c r="AD4" s="1005"/>
      <c r="AE4" s="1005"/>
      <c r="AF4" s="1005"/>
      <c r="AG4" s="1005"/>
      <c r="AH4" s="1005"/>
      <c r="AI4" s="1005"/>
      <c r="AJ4" s="1005"/>
      <c r="AK4" s="1005"/>
      <c r="AL4" s="1005"/>
      <c r="AM4" s="1005"/>
      <c r="AN4" s="1005"/>
      <c r="AO4" s="1005"/>
      <c r="AP4" s="1005"/>
      <c r="AQ4" s="1005"/>
      <c r="AR4" s="1005"/>
      <c r="AS4" s="1005"/>
      <c r="AT4" s="1005"/>
      <c r="AU4" s="1005"/>
      <c r="AV4" s="1005"/>
      <c r="AW4" s="1005"/>
      <c r="AX4" s="1005"/>
      <c r="AY4" s="1005"/>
      <c r="AZ4" s="1005"/>
      <c r="BA4" s="1005"/>
    </row>
    <row r="5" spans="1:53" ht="15.75" x14ac:dyDescent="0.25">
      <c r="A5" s="882" t="s">
        <v>321</v>
      </c>
      <c r="B5" s="882"/>
      <c r="C5" s="882"/>
      <c r="D5" s="882"/>
      <c r="E5" s="882"/>
      <c r="F5" s="882"/>
      <c r="G5" s="882"/>
      <c r="H5" s="882"/>
      <c r="I5" s="882"/>
      <c r="J5" s="882"/>
      <c r="K5" s="882"/>
      <c r="L5" s="882"/>
      <c r="M5" s="882"/>
      <c r="N5" s="882"/>
      <c r="O5" s="882"/>
      <c r="P5" s="882"/>
      <c r="Q5" s="882"/>
      <c r="R5" s="882"/>
      <c r="S5" s="882"/>
      <c r="T5" s="882"/>
      <c r="U5" s="882"/>
      <c r="V5" s="882"/>
      <c r="W5" s="882"/>
      <c r="X5" s="882"/>
      <c r="Y5" s="882"/>
      <c r="Z5" s="882"/>
      <c r="AB5" s="881" t="s">
        <v>322</v>
      </c>
      <c r="AC5" s="881"/>
      <c r="AD5" s="881"/>
      <c r="AE5" s="881"/>
      <c r="AF5" s="881"/>
      <c r="AG5" s="881"/>
      <c r="AH5" s="881"/>
      <c r="AI5" s="881"/>
      <c r="AJ5" s="881"/>
      <c r="AK5" s="881"/>
      <c r="AL5" s="881"/>
      <c r="AM5" s="881"/>
      <c r="AN5" s="881"/>
      <c r="AO5" s="881"/>
      <c r="AP5" s="881"/>
      <c r="AQ5" s="881"/>
      <c r="AR5" s="881"/>
      <c r="AS5" s="881"/>
      <c r="AT5" s="881"/>
      <c r="AU5" s="881"/>
      <c r="AV5" s="881"/>
      <c r="AW5" s="881"/>
      <c r="AX5" s="881"/>
      <c r="AY5" s="881"/>
      <c r="AZ5" s="881"/>
      <c r="BA5" s="881"/>
    </row>
    <row r="6" spans="1:53" s="13" customFormat="1" ht="12.75" customHeight="1" x14ac:dyDescent="0.2">
      <c r="A6" s="997" t="s">
        <v>175</v>
      </c>
      <c r="B6" s="998"/>
      <c r="C6" s="998"/>
      <c r="D6" s="998"/>
      <c r="E6" s="999"/>
      <c r="F6" s="992"/>
      <c r="G6" s="992"/>
      <c r="H6" s="992"/>
      <c r="I6" s="1000"/>
      <c r="J6" s="163" t="s">
        <v>4</v>
      </c>
      <c r="K6" s="992" t="s">
        <v>5</v>
      </c>
      <c r="L6" s="992"/>
      <c r="M6" s="992"/>
      <c r="N6" s="992" t="s">
        <v>6</v>
      </c>
      <c r="O6" s="992"/>
      <c r="P6" s="992"/>
      <c r="Q6" s="992"/>
      <c r="R6" s="993" t="s">
        <v>7</v>
      </c>
      <c r="S6" s="994"/>
      <c r="T6" s="994"/>
      <c r="U6" s="994"/>
      <c r="V6" s="164" t="s">
        <v>176</v>
      </c>
      <c r="W6" s="165"/>
      <c r="X6" s="166">
        <v>13</v>
      </c>
      <c r="Y6" s="167"/>
      <c r="Z6" s="168"/>
      <c r="AA6" s="519"/>
      <c r="AB6" s="997" t="s">
        <v>175</v>
      </c>
      <c r="AC6" s="998"/>
      <c r="AD6" s="998"/>
      <c r="AE6" s="998"/>
      <c r="AF6" s="999"/>
      <c r="AG6" s="992"/>
      <c r="AH6" s="992"/>
      <c r="AI6" s="992"/>
      <c r="AJ6" s="1000"/>
      <c r="AK6" s="163" t="s">
        <v>4</v>
      </c>
      <c r="AL6" s="992" t="s">
        <v>5</v>
      </c>
      <c r="AM6" s="992"/>
      <c r="AN6" s="992"/>
      <c r="AO6" s="992" t="s">
        <v>6</v>
      </c>
      <c r="AP6" s="992"/>
      <c r="AQ6" s="992"/>
      <c r="AR6" s="992"/>
      <c r="AS6" s="993" t="s">
        <v>7</v>
      </c>
      <c r="AT6" s="994"/>
      <c r="AU6" s="994"/>
      <c r="AV6" s="994"/>
      <c r="AW6" s="164" t="s">
        <v>176</v>
      </c>
      <c r="AX6" s="165"/>
      <c r="AY6" s="166">
        <v>13</v>
      </c>
      <c r="AZ6" s="167"/>
      <c r="BA6" s="168"/>
    </row>
    <row r="7" spans="1:53" s="13" customFormat="1" ht="22.9" customHeight="1" x14ac:dyDescent="0.2">
      <c r="A7" s="986" t="s">
        <v>27</v>
      </c>
      <c r="B7" s="986" t="s">
        <v>28</v>
      </c>
      <c r="C7" s="737" t="s">
        <v>29</v>
      </c>
      <c r="D7" s="986" t="s">
        <v>177</v>
      </c>
      <c r="E7" s="737" t="s">
        <v>30</v>
      </c>
      <c r="F7" s="986" t="s">
        <v>31</v>
      </c>
      <c r="G7" s="986" t="s">
        <v>0</v>
      </c>
      <c r="H7" s="986" t="s">
        <v>1</v>
      </c>
      <c r="I7" s="986" t="s">
        <v>32</v>
      </c>
      <c r="J7" s="986" t="s">
        <v>2</v>
      </c>
      <c r="K7" s="1002" t="s">
        <v>33</v>
      </c>
      <c r="L7" s="1003" t="s">
        <v>34</v>
      </c>
      <c r="M7" s="986" t="s">
        <v>3</v>
      </c>
      <c r="N7" s="986" t="s">
        <v>35</v>
      </c>
      <c r="O7" s="986" t="s">
        <v>36</v>
      </c>
      <c r="P7" s="986" t="s">
        <v>37</v>
      </c>
      <c r="Q7" s="986" t="s">
        <v>38</v>
      </c>
      <c r="R7" s="995" t="s">
        <v>8</v>
      </c>
      <c r="S7" s="996"/>
      <c r="T7" s="995" t="s">
        <v>9</v>
      </c>
      <c r="U7" s="996"/>
      <c r="V7" s="1001" t="s">
        <v>39</v>
      </c>
      <c r="W7" s="1001" t="s">
        <v>178</v>
      </c>
      <c r="X7" s="987" t="s">
        <v>40</v>
      </c>
      <c r="Y7" s="989" t="s">
        <v>179</v>
      </c>
      <c r="Z7" s="990" t="s">
        <v>41</v>
      </c>
      <c r="AA7" s="519"/>
      <c r="AB7" s="986" t="s">
        <v>27</v>
      </c>
      <c r="AC7" s="986" t="s">
        <v>28</v>
      </c>
      <c r="AD7" s="737" t="s">
        <v>29</v>
      </c>
      <c r="AE7" s="986" t="s">
        <v>177</v>
      </c>
      <c r="AF7" s="737" t="s">
        <v>30</v>
      </c>
      <c r="AG7" s="986" t="s">
        <v>31</v>
      </c>
      <c r="AH7" s="986" t="s">
        <v>0</v>
      </c>
      <c r="AI7" s="986" t="s">
        <v>1</v>
      </c>
      <c r="AJ7" s="986" t="s">
        <v>32</v>
      </c>
      <c r="AK7" s="986" t="s">
        <v>2</v>
      </c>
      <c r="AL7" s="1002" t="s">
        <v>33</v>
      </c>
      <c r="AM7" s="1003" t="s">
        <v>34</v>
      </c>
      <c r="AN7" s="986" t="s">
        <v>3</v>
      </c>
      <c r="AO7" s="986" t="s">
        <v>35</v>
      </c>
      <c r="AP7" s="986" t="s">
        <v>36</v>
      </c>
      <c r="AQ7" s="986" t="s">
        <v>37</v>
      </c>
      <c r="AR7" s="986" t="s">
        <v>38</v>
      </c>
      <c r="AS7" s="995" t="s">
        <v>8</v>
      </c>
      <c r="AT7" s="996"/>
      <c r="AU7" s="995" t="s">
        <v>9</v>
      </c>
      <c r="AV7" s="996"/>
      <c r="AW7" s="1001" t="s">
        <v>39</v>
      </c>
      <c r="AX7" s="1001" t="s">
        <v>178</v>
      </c>
      <c r="AY7" s="987" t="s">
        <v>40</v>
      </c>
      <c r="AZ7" s="989" t="s">
        <v>179</v>
      </c>
      <c r="BA7" s="990" t="s">
        <v>41</v>
      </c>
    </row>
    <row r="8" spans="1:53" s="13" customFormat="1" ht="42" customHeight="1" x14ac:dyDescent="0.2">
      <c r="A8" s="873"/>
      <c r="B8" s="873"/>
      <c r="C8" s="873"/>
      <c r="D8" s="873"/>
      <c r="E8" s="873"/>
      <c r="F8" s="873"/>
      <c r="G8" s="873"/>
      <c r="H8" s="873"/>
      <c r="I8" s="873"/>
      <c r="J8" s="873"/>
      <c r="K8" s="875"/>
      <c r="L8" s="1003"/>
      <c r="M8" s="873"/>
      <c r="N8" s="873"/>
      <c r="O8" s="873"/>
      <c r="P8" s="873"/>
      <c r="Q8" s="873"/>
      <c r="R8" s="169" t="s">
        <v>42</v>
      </c>
      <c r="S8" s="169" t="s">
        <v>43</v>
      </c>
      <c r="T8" s="169" t="s">
        <v>42</v>
      </c>
      <c r="U8" s="169" t="s">
        <v>43</v>
      </c>
      <c r="V8" s="1001"/>
      <c r="W8" s="1001"/>
      <c r="X8" s="988"/>
      <c r="Y8" s="884"/>
      <c r="Z8" s="991"/>
      <c r="AA8" s="519"/>
      <c r="AB8" s="873"/>
      <c r="AC8" s="873"/>
      <c r="AD8" s="873"/>
      <c r="AE8" s="873"/>
      <c r="AF8" s="873"/>
      <c r="AG8" s="873"/>
      <c r="AH8" s="873"/>
      <c r="AI8" s="873"/>
      <c r="AJ8" s="873"/>
      <c r="AK8" s="873"/>
      <c r="AL8" s="875"/>
      <c r="AM8" s="1003"/>
      <c r="AN8" s="873"/>
      <c r="AO8" s="873"/>
      <c r="AP8" s="873"/>
      <c r="AQ8" s="873"/>
      <c r="AR8" s="873"/>
      <c r="AS8" s="473" t="s">
        <v>42</v>
      </c>
      <c r="AT8" s="473" t="s">
        <v>43</v>
      </c>
      <c r="AU8" s="473" t="s">
        <v>42</v>
      </c>
      <c r="AV8" s="473" t="s">
        <v>43</v>
      </c>
      <c r="AW8" s="1001"/>
      <c r="AX8" s="1001"/>
      <c r="AY8" s="988"/>
      <c r="AZ8" s="884"/>
      <c r="BA8" s="991"/>
    </row>
    <row r="9" spans="1:53" s="13" customFormat="1" ht="33" customHeight="1" x14ac:dyDescent="0.2">
      <c r="A9" s="824" t="s">
        <v>150</v>
      </c>
      <c r="B9" s="860"/>
      <c r="C9" s="174"/>
      <c r="D9" s="126"/>
      <c r="E9" s="127"/>
      <c r="F9" s="114"/>
      <c r="G9" s="114"/>
      <c r="H9" s="114"/>
      <c r="I9" s="114"/>
      <c r="J9" s="114"/>
      <c r="K9" s="114"/>
      <c r="L9" s="114"/>
      <c r="M9" s="114"/>
      <c r="N9" s="114"/>
      <c r="O9" s="114"/>
      <c r="P9" s="126"/>
      <c r="Q9" s="126"/>
      <c r="R9" s="129"/>
      <c r="S9" s="129"/>
      <c r="T9" s="129"/>
      <c r="U9" s="129"/>
      <c r="V9" s="129"/>
      <c r="W9" s="129"/>
      <c r="X9" s="129"/>
      <c r="Y9" s="175"/>
      <c r="Z9" s="75"/>
      <c r="AA9" s="519"/>
      <c r="AB9" s="824" t="s">
        <v>150</v>
      </c>
      <c r="AC9" s="860"/>
      <c r="AD9" s="174"/>
      <c r="AE9" s="126"/>
      <c r="AF9" s="127"/>
      <c r="AG9" s="114"/>
      <c r="AH9" s="114"/>
      <c r="AI9" s="114"/>
      <c r="AJ9" s="114"/>
      <c r="AK9" s="114"/>
      <c r="AL9" s="114"/>
      <c r="AM9" s="114"/>
      <c r="AN9" s="114"/>
      <c r="AO9" s="114"/>
      <c r="AP9" s="114"/>
      <c r="AQ9" s="126"/>
      <c r="AR9" s="126"/>
      <c r="AS9" s="129"/>
      <c r="AT9" s="129"/>
      <c r="AU9" s="129"/>
      <c r="AV9" s="129"/>
      <c r="AW9" s="129"/>
      <c r="AX9" s="129"/>
      <c r="AY9" s="129"/>
      <c r="AZ9" s="175"/>
      <c r="BA9" s="75"/>
    </row>
    <row r="10" spans="1:53" s="13" customFormat="1" ht="22.9" customHeight="1" x14ac:dyDescent="0.2">
      <c r="A10" s="973">
        <v>5</v>
      </c>
      <c r="B10" s="979" t="s">
        <v>277</v>
      </c>
      <c r="C10" s="976" t="s">
        <v>152</v>
      </c>
      <c r="D10" s="977" t="s">
        <v>123</v>
      </c>
      <c r="E10" s="971" t="s">
        <v>180</v>
      </c>
      <c r="F10" s="983" t="s">
        <v>44</v>
      </c>
      <c r="G10" s="983"/>
      <c r="H10" s="983"/>
      <c r="I10" s="983"/>
      <c r="J10" s="983"/>
      <c r="K10" s="983"/>
      <c r="L10" s="983"/>
      <c r="M10" s="983"/>
      <c r="N10" s="983"/>
      <c r="O10" s="520">
        <v>41394</v>
      </c>
      <c r="P10" s="973"/>
      <c r="Q10" s="973"/>
      <c r="R10" s="974">
        <v>450000</v>
      </c>
      <c r="S10" s="968">
        <f>R10/X6</f>
        <v>34615.384615384617</v>
      </c>
      <c r="T10" s="974"/>
      <c r="U10" s="965"/>
      <c r="V10" s="966">
        <v>346153</v>
      </c>
      <c r="W10" s="968">
        <v>103847</v>
      </c>
      <c r="X10" s="965">
        <f>V10+W10</f>
        <v>450000</v>
      </c>
      <c r="Y10" s="970">
        <v>1.2</v>
      </c>
      <c r="Z10" s="980" t="s">
        <v>154</v>
      </c>
      <c r="AA10" s="519"/>
      <c r="AB10" s="973"/>
      <c r="AC10" s="979" t="s">
        <v>333</v>
      </c>
      <c r="AD10" s="976"/>
      <c r="AE10" s="977"/>
      <c r="AF10" s="971"/>
      <c r="AG10" s="983"/>
      <c r="AH10" s="983"/>
      <c r="AI10" s="983"/>
      <c r="AJ10" s="983"/>
      <c r="AK10" s="983"/>
      <c r="AL10" s="983"/>
      <c r="AM10" s="983"/>
      <c r="AN10" s="983"/>
      <c r="AO10" s="983"/>
      <c r="AP10" s="520"/>
      <c r="AQ10" s="973"/>
      <c r="AR10" s="973"/>
      <c r="AS10" s="974"/>
      <c r="AT10" s="968"/>
      <c r="AU10" s="974"/>
      <c r="AV10" s="965"/>
      <c r="AW10" s="966"/>
      <c r="AX10" s="968"/>
      <c r="AY10" s="965"/>
      <c r="AZ10" s="970"/>
      <c r="BA10" s="980"/>
    </row>
    <row r="11" spans="1:53" s="13" customFormat="1" ht="22.9" customHeight="1" x14ac:dyDescent="0.2">
      <c r="A11" s="973"/>
      <c r="B11" s="979"/>
      <c r="C11" s="976"/>
      <c r="D11" s="978"/>
      <c r="E11" s="972"/>
      <c r="F11" s="983"/>
      <c r="G11" s="983"/>
      <c r="H11" s="983"/>
      <c r="I11" s="983"/>
      <c r="J11" s="983"/>
      <c r="K11" s="983"/>
      <c r="L11" s="983"/>
      <c r="M11" s="983"/>
      <c r="N11" s="983"/>
      <c r="O11" s="521" t="s">
        <v>11</v>
      </c>
      <c r="P11" s="973"/>
      <c r="Q11" s="973"/>
      <c r="R11" s="975"/>
      <c r="S11" s="969"/>
      <c r="T11" s="975"/>
      <c r="U11" s="965"/>
      <c r="V11" s="967"/>
      <c r="W11" s="969"/>
      <c r="X11" s="965"/>
      <c r="Y11" s="970"/>
      <c r="Z11" s="980"/>
      <c r="AA11" s="519"/>
      <c r="AB11" s="973"/>
      <c r="AC11" s="979"/>
      <c r="AD11" s="976"/>
      <c r="AE11" s="978"/>
      <c r="AF11" s="972"/>
      <c r="AG11" s="983"/>
      <c r="AH11" s="983"/>
      <c r="AI11" s="983"/>
      <c r="AJ11" s="983"/>
      <c r="AK11" s="983"/>
      <c r="AL11" s="983"/>
      <c r="AM11" s="983"/>
      <c r="AN11" s="983"/>
      <c r="AO11" s="983"/>
      <c r="AP11" s="521"/>
      <c r="AQ11" s="973"/>
      <c r="AR11" s="973"/>
      <c r="AS11" s="975"/>
      <c r="AT11" s="969"/>
      <c r="AU11" s="975"/>
      <c r="AV11" s="965"/>
      <c r="AW11" s="967"/>
      <c r="AX11" s="969"/>
      <c r="AY11" s="965"/>
      <c r="AZ11" s="970"/>
      <c r="BA11" s="980"/>
    </row>
    <row r="12" spans="1:53" s="13" customFormat="1" ht="22.9" customHeight="1" x14ac:dyDescent="0.2">
      <c r="A12" s="973">
        <v>6</v>
      </c>
      <c r="B12" s="979" t="s">
        <v>278</v>
      </c>
      <c r="C12" s="976" t="s">
        <v>152</v>
      </c>
      <c r="D12" s="977" t="s">
        <v>123</v>
      </c>
      <c r="E12" s="971" t="s">
        <v>180</v>
      </c>
      <c r="F12" s="983"/>
      <c r="G12" s="983"/>
      <c r="H12" s="983"/>
      <c r="I12" s="983"/>
      <c r="J12" s="983"/>
      <c r="K12" s="983"/>
      <c r="L12" s="983"/>
      <c r="M12" s="983"/>
      <c r="N12" s="983"/>
      <c r="O12" s="520">
        <v>41394</v>
      </c>
      <c r="P12" s="973"/>
      <c r="Q12" s="973"/>
      <c r="R12" s="974">
        <v>450000</v>
      </c>
      <c r="S12" s="968">
        <f>R12/X6</f>
        <v>34615.384615384617</v>
      </c>
      <c r="T12" s="974"/>
      <c r="U12" s="965"/>
      <c r="V12" s="966">
        <v>346153</v>
      </c>
      <c r="W12" s="968">
        <v>103847</v>
      </c>
      <c r="X12" s="965">
        <f t="shared" ref="X12" si="0">V12+W12</f>
        <v>450000</v>
      </c>
      <c r="Y12" s="970">
        <v>1.2</v>
      </c>
      <c r="Z12" s="980"/>
      <c r="AA12" s="519"/>
      <c r="AB12" s="973"/>
      <c r="AC12" s="979" t="s">
        <v>333</v>
      </c>
      <c r="AD12" s="976"/>
      <c r="AE12" s="977"/>
      <c r="AF12" s="971"/>
      <c r="AG12" s="983"/>
      <c r="AH12" s="983"/>
      <c r="AI12" s="983"/>
      <c r="AJ12" s="983"/>
      <c r="AK12" s="983"/>
      <c r="AL12" s="983"/>
      <c r="AM12" s="983"/>
      <c r="AN12" s="983"/>
      <c r="AO12" s="983"/>
      <c r="AP12" s="520"/>
      <c r="AQ12" s="973"/>
      <c r="AR12" s="973"/>
      <c r="AS12" s="974"/>
      <c r="AT12" s="968"/>
      <c r="AU12" s="974"/>
      <c r="AV12" s="965"/>
      <c r="AW12" s="966"/>
      <c r="AX12" s="968"/>
      <c r="AY12" s="965"/>
      <c r="AZ12" s="970"/>
      <c r="BA12" s="980"/>
    </row>
    <row r="13" spans="1:53" s="13" customFormat="1" ht="22.9" customHeight="1" x14ac:dyDescent="0.2">
      <c r="A13" s="973"/>
      <c r="B13" s="979"/>
      <c r="C13" s="976"/>
      <c r="D13" s="978"/>
      <c r="E13" s="972"/>
      <c r="F13" s="983"/>
      <c r="G13" s="983"/>
      <c r="H13" s="983"/>
      <c r="I13" s="983"/>
      <c r="J13" s="983"/>
      <c r="K13" s="983"/>
      <c r="L13" s="983"/>
      <c r="M13" s="983"/>
      <c r="N13" s="983"/>
      <c r="O13" s="521" t="s">
        <v>11</v>
      </c>
      <c r="P13" s="973"/>
      <c r="Q13" s="973"/>
      <c r="R13" s="975"/>
      <c r="S13" s="969"/>
      <c r="T13" s="975"/>
      <c r="U13" s="965"/>
      <c r="V13" s="967"/>
      <c r="W13" s="969"/>
      <c r="X13" s="965"/>
      <c r="Y13" s="970"/>
      <c r="Z13" s="980"/>
      <c r="AA13" s="519"/>
      <c r="AB13" s="973"/>
      <c r="AC13" s="979"/>
      <c r="AD13" s="976"/>
      <c r="AE13" s="978"/>
      <c r="AF13" s="972"/>
      <c r="AG13" s="983"/>
      <c r="AH13" s="983"/>
      <c r="AI13" s="983"/>
      <c r="AJ13" s="983"/>
      <c r="AK13" s="983"/>
      <c r="AL13" s="983"/>
      <c r="AM13" s="983"/>
      <c r="AN13" s="983"/>
      <c r="AO13" s="983"/>
      <c r="AP13" s="521"/>
      <c r="AQ13" s="973"/>
      <c r="AR13" s="973"/>
      <c r="AS13" s="975"/>
      <c r="AT13" s="969"/>
      <c r="AU13" s="975"/>
      <c r="AV13" s="965"/>
      <c r="AW13" s="967"/>
      <c r="AX13" s="969"/>
      <c r="AY13" s="965"/>
      <c r="AZ13" s="970"/>
      <c r="BA13" s="980"/>
    </row>
    <row r="14" spans="1:53" s="13" customFormat="1" ht="22.9" customHeight="1" x14ac:dyDescent="0.2">
      <c r="A14" s="973">
        <v>7</v>
      </c>
      <c r="B14" s="979" t="s">
        <v>279</v>
      </c>
      <c r="C14" s="976" t="s">
        <v>152</v>
      </c>
      <c r="D14" s="977" t="s">
        <v>123</v>
      </c>
      <c r="E14" s="971" t="s">
        <v>180</v>
      </c>
      <c r="F14" s="983"/>
      <c r="G14" s="983"/>
      <c r="H14" s="983"/>
      <c r="I14" s="983"/>
      <c r="J14" s="983"/>
      <c r="K14" s="983"/>
      <c r="L14" s="983"/>
      <c r="M14" s="983"/>
      <c r="N14" s="983"/>
      <c r="O14" s="520">
        <v>41394</v>
      </c>
      <c r="P14" s="973"/>
      <c r="Q14" s="973"/>
      <c r="R14" s="974">
        <v>599503</v>
      </c>
      <c r="S14" s="968">
        <f>R14/X6</f>
        <v>46115.615384615383</v>
      </c>
      <c r="T14" s="974"/>
      <c r="U14" s="965"/>
      <c r="V14" s="966">
        <v>461156</v>
      </c>
      <c r="W14" s="968">
        <v>138347</v>
      </c>
      <c r="X14" s="965">
        <f t="shared" ref="X14" si="1">V14+W14</f>
        <v>599503</v>
      </c>
      <c r="Y14" s="970">
        <v>1.2</v>
      </c>
      <c r="Z14" s="980"/>
      <c r="AA14" s="519"/>
      <c r="AB14" s="973"/>
      <c r="AC14" s="979" t="s">
        <v>333</v>
      </c>
      <c r="AD14" s="976"/>
      <c r="AE14" s="977"/>
      <c r="AF14" s="971"/>
      <c r="AG14" s="983"/>
      <c r="AH14" s="983"/>
      <c r="AI14" s="983"/>
      <c r="AJ14" s="983"/>
      <c r="AK14" s="983"/>
      <c r="AL14" s="983"/>
      <c r="AM14" s="983"/>
      <c r="AN14" s="983"/>
      <c r="AO14" s="983"/>
      <c r="AP14" s="520"/>
      <c r="AQ14" s="973"/>
      <c r="AR14" s="973"/>
      <c r="AS14" s="974"/>
      <c r="AT14" s="968"/>
      <c r="AU14" s="974"/>
      <c r="AV14" s="965"/>
      <c r="AW14" s="966"/>
      <c r="AX14" s="968"/>
      <c r="AY14" s="965"/>
      <c r="AZ14" s="970"/>
      <c r="BA14" s="980"/>
    </row>
    <row r="15" spans="1:53" s="13" customFormat="1" ht="22.9" customHeight="1" x14ac:dyDescent="0.2">
      <c r="A15" s="973"/>
      <c r="B15" s="979"/>
      <c r="C15" s="976"/>
      <c r="D15" s="978"/>
      <c r="E15" s="972"/>
      <c r="F15" s="983"/>
      <c r="G15" s="983"/>
      <c r="H15" s="983"/>
      <c r="I15" s="983"/>
      <c r="J15" s="983"/>
      <c r="K15" s="983"/>
      <c r="L15" s="983"/>
      <c r="M15" s="983"/>
      <c r="N15" s="983"/>
      <c r="O15" s="521" t="s">
        <v>11</v>
      </c>
      <c r="P15" s="973"/>
      <c r="Q15" s="973"/>
      <c r="R15" s="975"/>
      <c r="S15" s="969"/>
      <c r="T15" s="975"/>
      <c r="U15" s="965"/>
      <c r="V15" s="967"/>
      <c r="W15" s="969"/>
      <c r="X15" s="965"/>
      <c r="Y15" s="970"/>
      <c r="Z15" s="980"/>
      <c r="AA15" s="519"/>
      <c r="AB15" s="973"/>
      <c r="AC15" s="979"/>
      <c r="AD15" s="976"/>
      <c r="AE15" s="978"/>
      <c r="AF15" s="972"/>
      <c r="AG15" s="983"/>
      <c r="AH15" s="983"/>
      <c r="AI15" s="983"/>
      <c r="AJ15" s="983"/>
      <c r="AK15" s="983"/>
      <c r="AL15" s="983"/>
      <c r="AM15" s="983"/>
      <c r="AN15" s="983"/>
      <c r="AO15" s="983"/>
      <c r="AP15" s="521"/>
      <c r="AQ15" s="973"/>
      <c r="AR15" s="973"/>
      <c r="AS15" s="975"/>
      <c r="AT15" s="969"/>
      <c r="AU15" s="975"/>
      <c r="AV15" s="965"/>
      <c r="AW15" s="967"/>
      <c r="AX15" s="969"/>
      <c r="AY15" s="965"/>
      <c r="AZ15" s="970"/>
      <c r="BA15" s="980"/>
    </row>
    <row r="16" spans="1:53" s="13" customFormat="1" ht="31.9" customHeight="1" x14ac:dyDescent="0.2">
      <c r="A16" s="973">
        <v>8</v>
      </c>
      <c r="B16" s="981" t="s">
        <v>280</v>
      </c>
      <c r="C16" s="976" t="s">
        <v>152</v>
      </c>
      <c r="D16" s="977" t="s">
        <v>123</v>
      </c>
      <c r="E16" s="971" t="s">
        <v>180</v>
      </c>
      <c r="F16" s="983"/>
      <c r="G16" s="983"/>
      <c r="H16" s="983"/>
      <c r="I16" s="983"/>
      <c r="J16" s="983"/>
      <c r="K16" s="983"/>
      <c r="L16" s="983"/>
      <c r="M16" s="983"/>
      <c r="N16" s="983"/>
      <c r="O16" s="520">
        <v>41394</v>
      </c>
      <c r="P16" s="973"/>
      <c r="Q16" s="973"/>
      <c r="R16" s="974">
        <v>450000</v>
      </c>
      <c r="S16" s="968">
        <f>R16/X6</f>
        <v>34615.384615384617</v>
      </c>
      <c r="T16" s="974"/>
      <c r="U16" s="965"/>
      <c r="V16" s="966">
        <v>346153</v>
      </c>
      <c r="W16" s="968">
        <v>103847</v>
      </c>
      <c r="X16" s="965">
        <f t="shared" ref="X16" si="2">V16+W16</f>
        <v>450000</v>
      </c>
      <c r="Y16" s="970">
        <v>1.2</v>
      </c>
      <c r="Z16" s="980"/>
      <c r="AA16" s="519"/>
      <c r="AB16" s="973"/>
      <c r="AC16" s="979" t="s">
        <v>333</v>
      </c>
      <c r="AD16" s="976"/>
      <c r="AE16" s="977"/>
      <c r="AF16" s="971"/>
      <c r="AG16" s="983"/>
      <c r="AH16" s="983"/>
      <c r="AI16" s="983"/>
      <c r="AJ16" s="983"/>
      <c r="AK16" s="983"/>
      <c r="AL16" s="983"/>
      <c r="AM16" s="983"/>
      <c r="AN16" s="983"/>
      <c r="AO16" s="983"/>
      <c r="AP16" s="520"/>
      <c r="AQ16" s="973"/>
      <c r="AR16" s="973"/>
      <c r="AS16" s="974"/>
      <c r="AT16" s="968"/>
      <c r="AU16" s="974"/>
      <c r="AV16" s="965"/>
      <c r="AW16" s="966"/>
      <c r="AX16" s="968"/>
      <c r="AY16" s="965"/>
      <c r="AZ16" s="970"/>
      <c r="BA16" s="980"/>
    </row>
    <row r="17" spans="1:53" s="13" customFormat="1" ht="31.9" customHeight="1" x14ac:dyDescent="0.2">
      <c r="A17" s="973"/>
      <c r="B17" s="982"/>
      <c r="C17" s="976"/>
      <c r="D17" s="978"/>
      <c r="E17" s="972"/>
      <c r="F17" s="983"/>
      <c r="G17" s="983"/>
      <c r="H17" s="983"/>
      <c r="I17" s="983"/>
      <c r="J17" s="983"/>
      <c r="K17" s="983"/>
      <c r="L17" s="983"/>
      <c r="M17" s="983"/>
      <c r="N17" s="983"/>
      <c r="O17" s="521" t="s">
        <v>11</v>
      </c>
      <c r="P17" s="973"/>
      <c r="Q17" s="973"/>
      <c r="R17" s="975"/>
      <c r="S17" s="969"/>
      <c r="T17" s="975"/>
      <c r="U17" s="965"/>
      <c r="V17" s="967"/>
      <c r="W17" s="969"/>
      <c r="X17" s="965"/>
      <c r="Y17" s="970"/>
      <c r="Z17" s="980"/>
      <c r="AA17" s="519"/>
      <c r="AB17" s="973"/>
      <c r="AC17" s="979"/>
      <c r="AD17" s="976"/>
      <c r="AE17" s="978"/>
      <c r="AF17" s="972"/>
      <c r="AG17" s="983"/>
      <c r="AH17" s="983"/>
      <c r="AI17" s="983"/>
      <c r="AJ17" s="983"/>
      <c r="AK17" s="983"/>
      <c r="AL17" s="983"/>
      <c r="AM17" s="983"/>
      <c r="AN17" s="983"/>
      <c r="AO17" s="983"/>
      <c r="AP17" s="521"/>
      <c r="AQ17" s="973"/>
      <c r="AR17" s="973"/>
      <c r="AS17" s="975"/>
      <c r="AT17" s="969"/>
      <c r="AU17" s="975"/>
      <c r="AV17" s="965"/>
      <c r="AW17" s="967"/>
      <c r="AX17" s="969"/>
      <c r="AY17" s="965"/>
      <c r="AZ17" s="970"/>
      <c r="BA17" s="980"/>
    </row>
    <row r="18" spans="1:53" s="13" customFormat="1" ht="31.9" customHeight="1" x14ac:dyDescent="0.2">
      <c r="A18" s="973">
        <v>9</v>
      </c>
      <c r="B18" s="981" t="s">
        <v>281</v>
      </c>
      <c r="C18" s="976" t="s">
        <v>152</v>
      </c>
      <c r="D18" s="977" t="s">
        <v>123</v>
      </c>
      <c r="E18" s="971" t="s">
        <v>180</v>
      </c>
      <c r="F18" s="983"/>
      <c r="G18" s="983"/>
      <c r="H18" s="983"/>
      <c r="I18" s="983"/>
      <c r="J18" s="983"/>
      <c r="K18" s="983"/>
      <c r="L18" s="983"/>
      <c r="M18" s="983"/>
      <c r="N18" s="983"/>
      <c r="O18" s="520">
        <v>41394</v>
      </c>
      <c r="P18" s="973"/>
      <c r="Q18" s="973"/>
      <c r="R18" s="974">
        <v>450000</v>
      </c>
      <c r="S18" s="968">
        <f>R18/X6</f>
        <v>34615.384615384617</v>
      </c>
      <c r="T18" s="974"/>
      <c r="U18" s="965"/>
      <c r="V18" s="966">
        <v>346154</v>
      </c>
      <c r="W18" s="968">
        <v>103846</v>
      </c>
      <c r="X18" s="965">
        <f t="shared" ref="X18" si="3">V18+W18</f>
        <v>450000</v>
      </c>
      <c r="Y18" s="970">
        <v>1.2</v>
      </c>
      <c r="Z18" s="980"/>
      <c r="AA18" s="519"/>
      <c r="AB18" s="973"/>
      <c r="AC18" s="979" t="s">
        <v>333</v>
      </c>
      <c r="AD18" s="976"/>
      <c r="AE18" s="977"/>
      <c r="AF18" s="971"/>
      <c r="AG18" s="983"/>
      <c r="AH18" s="983"/>
      <c r="AI18" s="983"/>
      <c r="AJ18" s="983"/>
      <c r="AK18" s="983"/>
      <c r="AL18" s="983"/>
      <c r="AM18" s="983"/>
      <c r="AN18" s="983"/>
      <c r="AO18" s="983"/>
      <c r="AP18" s="520"/>
      <c r="AQ18" s="973"/>
      <c r="AR18" s="973"/>
      <c r="AS18" s="974"/>
      <c r="AT18" s="968"/>
      <c r="AU18" s="974"/>
      <c r="AV18" s="965"/>
      <c r="AW18" s="966"/>
      <c r="AX18" s="968"/>
      <c r="AY18" s="965"/>
      <c r="AZ18" s="970"/>
      <c r="BA18" s="980"/>
    </row>
    <row r="19" spans="1:53" s="13" customFormat="1" ht="31.9" customHeight="1" x14ac:dyDescent="0.2">
      <c r="A19" s="973"/>
      <c r="B19" s="982"/>
      <c r="C19" s="976"/>
      <c r="D19" s="978"/>
      <c r="E19" s="972"/>
      <c r="F19" s="983"/>
      <c r="G19" s="983"/>
      <c r="H19" s="983"/>
      <c r="I19" s="983"/>
      <c r="J19" s="983"/>
      <c r="K19" s="983"/>
      <c r="L19" s="983"/>
      <c r="M19" s="983"/>
      <c r="N19" s="983"/>
      <c r="O19" s="521" t="s">
        <v>11</v>
      </c>
      <c r="P19" s="973"/>
      <c r="Q19" s="973"/>
      <c r="R19" s="975"/>
      <c r="S19" s="969"/>
      <c r="T19" s="975"/>
      <c r="U19" s="965"/>
      <c r="V19" s="967"/>
      <c r="W19" s="969"/>
      <c r="X19" s="965"/>
      <c r="Y19" s="970"/>
      <c r="Z19" s="980"/>
      <c r="AA19" s="519"/>
      <c r="AB19" s="973"/>
      <c r="AC19" s="979"/>
      <c r="AD19" s="976"/>
      <c r="AE19" s="978"/>
      <c r="AF19" s="972"/>
      <c r="AG19" s="983"/>
      <c r="AH19" s="983"/>
      <c r="AI19" s="983"/>
      <c r="AJ19" s="983"/>
      <c r="AK19" s="983"/>
      <c r="AL19" s="983"/>
      <c r="AM19" s="983"/>
      <c r="AN19" s="983"/>
      <c r="AO19" s="983"/>
      <c r="AP19" s="521"/>
      <c r="AQ19" s="973"/>
      <c r="AR19" s="973"/>
      <c r="AS19" s="975"/>
      <c r="AT19" s="969"/>
      <c r="AU19" s="975"/>
      <c r="AV19" s="965"/>
      <c r="AW19" s="967"/>
      <c r="AX19" s="969"/>
      <c r="AY19" s="965"/>
      <c r="AZ19" s="970"/>
      <c r="BA19" s="980"/>
    </row>
    <row r="20" spans="1:53" s="13" customFormat="1" ht="31.9" customHeight="1" x14ac:dyDescent="0.2">
      <c r="A20" s="973">
        <v>10</v>
      </c>
      <c r="B20" s="981" t="s">
        <v>282</v>
      </c>
      <c r="C20" s="976" t="s">
        <v>152</v>
      </c>
      <c r="D20" s="977" t="s">
        <v>123</v>
      </c>
      <c r="E20" s="971" t="s">
        <v>180</v>
      </c>
      <c r="F20" s="983"/>
      <c r="G20" s="983"/>
      <c r="H20" s="983"/>
      <c r="I20" s="983"/>
      <c r="J20" s="983"/>
      <c r="K20" s="983"/>
      <c r="L20" s="983"/>
      <c r="M20" s="983"/>
      <c r="N20" s="983"/>
      <c r="O20" s="520">
        <v>41394</v>
      </c>
      <c r="P20" s="973"/>
      <c r="Q20" s="973"/>
      <c r="R20" s="974">
        <v>850000</v>
      </c>
      <c r="S20" s="968">
        <f>R20/X6</f>
        <v>65384.615384615383</v>
      </c>
      <c r="T20" s="974"/>
      <c r="U20" s="965"/>
      <c r="V20" s="966">
        <v>653846</v>
      </c>
      <c r="W20" s="968">
        <v>196154</v>
      </c>
      <c r="X20" s="965">
        <f t="shared" ref="X20" si="4">V20+W20</f>
        <v>850000</v>
      </c>
      <c r="Y20" s="970">
        <v>1.2</v>
      </c>
      <c r="Z20" s="980"/>
      <c r="AA20" s="519"/>
      <c r="AB20" s="973"/>
      <c r="AC20" s="979" t="s">
        <v>333</v>
      </c>
      <c r="AD20" s="976"/>
      <c r="AE20" s="977"/>
      <c r="AF20" s="971"/>
      <c r="AG20" s="983"/>
      <c r="AH20" s="983"/>
      <c r="AI20" s="983"/>
      <c r="AJ20" s="983"/>
      <c r="AK20" s="983"/>
      <c r="AL20" s="983"/>
      <c r="AM20" s="983"/>
      <c r="AN20" s="983"/>
      <c r="AO20" s="983"/>
      <c r="AP20" s="520"/>
      <c r="AQ20" s="973"/>
      <c r="AR20" s="973"/>
      <c r="AS20" s="974"/>
      <c r="AT20" s="968"/>
      <c r="AU20" s="974"/>
      <c r="AV20" s="965"/>
      <c r="AW20" s="966"/>
      <c r="AX20" s="968"/>
      <c r="AY20" s="965"/>
      <c r="AZ20" s="970"/>
      <c r="BA20" s="980"/>
    </row>
    <row r="21" spans="1:53" s="13" customFormat="1" ht="31.9" customHeight="1" x14ac:dyDescent="0.2">
      <c r="A21" s="973"/>
      <c r="B21" s="982"/>
      <c r="C21" s="976"/>
      <c r="D21" s="978"/>
      <c r="E21" s="972"/>
      <c r="F21" s="983"/>
      <c r="G21" s="983"/>
      <c r="H21" s="983"/>
      <c r="I21" s="983"/>
      <c r="J21" s="983"/>
      <c r="K21" s="983"/>
      <c r="L21" s="983"/>
      <c r="M21" s="983"/>
      <c r="N21" s="983"/>
      <c r="O21" s="521" t="s">
        <v>11</v>
      </c>
      <c r="P21" s="973"/>
      <c r="Q21" s="973"/>
      <c r="R21" s="975"/>
      <c r="S21" s="969"/>
      <c r="T21" s="975"/>
      <c r="U21" s="965"/>
      <c r="V21" s="967"/>
      <c r="W21" s="969"/>
      <c r="X21" s="965"/>
      <c r="Y21" s="970"/>
      <c r="Z21" s="980"/>
      <c r="AA21" s="519"/>
      <c r="AB21" s="973"/>
      <c r="AC21" s="979"/>
      <c r="AD21" s="976"/>
      <c r="AE21" s="978"/>
      <c r="AF21" s="972"/>
      <c r="AG21" s="983"/>
      <c r="AH21" s="983"/>
      <c r="AI21" s="983"/>
      <c r="AJ21" s="983"/>
      <c r="AK21" s="983"/>
      <c r="AL21" s="983"/>
      <c r="AM21" s="983"/>
      <c r="AN21" s="983"/>
      <c r="AO21" s="983"/>
      <c r="AP21" s="521"/>
      <c r="AQ21" s="973"/>
      <c r="AR21" s="973"/>
      <c r="AS21" s="975"/>
      <c r="AT21" s="969"/>
      <c r="AU21" s="975"/>
      <c r="AV21" s="965"/>
      <c r="AW21" s="967"/>
      <c r="AX21" s="969"/>
      <c r="AY21" s="965"/>
      <c r="AZ21" s="970"/>
      <c r="BA21" s="980"/>
    </row>
    <row r="22" spans="1:53" s="13" customFormat="1" ht="31.9" customHeight="1" x14ac:dyDescent="0.2">
      <c r="A22" s="973">
        <v>11</v>
      </c>
      <c r="B22" s="979" t="s">
        <v>283</v>
      </c>
      <c r="C22" s="976" t="s">
        <v>152</v>
      </c>
      <c r="D22" s="984" t="s">
        <v>123</v>
      </c>
      <c r="E22" s="985" t="s">
        <v>180</v>
      </c>
      <c r="F22" s="983"/>
      <c r="G22" s="983"/>
      <c r="H22" s="983"/>
      <c r="I22" s="983"/>
      <c r="J22" s="983"/>
      <c r="K22" s="983"/>
      <c r="L22" s="983"/>
      <c r="M22" s="983"/>
      <c r="N22" s="983"/>
      <c r="O22" s="520">
        <v>41394</v>
      </c>
      <c r="P22" s="973"/>
      <c r="Q22" s="973"/>
      <c r="R22" s="974">
        <v>850000</v>
      </c>
      <c r="S22" s="968">
        <f>R22/X6</f>
        <v>65384.615384615383</v>
      </c>
      <c r="T22" s="974"/>
      <c r="U22" s="965"/>
      <c r="V22" s="966">
        <v>653846</v>
      </c>
      <c r="W22" s="968">
        <v>196154</v>
      </c>
      <c r="X22" s="965">
        <f t="shared" ref="X22" si="5">V22+W22</f>
        <v>850000</v>
      </c>
      <c r="Y22" s="970">
        <v>1.2</v>
      </c>
      <c r="Z22" s="980"/>
      <c r="AA22" s="519"/>
      <c r="AB22" s="973"/>
      <c r="AC22" s="979" t="s">
        <v>333</v>
      </c>
      <c r="AD22" s="976"/>
      <c r="AE22" s="984"/>
      <c r="AF22" s="985"/>
      <c r="AG22" s="983"/>
      <c r="AH22" s="983"/>
      <c r="AI22" s="983"/>
      <c r="AJ22" s="983"/>
      <c r="AK22" s="983"/>
      <c r="AL22" s="983"/>
      <c r="AM22" s="983"/>
      <c r="AN22" s="983"/>
      <c r="AO22" s="983"/>
      <c r="AP22" s="520"/>
      <c r="AQ22" s="973"/>
      <c r="AR22" s="973"/>
      <c r="AS22" s="974"/>
      <c r="AT22" s="968"/>
      <c r="AU22" s="974"/>
      <c r="AV22" s="965"/>
      <c r="AW22" s="966"/>
      <c r="AX22" s="968"/>
      <c r="AY22" s="965"/>
      <c r="AZ22" s="970"/>
      <c r="BA22" s="980"/>
    </row>
    <row r="23" spans="1:53" s="13" customFormat="1" ht="31.9" customHeight="1" x14ac:dyDescent="0.2">
      <c r="A23" s="973"/>
      <c r="B23" s="979"/>
      <c r="C23" s="976"/>
      <c r="D23" s="984"/>
      <c r="E23" s="970"/>
      <c r="F23" s="983"/>
      <c r="G23" s="983"/>
      <c r="H23" s="983"/>
      <c r="I23" s="983"/>
      <c r="J23" s="983"/>
      <c r="K23" s="983"/>
      <c r="L23" s="983"/>
      <c r="M23" s="983"/>
      <c r="N23" s="983"/>
      <c r="O23" s="521" t="s">
        <v>11</v>
      </c>
      <c r="P23" s="973"/>
      <c r="Q23" s="973"/>
      <c r="R23" s="975"/>
      <c r="S23" s="969"/>
      <c r="T23" s="975"/>
      <c r="U23" s="965"/>
      <c r="V23" s="967"/>
      <c r="W23" s="969"/>
      <c r="X23" s="965"/>
      <c r="Y23" s="970"/>
      <c r="Z23" s="980"/>
      <c r="AA23" s="519"/>
      <c r="AB23" s="973"/>
      <c r="AC23" s="979"/>
      <c r="AD23" s="976"/>
      <c r="AE23" s="984"/>
      <c r="AF23" s="970"/>
      <c r="AG23" s="983"/>
      <c r="AH23" s="983"/>
      <c r="AI23" s="983"/>
      <c r="AJ23" s="983"/>
      <c r="AK23" s="983"/>
      <c r="AL23" s="983"/>
      <c r="AM23" s="983"/>
      <c r="AN23" s="983"/>
      <c r="AO23" s="983"/>
      <c r="AP23" s="521"/>
      <c r="AQ23" s="973"/>
      <c r="AR23" s="973"/>
      <c r="AS23" s="975"/>
      <c r="AT23" s="969"/>
      <c r="AU23" s="975"/>
      <c r="AV23" s="965"/>
      <c r="AW23" s="967"/>
      <c r="AX23" s="969"/>
      <c r="AY23" s="965"/>
      <c r="AZ23" s="970"/>
      <c r="BA23" s="980"/>
    </row>
    <row r="24" spans="1:53" s="13" customFormat="1" ht="31.9" customHeight="1" x14ac:dyDescent="0.2">
      <c r="A24" s="973">
        <v>12</v>
      </c>
      <c r="B24" s="981" t="s">
        <v>284</v>
      </c>
      <c r="C24" s="976" t="s">
        <v>152</v>
      </c>
      <c r="D24" s="977" t="s">
        <v>123</v>
      </c>
      <c r="E24" s="971" t="s">
        <v>180</v>
      </c>
      <c r="F24" s="983" t="s">
        <v>44</v>
      </c>
      <c r="G24" s="983"/>
      <c r="H24" s="983"/>
      <c r="I24" s="983"/>
      <c r="J24" s="983"/>
      <c r="K24" s="983"/>
      <c r="L24" s="983"/>
      <c r="M24" s="983"/>
      <c r="N24" s="983"/>
      <c r="O24" s="520">
        <v>41394</v>
      </c>
      <c r="P24" s="973"/>
      <c r="Q24" s="973"/>
      <c r="R24" s="974">
        <v>850000</v>
      </c>
      <c r="S24" s="968">
        <f>R24/X6</f>
        <v>65384.615384615383</v>
      </c>
      <c r="T24" s="974"/>
      <c r="U24" s="965"/>
      <c r="V24" s="966">
        <v>653846</v>
      </c>
      <c r="W24" s="968">
        <v>196154</v>
      </c>
      <c r="X24" s="965">
        <f t="shared" ref="X24" si="6">V24+W24</f>
        <v>850000</v>
      </c>
      <c r="Y24" s="970">
        <v>1.2</v>
      </c>
      <c r="Z24" s="980" t="s">
        <v>154</v>
      </c>
      <c r="AA24" s="519"/>
      <c r="AB24" s="973"/>
      <c r="AC24" s="979" t="s">
        <v>333</v>
      </c>
      <c r="AD24" s="976"/>
      <c r="AE24" s="977"/>
      <c r="AF24" s="971"/>
      <c r="AG24" s="983"/>
      <c r="AH24" s="983"/>
      <c r="AI24" s="983"/>
      <c r="AJ24" s="983"/>
      <c r="AK24" s="983"/>
      <c r="AL24" s="983"/>
      <c r="AM24" s="983"/>
      <c r="AN24" s="983"/>
      <c r="AO24" s="983"/>
      <c r="AP24" s="520"/>
      <c r="AQ24" s="973"/>
      <c r="AR24" s="973"/>
      <c r="AS24" s="974"/>
      <c r="AT24" s="968"/>
      <c r="AU24" s="974"/>
      <c r="AV24" s="965"/>
      <c r="AW24" s="966"/>
      <c r="AX24" s="968"/>
      <c r="AY24" s="965"/>
      <c r="AZ24" s="970"/>
      <c r="BA24" s="980"/>
    </row>
    <row r="25" spans="1:53" s="13" customFormat="1" ht="31.9" customHeight="1" x14ac:dyDescent="0.2">
      <c r="A25" s="973"/>
      <c r="B25" s="982"/>
      <c r="C25" s="976"/>
      <c r="D25" s="978"/>
      <c r="E25" s="972"/>
      <c r="F25" s="983"/>
      <c r="G25" s="983"/>
      <c r="H25" s="983"/>
      <c r="I25" s="983"/>
      <c r="J25" s="983"/>
      <c r="K25" s="983"/>
      <c r="L25" s="983"/>
      <c r="M25" s="983"/>
      <c r="N25" s="983"/>
      <c r="O25" s="521" t="s">
        <v>11</v>
      </c>
      <c r="P25" s="973"/>
      <c r="Q25" s="973"/>
      <c r="R25" s="975"/>
      <c r="S25" s="969"/>
      <c r="T25" s="975"/>
      <c r="U25" s="965"/>
      <c r="V25" s="967"/>
      <c r="W25" s="969"/>
      <c r="X25" s="965"/>
      <c r="Y25" s="970"/>
      <c r="Z25" s="980"/>
      <c r="AA25" s="519"/>
      <c r="AB25" s="973"/>
      <c r="AC25" s="979"/>
      <c r="AD25" s="976"/>
      <c r="AE25" s="978"/>
      <c r="AF25" s="972"/>
      <c r="AG25" s="983"/>
      <c r="AH25" s="983"/>
      <c r="AI25" s="983"/>
      <c r="AJ25" s="983"/>
      <c r="AK25" s="983"/>
      <c r="AL25" s="983"/>
      <c r="AM25" s="983"/>
      <c r="AN25" s="983"/>
      <c r="AO25" s="983"/>
      <c r="AP25" s="521"/>
      <c r="AQ25" s="973"/>
      <c r="AR25" s="973"/>
      <c r="AS25" s="975"/>
      <c r="AT25" s="969"/>
      <c r="AU25" s="975"/>
      <c r="AV25" s="965"/>
      <c r="AW25" s="967"/>
      <c r="AX25" s="969"/>
      <c r="AY25" s="965"/>
      <c r="AZ25" s="970"/>
      <c r="BA25" s="980"/>
    </row>
    <row r="26" spans="1:53" s="13" customFormat="1" ht="22.9" customHeight="1" x14ac:dyDescent="0.2">
      <c r="A26" s="973">
        <v>13</v>
      </c>
      <c r="B26" s="981" t="s">
        <v>285</v>
      </c>
      <c r="C26" s="976" t="s">
        <v>152</v>
      </c>
      <c r="D26" s="977" t="s">
        <v>123</v>
      </c>
      <c r="E26" s="971" t="s">
        <v>180</v>
      </c>
      <c r="F26" s="983"/>
      <c r="G26" s="983"/>
      <c r="H26" s="983"/>
      <c r="I26" s="983"/>
      <c r="J26" s="983"/>
      <c r="K26" s="983"/>
      <c r="L26" s="983"/>
      <c r="M26" s="983"/>
      <c r="N26" s="983"/>
      <c r="O26" s="520">
        <v>41394</v>
      </c>
      <c r="P26" s="973"/>
      <c r="Q26" s="973"/>
      <c r="R26" s="974">
        <v>850000</v>
      </c>
      <c r="S26" s="968">
        <f>R26/X6</f>
        <v>65384.615384615383</v>
      </c>
      <c r="T26" s="974"/>
      <c r="U26" s="965"/>
      <c r="V26" s="966">
        <v>653846</v>
      </c>
      <c r="W26" s="968">
        <v>196154</v>
      </c>
      <c r="X26" s="965">
        <f t="shared" ref="X26" si="7">V26+W26</f>
        <v>850000</v>
      </c>
      <c r="Y26" s="970">
        <v>1.2</v>
      </c>
      <c r="Z26" s="980"/>
      <c r="AA26" s="519"/>
      <c r="AB26" s="973"/>
      <c r="AC26" s="979" t="s">
        <v>333</v>
      </c>
      <c r="AD26" s="976"/>
      <c r="AE26" s="977"/>
      <c r="AF26" s="971"/>
      <c r="AG26" s="983"/>
      <c r="AH26" s="983"/>
      <c r="AI26" s="983"/>
      <c r="AJ26" s="983"/>
      <c r="AK26" s="983"/>
      <c r="AL26" s="983"/>
      <c r="AM26" s="983"/>
      <c r="AN26" s="983"/>
      <c r="AO26" s="983"/>
      <c r="AP26" s="520"/>
      <c r="AQ26" s="973"/>
      <c r="AR26" s="973"/>
      <c r="AS26" s="974"/>
      <c r="AT26" s="968"/>
      <c r="AU26" s="974"/>
      <c r="AV26" s="965"/>
      <c r="AW26" s="966"/>
      <c r="AX26" s="968"/>
      <c r="AY26" s="965"/>
      <c r="AZ26" s="970"/>
      <c r="BA26" s="980"/>
    </row>
    <row r="27" spans="1:53" s="13" customFormat="1" ht="22.9" customHeight="1" x14ac:dyDescent="0.2">
      <c r="A27" s="973"/>
      <c r="B27" s="982"/>
      <c r="C27" s="976"/>
      <c r="D27" s="978"/>
      <c r="E27" s="972"/>
      <c r="F27" s="983"/>
      <c r="G27" s="983"/>
      <c r="H27" s="983"/>
      <c r="I27" s="983"/>
      <c r="J27" s="983"/>
      <c r="K27" s="983"/>
      <c r="L27" s="983"/>
      <c r="M27" s="983"/>
      <c r="N27" s="983"/>
      <c r="O27" s="521" t="s">
        <v>11</v>
      </c>
      <c r="P27" s="973"/>
      <c r="Q27" s="973"/>
      <c r="R27" s="975"/>
      <c r="S27" s="969"/>
      <c r="T27" s="975"/>
      <c r="U27" s="965"/>
      <c r="V27" s="967"/>
      <c r="W27" s="969"/>
      <c r="X27" s="965"/>
      <c r="Y27" s="970"/>
      <c r="Z27" s="980"/>
      <c r="AA27" s="519"/>
      <c r="AB27" s="973"/>
      <c r="AC27" s="979"/>
      <c r="AD27" s="976"/>
      <c r="AE27" s="978"/>
      <c r="AF27" s="972"/>
      <c r="AG27" s="983"/>
      <c r="AH27" s="983"/>
      <c r="AI27" s="983"/>
      <c r="AJ27" s="983"/>
      <c r="AK27" s="983"/>
      <c r="AL27" s="983"/>
      <c r="AM27" s="983"/>
      <c r="AN27" s="983"/>
      <c r="AO27" s="983"/>
      <c r="AP27" s="521"/>
      <c r="AQ27" s="973"/>
      <c r="AR27" s="973"/>
      <c r="AS27" s="975"/>
      <c r="AT27" s="969"/>
      <c r="AU27" s="975"/>
      <c r="AV27" s="965"/>
      <c r="AW27" s="967"/>
      <c r="AX27" s="969"/>
      <c r="AY27" s="965"/>
      <c r="AZ27" s="970"/>
      <c r="BA27" s="980"/>
    </row>
    <row r="28" spans="1:53" s="13" customFormat="1" ht="22.9" customHeight="1" x14ac:dyDescent="0.2">
      <c r="A28" s="973">
        <v>14</v>
      </c>
      <c r="B28" s="979" t="s">
        <v>286</v>
      </c>
      <c r="C28" s="976" t="s">
        <v>152</v>
      </c>
      <c r="D28" s="977" t="s">
        <v>123</v>
      </c>
      <c r="E28" s="971" t="s">
        <v>180</v>
      </c>
      <c r="F28" s="983"/>
      <c r="G28" s="983"/>
      <c r="H28" s="983"/>
      <c r="I28" s="983"/>
      <c r="J28" s="983"/>
      <c r="K28" s="983"/>
      <c r="L28" s="983"/>
      <c r="M28" s="983"/>
      <c r="N28" s="983"/>
      <c r="O28" s="520">
        <v>41394</v>
      </c>
      <c r="P28" s="973"/>
      <c r="Q28" s="973"/>
      <c r="R28" s="974">
        <v>850000</v>
      </c>
      <c r="S28" s="968">
        <f>R28/X6</f>
        <v>65384.615384615383</v>
      </c>
      <c r="T28" s="974"/>
      <c r="U28" s="965"/>
      <c r="V28" s="966">
        <v>653846</v>
      </c>
      <c r="W28" s="968">
        <v>196154</v>
      </c>
      <c r="X28" s="965">
        <f t="shared" ref="X28" si="8">V28+W28</f>
        <v>850000</v>
      </c>
      <c r="Y28" s="970">
        <v>1.2</v>
      </c>
      <c r="Z28" s="980"/>
      <c r="AA28" s="519"/>
      <c r="AB28" s="973"/>
      <c r="AC28" s="979" t="s">
        <v>333</v>
      </c>
      <c r="AD28" s="976"/>
      <c r="AE28" s="977"/>
      <c r="AF28" s="971"/>
      <c r="AG28" s="983"/>
      <c r="AH28" s="983"/>
      <c r="AI28" s="983"/>
      <c r="AJ28" s="983"/>
      <c r="AK28" s="983"/>
      <c r="AL28" s="983"/>
      <c r="AM28" s="983"/>
      <c r="AN28" s="983"/>
      <c r="AO28" s="983"/>
      <c r="AP28" s="520"/>
      <c r="AQ28" s="973"/>
      <c r="AR28" s="973"/>
      <c r="AS28" s="974"/>
      <c r="AT28" s="968"/>
      <c r="AU28" s="974"/>
      <c r="AV28" s="965"/>
      <c r="AW28" s="966"/>
      <c r="AX28" s="968"/>
      <c r="AY28" s="965"/>
      <c r="AZ28" s="970"/>
      <c r="BA28" s="980"/>
    </row>
    <row r="29" spans="1:53" s="13" customFormat="1" ht="22.9" customHeight="1" x14ac:dyDescent="0.2">
      <c r="A29" s="973"/>
      <c r="B29" s="979"/>
      <c r="C29" s="976"/>
      <c r="D29" s="978"/>
      <c r="E29" s="972"/>
      <c r="F29" s="983"/>
      <c r="G29" s="983"/>
      <c r="H29" s="983"/>
      <c r="I29" s="983"/>
      <c r="J29" s="983"/>
      <c r="K29" s="983"/>
      <c r="L29" s="983"/>
      <c r="M29" s="983"/>
      <c r="N29" s="983"/>
      <c r="O29" s="521" t="s">
        <v>11</v>
      </c>
      <c r="P29" s="973"/>
      <c r="Q29" s="973"/>
      <c r="R29" s="975"/>
      <c r="S29" s="969"/>
      <c r="T29" s="975"/>
      <c r="U29" s="965"/>
      <c r="V29" s="967"/>
      <c r="W29" s="969"/>
      <c r="X29" s="965"/>
      <c r="Y29" s="970"/>
      <c r="Z29" s="980"/>
      <c r="AA29" s="519"/>
      <c r="AB29" s="973"/>
      <c r="AC29" s="979"/>
      <c r="AD29" s="976"/>
      <c r="AE29" s="978"/>
      <c r="AF29" s="972"/>
      <c r="AG29" s="983"/>
      <c r="AH29" s="983"/>
      <c r="AI29" s="983"/>
      <c r="AJ29" s="983"/>
      <c r="AK29" s="983"/>
      <c r="AL29" s="983"/>
      <c r="AM29" s="983"/>
      <c r="AN29" s="983"/>
      <c r="AO29" s="983"/>
      <c r="AP29" s="521"/>
      <c r="AQ29" s="973"/>
      <c r="AR29" s="973"/>
      <c r="AS29" s="975"/>
      <c r="AT29" s="969"/>
      <c r="AU29" s="975"/>
      <c r="AV29" s="965"/>
      <c r="AW29" s="967"/>
      <c r="AX29" s="969"/>
      <c r="AY29" s="965"/>
      <c r="AZ29" s="970"/>
      <c r="BA29" s="980"/>
    </row>
    <row r="30" spans="1:53" s="13" customFormat="1" ht="22.9" customHeight="1" x14ac:dyDescent="0.2">
      <c r="A30" s="973">
        <v>15</v>
      </c>
      <c r="B30" s="979" t="s">
        <v>287</v>
      </c>
      <c r="C30" s="976" t="s">
        <v>152</v>
      </c>
      <c r="D30" s="977" t="s">
        <v>123</v>
      </c>
      <c r="E30" s="971" t="s">
        <v>180</v>
      </c>
      <c r="F30" s="983"/>
      <c r="G30" s="983"/>
      <c r="H30" s="983"/>
      <c r="I30" s="983"/>
      <c r="J30" s="983"/>
      <c r="K30" s="983"/>
      <c r="L30" s="983"/>
      <c r="M30" s="983"/>
      <c r="N30" s="983"/>
      <c r="O30" s="520">
        <v>41394</v>
      </c>
      <c r="P30" s="973"/>
      <c r="Q30" s="973"/>
      <c r="R30" s="974">
        <v>850000</v>
      </c>
      <c r="S30" s="968">
        <f>R30/X6</f>
        <v>65384.615384615383</v>
      </c>
      <c r="T30" s="974"/>
      <c r="U30" s="965"/>
      <c r="V30" s="966">
        <v>653846</v>
      </c>
      <c r="W30" s="968">
        <v>196154</v>
      </c>
      <c r="X30" s="965">
        <f t="shared" ref="X30" si="9">V30+W30</f>
        <v>850000</v>
      </c>
      <c r="Y30" s="970">
        <v>1.2</v>
      </c>
      <c r="Z30" s="980"/>
      <c r="AA30" s="519"/>
      <c r="AB30" s="973"/>
      <c r="AC30" s="979" t="s">
        <v>333</v>
      </c>
      <c r="AD30" s="976"/>
      <c r="AE30" s="977"/>
      <c r="AF30" s="971"/>
      <c r="AG30" s="983"/>
      <c r="AH30" s="983"/>
      <c r="AI30" s="983"/>
      <c r="AJ30" s="983"/>
      <c r="AK30" s="983"/>
      <c r="AL30" s="983"/>
      <c r="AM30" s="983"/>
      <c r="AN30" s="983"/>
      <c r="AO30" s="983"/>
      <c r="AP30" s="520"/>
      <c r="AQ30" s="973"/>
      <c r="AR30" s="973"/>
      <c r="AS30" s="974"/>
      <c r="AT30" s="968"/>
      <c r="AU30" s="974"/>
      <c r="AV30" s="965"/>
      <c r="AW30" s="966"/>
      <c r="AX30" s="968"/>
      <c r="AY30" s="965"/>
      <c r="AZ30" s="970"/>
      <c r="BA30" s="980"/>
    </row>
    <row r="31" spans="1:53" s="13" customFormat="1" ht="22.9" customHeight="1" x14ac:dyDescent="0.2">
      <c r="A31" s="973"/>
      <c r="B31" s="979"/>
      <c r="C31" s="976"/>
      <c r="D31" s="978"/>
      <c r="E31" s="972"/>
      <c r="F31" s="983"/>
      <c r="G31" s="983"/>
      <c r="H31" s="983"/>
      <c r="I31" s="983"/>
      <c r="J31" s="983"/>
      <c r="K31" s="983"/>
      <c r="L31" s="983"/>
      <c r="M31" s="983"/>
      <c r="N31" s="983"/>
      <c r="O31" s="521" t="s">
        <v>11</v>
      </c>
      <c r="P31" s="973"/>
      <c r="Q31" s="973"/>
      <c r="R31" s="975"/>
      <c r="S31" s="969"/>
      <c r="T31" s="975"/>
      <c r="U31" s="965"/>
      <c r="V31" s="967"/>
      <c r="W31" s="969"/>
      <c r="X31" s="965"/>
      <c r="Y31" s="970"/>
      <c r="Z31" s="980"/>
      <c r="AA31" s="519"/>
      <c r="AB31" s="973"/>
      <c r="AC31" s="979"/>
      <c r="AD31" s="976"/>
      <c r="AE31" s="978"/>
      <c r="AF31" s="972"/>
      <c r="AG31" s="983"/>
      <c r="AH31" s="983"/>
      <c r="AI31" s="983"/>
      <c r="AJ31" s="983"/>
      <c r="AK31" s="983"/>
      <c r="AL31" s="983"/>
      <c r="AM31" s="983"/>
      <c r="AN31" s="983"/>
      <c r="AO31" s="983"/>
      <c r="AP31" s="521"/>
      <c r="AQ31" s="973"/>
      <c r="AR31" s="973"/>
      <c r="AS31" s="975"/>
      <c r="AT31" s="969"/>
      <c r="AU31" s="975"/>
      <c r="AV31" s="965"/>
      <c r="AW31" s="967"/>
      <c r="AX31" s="969"/>
      <c r="AY31" s="965"/>
      <c r="AZ31" s="970"/>
      <c r="BA31" s="980"/>
    </row>
    <row r="32" spans="1:53" s="13" customFormat="1" ht="22.9" customHeight="1" x14ac:dyDescent="0.2">
      <c r="A32" s="973">
        <v>16</v>
      </c>
      <c r="B32" s="979" t="s">
        <v>288</v>
      </c>
      <c r="C32" s="976" t="s">
        <v>152</v>
      </c>
      <c r="D32" s="977" t="s">
        <v>123</v>
      </c>
      <c r="E32" s="971" t="s">
        <v>180</v>
      </c>
      <c r="F32" s="983"/>
      <c r="G32" s="983"/>
      <c r="H32" s="983"/>
      <c r="I32" s="983"/>
      <c r="J32" s="983"/>
      <c r="K32" s="983"/>
      <c r="L32" s="983"/>
      <c r="M32" s="983"/>
      <c r="N32" s="983"/>
      <c r="O32" s="520">
        <v>41394</v>
      </c>
      <c r="P32" s="973"/>
      <c r="Q32" s="973"/>
      <c r="R32" s="974">
        <v>850000</v>
      </c>
      <c r="S32" s="968">
        <f>R32/X6</f>
        <v>65384.615384615383</v>
      </c>
      <c r="T32" s="974"/>
      <c r="U32" s="965"/>
      <c r="V32" s="966">
        <v>653846</v>
      </c>
      <c r="W32" s="968">
        <v>196154</v>
      </c>
      <c r="X32" s="965">
        <f t="shared" ref="X32" si="10">V32+W32</f>
        <v>850000</v>
      </c>
      <c r="Y32" s="970">
        <v>1.2</v>
      </c>
      <c r="Z32" s="980"/>
      <c r="AA32" s="519"/>
      <c r="AB32" s="973"/>
      <c r="AC32" s="979" t="s">
        <v>333</v>
      </c>
      <c r="AD32" s="976"/>
      <c r="AE32" s="977"/>
      <c r="AF32" s="971"/>
      <c r="AG32" s="983"/>
      <c r="AH32" s="983"/>
      <c r="AI32" s="983"/>
      <c r="AJ32" s="983"/>
      <c r="AK32" s="983"/>
      <c r="AL32" s="983"/>
      <c r="AM32" s="983"/>
      <c r="AN32" s="983"/>
      <c r="AO32" s="983"/>
      <c r="AP32" s="520"/>
      <c r="AQ32" s="973"/>
      <c r="AR32" s="973"/>
      <c r="AS32" s="974"/>
      <c r="AT32" s="968"/>
      <c r="AU32" s="974"/>
      <c r="AV32" s="965"/>
      <c r="AW32" s="966"/>
      <c r="AX32" s="968"/>
      <c r="AY32" s="965"/>
      <c r="AZ32" s="970"/>
      <c r="BA32" s="980"/>
    </row>
    <row r="33" spans="1:53" s="13" customFormat="1" ht="22.9" customHeight="1" x14ac:dyDescent="0.2">
      <c r="A33" s="973"/>
      <c r="B33" s="979"/>
      <c r="C33" s="976"/>
      <c r="D33" s="978"/>
      <c r="E33" s="972"/>
      <c r="F33" s="983"/>
      <c r="G33" s="983"/>
      <c r="H33" s="983"/>
      <c r="I33" s="983"/>
      <c r="J33" s="983"/>
      <c r="K33" s="983"/>
      <c r="L33" s="983"/>
      <c r="M33" s="983"/>
      <c r="N33" s="983"/>
      <c r="O33" s="521" t="s">
        <v>11</v>
      </c>
      <c r="P33" s="973"/>
      <c r="Q33" s="973"/>
      <c r="R33" s="975"/>
      <c r="S33" s="969"/>
      <c r="T33" s="975"/>
      <c r="U33" s="965"/>
      <c r="V33" s="967"/>
      <c r="W33" s="969"/>
      <c r="X33" s="965"/>
      <c r="Y33" s="970"/>
      <c r="Z33" s="980"/>
      <c r="AA33" s="519"/>
      <c r="AB33" s="973"/>
      <c r="AC33" s="979"/>
      <c r="AD33" s="976"/>
      <c r="AE33" s="978"/>
      <c r="AF33" s="972"/>
      <c r="AG33" s="983"/>
      <c r="AH33" s="983"/>
      <c r="AI33" s="983"/>
      <c r="AJ33" s="983"/>
      <c r="AK33" s="983"/>
      <c r="AL33" s="983"/>
      <c r="AM33" s="983"/>
      <c r="AN33" s="983"/>
      <c r="AO33" s="983"/>
      <c r="AP33" s="521"/>
      <c r="AQ33" s="973"/>
      <c r="AR33" s="973"/>
      <c r="AS33" s="975"/>
      <c r="AT33" s="969"/>
      <c r="AU33" s="975"/>
      <c r="AV33" s="965"/>
      <c r="AW33" s="967"/>
      <c r="AX33" s="969"/>
      <c r="AY33" s="965"/>
      <c r="AZ33" s="970"/>
      <c r="BA33" s="980"/>
    </row>
    <row r="34" spans="1:53" s="13" customFormat="1" ht="22.9" customHeight="1" x14ac:dyDescent="0.2">
      <c r="A34" s="973">
        <v>17</v>
      </c>
      <c r="B34" s="979" t="s">
        <v>289</v>
      </c>
      <c r="C34" s="976" t="s">
        <v>152</v>
      </c>
      <c r="D34" s="977" t="s">
        <v>123</v>
      </c>
      <c r="E34" s="971" t="s">
        <v>180</v>
      </c>
      <c r="F34" s="983"/>
      <c r="G34" s="983"/>
      <c r="H34" s="983"/>
      <c r="I34" s="983"/>
      <c r="J34" s="983"/>
      <c r="K34" s="983"/>
      <c r="L34" s="983"/>
      <c r="M34" s="983"/>
      <c r="N34" s="983"/>
      <c r="O34" s="520">
        <v>41394</v>
      </c>
      <c r="P34" s="973"/>
      <c r="Q34" s="973"/>
      <c r="R34" s="974">
        <v>850000</v>
      </c>
      <c r="S34" s="968">
        <f>R34/X6</f>
        <v>65384.615384615383</v>
      </c>
      <c r="T34" s="974"/>
      <c r="U34" s="965"/>
      <c r="V34" s="966">
        <v>653846</v>
      </c>
      <c r="W34" s="968">
        <v>196154</v>
      </c>
      <c r="X34" s="965">
        <f t="shared" ref="X34" si="11">V34+W34</f>
        <v>850000</v>
      </c>
      <c r="Y34" s="970">
        <v>1.2</v>
      </c>
      <c r="Z34" s="980"/>
      <c r="AA34" s="519"/>
      <c r="AB34" s="973"/>
      <c r="AC34" s="979" t="s">
        <v>333</v>
      </c>
      <c r="AD34" s="976"/>
      <c r="AE34" s="977"/>
      <c r="AF34" s="971"/>
      <c r="AG34" s="983"/>
      <c r="AH34" s="983"/>
      <c r="AI34" s="983"/>
      <c r="AJ34" s="983"/>
      <c r="AK34" s="983"/>
      <c r="AL34" s="983"/>
      <c r="AM34" s="983"/>
      <c r="AN34" s="983"/>
      <c r="AO34" s="983"/>
      <c r="AP34" s="520"/>
      <c r="AQ34" s="973"/>
      <c r="AR34" s="973"/>
      <c r="AS34" s="974"/>
      <c r="AT34" s="968"/>
      <c r="AU34" s="974"/>
      <c r="AV34" s="965"/>
      <c r="AW34" s="966"/>
      <c r="AX34" s="968"/>
      <c r="AY34" s="965"/>
      <c r="AZ34" s="970"/>
      <c r="BA34" s="980"/>
    </row>
    <row r="35" spans="1:53" s="13" customFormat="1" ht="22.9" customHeight="1" x14ac:dyDescent="0.2">
      <c r="A35" s="973"/>
      <c r="B35" s="979"/>
      <c r="C35" s="976"/>
      <c r="D35" s="978"/>
      <c r="E35" s="972"/>
      <c r="F35" s="983"/>
      <c r="G35" s="983"/>
      <c r="H35" s="983"/>
      <c r="I35" s="983"/>
      <c r="J35" s="983"/>
      <c r="K35" s="983"/>
      <c r="L35" s="983"/>
      <c r="M35" s="983"/>
      <c r="N35" s="983"/>
      <c r="O35" s="521" t="s">
        <v>11</v>
      </c>
      <c r="P35" s="973"/>
      <c r="Q35" s="973"/>
      <c r="R35" s="975"/>
      <c r="S35" s="969"/>
      <c r="T35" s="975"/>
      <c r="U35" s="965"/>
      <c r="V35" s="967"/>
      <c r="W35" s="969"/>
      <c r="X35" s="965"/>
      <c r="Y35" s="970"/>
      <c r="Z35" s="980"/>
      <c r="AA35" s="519"/>
      <c r="AB35" s="973"/>
      <c r="AC35" s="979"/>
      <c r="AD35" s="976"/>
      <c r="AE35" s="978"/>
      <c r="AF35" s="972"/>
      <c r="AG35" s="983"/>
      <c r="AH35" s="983"/>
      <c r="AI35" s="983"/>
      <c r="AJ35" s="983"/>
      <c r="AK35" s="983"/>
      <c r="AL35" s="983"/>
      <c r="AM35" s="983"/>
      <c r="AN35" s="983"/>
      <c r="AO35" s="983"/>
      <c r="AP35" s="521"/>
      <c r="AQ35" s="973"/>
      <c r="AR35" s="973"/>
      <c r="AS35" s="975"/>
      <c r="AT35" s="969"/>
      <c r="AU35" s="975"/>
      <c r="AV35" s="965"/>
      <c r="AW35" s="967"/>
      <c r="AX35" s="969"/>
      <c r="AY35" s="965"/>
      <c r="AZ35" s="970"/>
      <c r="BA35" s="980"/>
    </row>
    <row r="36" spans="1:53" s="13" customFormat="1" ht="22.9" customHeight="1" x14ac:dyDescent="0.2">
      <c r="A36" s="973">
        <v>18</v>
      </c>
      <c r="B36" s="979" t="s">
        <v>290</v>
      </c>
      <c r="C36" s="976" t="s">
        <v>152</v>
      </c>
      <c r="D36" s="977" t="s">
        <v>123</v>
      </c>
      <c r="E36" s="971" t="s">
        <v>180</v>
      </c>
      <c r="F36" s="983"/>
      <c r="G36" s="983"/>
      <c r="H36" s="983"/>
      <c r="I36" s="983"/>
      <c r="J36" s="983"/>
      <c r="K36" s="983"/>
      <c r="L36" s="983"/>
      <c r="M36" s="983"/>
      <c r="N36" s="983"/>
      <c r="O36" s="520">
        <v>41394</v>
      </c>
      <c r="P36" s="973"/>
      <c r="Q36" s="973"/>
      <c r="R36" s="974">
        <v>298000</v>
      </c>
      <c r="S36" s="968">
        <f>R36/X6</f>
        <v>22923.076923076922</v>
      </c>
      <c r="T36" s="974"/>
      <c r="U36" s="965"/>
      <c r="V36" s="966">
        <v>229231</v>
      </c>
      <c r="W36" s="968">
        <v>68769</v>
      </c>
      <c r="X36" s="965">
        <f t="shared" ref="X36" si="12">V36+W36</f>
        <v>298000</v>
      </c>
      <c r="Y36" s="970">
        <v>1.2</v>
      </c>
      <c r="Z36" s="980"/>
      <c r="AA36" s="519"/>
      <c r="AB36" s="973"/>
      <c r="AC36" s="979" t="s">
        <v>333</v>
      </c>
      <c r="AD36" s="976"/>
      <c r="AE36" s="977"/>
      <c r="AF36" s="971"/>
      <c r="AG36" s="983"/>
      <c r="AH36" s="983"/>
      <c r="AI36" s="983"/>
      <c r="AJ36" s="983"/>
      <c r="AK36" s="983"/>
      <c r="AL36" s="983"/>
      <c r="AM36" s="983"/>
      <c r="AN36" s="983"/>
      <c r="AO36" s="983"/>
      <c r="AP36" s="520"/>
      <c r="AQ36" s="973"/>
      <c r="AR36" s="973"/>
      <c r="AS36" s="974"/>
      <c r="AT36" s="968"/>
      <c r="AU36" s="974"/>
      <c r="AV36" s="965"/>
      <c r="AW36" s="966"/>
      <c r="AX36" s="968"/>
      <c r="AY36" s="965"/>
      <c r="AZ36" s="970"/>
      <c r="BA36" s="980"/>
    </row>
    <row r="37" spans="1:53" s="13" customFormat="1" ht="29.25" customHeight="1" x14ac:dyDescent="0.2">
      <c r="A37" s="973"/>
      <c r="B37" s="979"/>
      <c r="C37" s="976"/>
      <c r="D37" s="978"/>
      <c r="E37" s="972"/>
      <c r="F37" s="983"/>
      <c r="G37" s="983"/>
      <c r="H37" s="983"/>
      <c r="I37" s="983"/>
      <c r="J37" s="983"/>
      <c r="K37" s="983"/>
      <c r="L37" s="983"/>
      <c r="M37" s="983"/>
      <c r="N37" s="983"/>
      <c r="O37" s="521" t="s">
        <v>11</v>
      </c>
      <c r="P37" s="973"/>
      <c r="Q37" s="973"/>
      <c r="R37" s="975"/>
      <c r="S37" s="969"/>
      <c r="T37" s="975"/>
      <c r="U37" s="965"/>
      <c r="V37" s="967"/>
      <c r="W37" s="969"/>
      <c r="X37" s="965"/>
      <c r="Y37" s="970"/>
      <c r="Z37" s="980"/>
      <c r="AA37" s="519"/>
      <c r="AB37" s="973"/>
      <c r="AC37" s="979"/>
      <c r="AD37" s="976"/>
      <c r="AE37" s="978"/>
      <c r="AF37" s="972"/>
      <c r="AG37" s="983"/>
      <c r="AH37" s="983"/>
      <c r="AI37" s="983"/>
      <c r="AJ37" s="983"/>
      <c r="AK37" s="983"/>
      <c r="AL37" s="983"/>
      <c r="AM37" s="983"/>
      <c r="AN37" s="983"/>
      <c r="AO37" s="983"/>
      <c r="AP37" s="521"/>
      <c r="AQ37" s="973"/>
      <c r="AR37" s="973"/>
      <c r="AS37" s="975"/>
      <c r="AT37" s="969"/>
      <c r="AU37" s="975"/>
      <c r="AV37" s="965"/>
      <c r="AW37" s="967"/>
      <c r="AX37" s="969"/>
      <c r="AY37" s="965"/>
      <c r="AZ37" s="970"/>
      <c r="BA37" s="980"/>
    </row>
    <row r="38" spans="1:53" s="13" customFormat="1" ht="30" customHeight="1" x14ac:dyDescent="0.2">
      <c r="A38" s="824" t="s">
        <v>163</v>
      </c>
      <c r="B38" s="860"/>
      <c r="C38" s="170"/>
      <c r="D38" s="170"/>
      <c r="E38" s="170"/>
      <c r="F38" s="170"/>
      <c r="G38" s="170"/>
      <c r="H38" s="170"/>
      <c r="I38" s="170"/>
      <c r="J38" s="170"/>
      <c r="K38" s="170"/>
      <c r="L38" s="170"/>
      <c r="M38" s="170"/>
      <c r="N38" s="170"/>
      <c r="O38" s="170"/>
      <c r="P38" s="170"/>
      <c r="Q38" s="171"/>
      <c r="R38" s="172">
        <f t="shared" ref="R38:X38" si="13">SUM(R10:R37)</f>
        <v>9497503</v>
      </c>
      <c r="S38" s="172">
        <f t="shared" si="13"/>
        <v>730577.15384615376</v>
      </c>
      <c r="T38" s="172">
        <f t="shared" si="13"/>
        <v>0</v>
      </c>
      <c r="U38" s="172">
        <f t="shared" si="13"/>
        <v>0</v>
      </c>
      <c r="V38" s="172">
        <f t="shared" si="13"/>
        <v>7305768</v>
      </c>
      <c r="W38" s="172">
        <f t="shared" si="13"/>
        <v>2191735</v>
      </c>
      <c r="X38" s="172">
        <f t="shared" si="13"/>
        <v>9497503</v>
      </c>
      <c r="Y38" s="173"/>
      <c r="Z38" s="11"/>
      <c r="AA38" s="519"/>
      <c r="AB38" s="824" t="s">
        <v>163</v>
      </c>
      <c r="AC38" s="860"/>
      <c r="AD38" s="170"/>
      <c r="AE38" s="170"/>
      <c r="AF38" s="170"/>
      <c r="AG38" s="170"/>
      <c r="AH38" s="170"/>
      <c r="AI38" s="170"/>
      <c r="AJ38" s="170"/>
      <c r="AK38" s="170"/>
      <c r="AL38" s="170"/>
      <c r="AM38" s="170"/>
      <c r="AN38" s="170"/>
      <c r="AO38" s="170"/>
      <c r="AP38" s="170"/>
      <c r="AQ38" s="170"/>
      <c r="AR38" s="171"/>
      <c r="AS38" s="172">
        <f t="shared" ref="AS38:AY38" si="14">SUM(AS10:AS37)</f>
        <v>0</v>
      </c>
      <c r="AT38" s="172">
        <f t="shared" si="14"/>
        <v>0</v>
      </c>
      <c r="AU38" s="172">
        <f t="shared" si="14"/>
        <v>0</v>
      </c>
      <c r="AV38" s="172">
        <f t="shared" si="14"/>
        <v>0</v>
      </c>
      <c r="AW38" s="172">
        <f t="shared" si="14"/>
        <v>0</v>
      </c>
      <c r="AX38" s="172">
        <f t="shared" si="14"/>
        <v>0</v>
      </c>
      <c r="AY38" s="172">
        <f t="shared" si="14"/>
        <v>0</v>
      </c>
      <c r="AZ38" s="173"/>
      <c r="BA38" s="11"/>
    </row>
    <row r="39" spans="1:53" s="13" customFormat="1" ht="25.15" hidden="1" customHeight="1" x14ac:dyDescent="0.2">
      <c r="A39" s="824" t="s">
        <v>144</v>
      </c>
      <c r="B39" s="825"/>
      <c r="C39" s="170"/>
      <c r="D39" s="170"/>
      <c r="E39" s="170"/>
      <c r="F39" s="170"/>
      <c r="G39" s="170"/>
      <c r="H39" s="170"/>
      <c r="I39" s="170"/>
      <c r="J39" s="170"/>
      <c r="K39" s="170"/>
      <c r="L39" s="170"/>
      <c r="M39" s="170"/>
      <c r="N39" s="170"/>
      <c r="O39" s="170"/>
      <c r="P39" s="170"/>
      <c r="Q39" s="171"/>
      <c r="R39" s="172" t="e">
        <f>+#REF!+#REF!+R38</f>
        <v>#REF!</v>
      </c>
      <c r="S39" s="172" t="e">
        <f>+#REF!+#REF!+S38</f>
        <v>#REF!</v>
      </c>
      <c r="T39" s="172" t="e">
        <f>+#REF!+#REF!+T38</f>
        <v>#REF!</v>
      </c>
      <c r="U39" s="172" t="e">
        <f>+#REF!+#REF!+U38</f>
        <v>#REF!</v>
      </c>
      <c r="V39" s="172" t="e">
        <f>+#REF!+#REF!+V38</f>
        <v>#REF!</v>
      </c>
      <c r="W39" s="172" t="e">
        <f>+#REF!+#REF!+W38</f>
        <v>#REF!</v>
      </c>
      <c r="X39" s="172" t="e">
        <f>+#REF!+#REF!+X38</f>
        <v>#REF!</v>
      </c>
      <c r="Y39" s="173"/>
      <c r="Z39" s="11"/>
      <c r="AA39" s="519"/>
      <c r="AB39" s="824" t="s">
        <v>144</v>
      </c>
      <c r="AC39" s="825"/>
      <c r="AD39" s="170"/>
      <c r="AE39" s="170"/>
      <c r="AF39" s="170"/>
      <c r="AG39" s="170"/>
      <c r="AH39" s="170"/>
      <c r="AI39" s="170"/>
      <c r="AJ39" s="170"/>
      <c r="AK39" s="170"/>
      <c r="AL39" s="170"/>
      <c r="AM39" s="170"/>
      <c r="AN39" s="170"/>
      <c r="AO39" s="170"/>
      <c r="AP39" s="170"/>
      <c r="AQ39" s="170"/>
      <c r="AR39" s="171"/>
      <c r="AS39" s="172" t="e">
        <f>+#REF!+#REF!+AS38</f>
        <v>#REF!</v>
      </c>
      <c r="AT39" s="172" t="e">
        <f>+#REF!+#REF!+AT38</f>
        <v>#REF!</v>
      </c>
      <c r="AU39" s="172" t="e">
        <f>+#REF!+#REF!+AU38</f>
        <v>#REF!</v>
      </c>
      <c r="AV39" s="172" t="e">
        <f>+#REF!+#REF!+AV38</f>
        <v>#REF!</v>
      </c>
      <c r="AW39" s="172" t="e">
        <f>+#REF!+#REF!+AW38</f>
        <v>#REF!</v>
      </c>
      <c r="AX39" s="172" t="e">
        <f>+#REF!+#REF!+AX38</f>
        <v>#REF!</v>
      </c>
      <c r="AY39" s="172" t="e">
        <f>+#REF!+#REF!+AY38</f>
        <v>#REF!</v>
      </c>
      <c r="AZ39" s="173"/>
      <c r="BA39" s="11"/>
    </row>
    <row r="40" spans="1:53" s="13" customFormat="1" ht="25.15" hidden="1" customHeight="1" x14ac:dyDescent="0.2">
      <c r="A40" s="960" t="s">
        <v>52</v>
      </c>
      <c r="B40" s="962"/>
      <c r="C40" s="178"/>
      <c r="D40" s="178"/>
      <c r="E40" s="178"/>
      <c r="F40" s="178"/>
      <c r="G40" s="178"/>
      <c r="H40" s="178"/>
      <c r="I40" s="178"/>
      <c r="J40" s="178"/>
      <c r="K40" s="178"/>
      <c r="L40" s="178"/>
      <c r="M40" s="178"/>
      <c r="N40" s="178"/>
      <c r="O40" s="178"/>
      <c r="P40" s="178"/>
      <c r="Q40" s="179"/>
      <c r="R40" s="180" t="e">
        <f>+#REF!</f>
        <v>#REF!</v>
      </c>
      <c r="S40" s="180" t="e">
        <f>+#REF!</f>
        <v>#REF!</v>
      </c>
      <c r="T40" s="180"/>
      <c r="U40" s="180"/>
      <c r="V40" s="180" t="e">
        <f>+#REF!</f>
        <v>#REF!</v>
      </c>
      <c r="W40" s="180" t="e">
        <f>+#REF!</f>
        <v>#REF!</v>
      </c>
      <c r="X40" s="180" t="e">
        <f>+#REF!</f>
        <v>#REF!</v>
      </c>
      <c r="Y40" s="173"/>
      <c r="Z40" s="11"/>
      <c r="AA40" s="519"/>
      <c r="AB40" s="960" t="s">
        <v>52</v>
      </c>
      <c r="AC40" s="962"/>
      <c r="AD40" s="178"/>
      <c r="AE40" s="178"/>
      <c r="AF40" s="178"/>
      <c r="AG40" s="178"/>
      <c r="AH40" s="178"/>
      <c r="AI40" s="178"/>
      <c r="AJ40" s="178"/>
      <c r="AK40" s="178"/>
      <c r="AL40" s="178"/>
      <c r="AM40" s="178"/>
      <c r="AN40" s="178"/>
      <c r="AO40" s="178"/>
      <c r="AP40" s="178"/>
      <c r="AQ40" s="178"/>
      <c r="AR40" s="179"/>
      <c r="AS40" s="180" t="e">
        <f>+#REF!</f>
        <v>#REF!</v>
      </c>
      <c r="AT40" s="180" t="e">
        <f>+#REF!</f>
        <v>#REF!</v>
      </c>
      <c r="AU40" s="180"/>
      <c r="AV40" s="180"/>
      <c r="AW40" s="180" t="e">
        <f>+#REF!</f>
        <v>#REF!</v>
      </c>
      <c r="AX40" s="180" t="e">
        <f>+#REF!</f>
        <v>#REF!</v>
      </c>
      <c r="AY40" s="180" t="e">
        <f>+#REF!</f>
        <v>#REF!</v>
      </c>
      <c r="AZ40" s="173"/>
      <c r="BA40" s="11"/>
    </row>
    <row r="41" spans="1:53" s="13" customFormat="1" ht="25.15" hidden="1" customHeight="1" x14ac:dyDescent="0.2">
      <c r="A41" s="960" t="s">
        <v>50</v>
      </c>
      <c r="B41" s="962"/>
      <c r="C41" s="178"/>
      <c r="D41" s="178"/>
      <c r="E41" s="178"/>
      <c r="F41" s="178"/>
      <c r="G41" s="178"/>
      <c r="H41" s="178"/>
      <c r="I41" s="178"/>
      <c r="J41" s="178"/>
      <c r="K41" s="178"/>
      <c r="L41" s="178"/>
      <c r="M41" s="178"/>
      <c r="N41" s="178"/>
      <c r="O41" s="178"/>
      <c r="P41" s="178"/>
      <c r="Q41" s="179"/>
      <c r="R41" s="180">
        <f>+'[2]DGCFT Otros Servicios'!B12</f>
        <v>65000000</v>
      </c>
      <c r="S41" s="180">
        <f>+'[2]DGCFT Otros Servicios'!C12</f>
        <v>5000000</v>
      </c>
      <c r="T41" s="180"/>
      <c r="U41" s="180"/>
      <c r="V41" s="180">
        <f>+'[2]DGCFT Otros Servicios'!D12</f>
        <v>65000000</v>
      </c>
      <c r="W41" s="180">
        <f>+'[2]DGCFT Otros Servicios'!E12</f>
        <v>0</v>
      </c>
      <c r="X41" s="180">
        <f>+V41+W41</f>
        <v>65000000</v>
      </c>
      <c r="Y41" s="173"/>
      <c r="Z41" s="11"/>
      <c r="AA41" s="519"/>
      <c r="AB41" s="960" t="s">
        <v>50</v>
      </c>
      <c r="AC41" s="962"/>
      <c r="AD41" s="178"/>
      <c r="AE41" s="178"/>
      <c r="AF41" s="178"/>
      <c r="AG41" s="178"/>
      <c r="AH41" s="178"/>
      <c r="AI41" s="178"/>
      <c r="AJ41" s="178"/>
      <c r="AK41" s="178"/>
      <c r="AL41" s="178"/>
      <c r="AM41" s="178"/>
      <c r="AN41" s="178"/>
      <c r="AO41" s="178"/>
      <c r="AP41" s="178"/>
      <c r="AQ41" s="178"/>
      <c r="AR41" s="179"/>
      <c r="AS41" s="180" t="e">
        <f>+'[2]DGCFT Otros Servicios'!AC12</f>
        <v>#REF!</v>
      </c>
      <c r="AT41" s="180" t="e">
        <f>+'[2]DGCFT Otros Servicios'!AD12</f>
        <v>#REF!</v>
      </c>
      <c r="AU41" s="180"/>
      <c r="AV41" s="180"/>
      <c r="AW41" s="180" t="e">
        <f>+'[2]DGCFT Otros Servicios'!AE12</f>
        <v>#REF!</v>
      </c>
      <c r="AX41" s="180" t="e">
        <f>+'[2]DGCFT Otros Servicios'!AF12</f>
        <v>#REF!</v>
      </c>
      <c r="AY41" s="180" t="e">
        <f>+AW41+AX41</f>
        <v>#REF!</v>
      </c>
      <c r="AZ41" s="173"/>
      <c r="BA41" s="11"/>
    </row>
    <row r="42" spans="1:53" s="13" customFormat="1" ht="25.15" hidden="1" customHeight="1" x14ac:dyDescent="0.2">
      <c r="A42" s="824" t="s">
        <v>120</v>
      </c>
      <c r="B42" s="825"/>
      <c r="C42" s="181"/>
      <c r="D42" s="182"/>
      <c r="E42" s="182"/>
      <c r="F42" s="182"/>
      <c r="G42" s="182"/>
      <c r="H42" s="182"/>
      <c r="I42" s="182"/>
      <c r="J42" s="182"/>
      <c r="K42" s="182"/>
      <c r="L42" s="182"/>
      <c r="M42" s="182"/>
      <c r="N42" s="182"/>
      <c r="O42" s="182"/>
      <c r="P42" s="182"/>
      <c r="Q42" s="183"/>
      <c r="R42" s="172" t="e">
        <f>+R39+R40+R41</f>
        <v>#REF!</v>
      </c>
      <c r="S42" s="172" t="e">
        <f t="shared" ref="S42:X42" si="15">+S39+S40+S41</f>
        <v>#REF!</v>
      </c>
      <c r="T42" s="172" t="e">
        <f t="shared" si="15"/>
        <v>#REF!</v>
      </c>
      <c r="U42" s="172" t="e">
        <f t="shared" si="15"/>
        <v>#REF!</v>
      </c>
      <c r="V42" s="172" t="e">
        <f t="shared" si="15"/>
        <v>#REF!</v>
      </c>
      <c r="W42" s="172" t="e">
        <f t="shared" si="15"/>
        <v>#REF!</v>
      </c>
      <c r="X42" s="172" t="e">
        <f t="shared" si="15"/>
        <v>#REF!</v>
      </c>
      <c r="Y42" s="963"/>
      <c r="Z42" s="964"/>
      <c r="AA42" s="519"/>
      <c r="AB42" s="824" t="s">
        <v>120</v>
      </c>
      <c r="AC42" s="825"/>
      <c r="AD42" s="181"/>
      <c r="AE42" s="182"/>
      <c r="AF42" s="182"/>
      <c r="AG42" s="182"/>
      <c r="AH42" s="182"/>
      <c r="AI42" s="182"/>
      <c r="AJ42" s="182"/>
      <c r="AK42" s="182"/>
      <c r="AL42" s="182"/>
      <c r="AM42" s="182"/>
      <c r="AN42" s="182"/>
      <c r="AO42" s="182"/>
      <c r="AP42" s="182"/>
      <c r="AQ42" s="182"/>
      <c r="AR42" s="183"/>
      <c r="AS42" s="172" t="e">
        <f>+AS39+AS40+AS41</f>
        <v>#REF!</v>
      </c>
      <c r="AT42" s="172" t="e">
        <f t="shared" ref="AT42:AY42" si="16">+AT39+AT40+AT41</f>
        <v>#REF!</v>
      </c>
      <c r="AU42" s="172" t="e">
        <f t="shared" si="16"/>
        <v>#REF!</v>
      </c>
      <c r="AV42" s="172" t="e">
        <f t="shared" si="16"/>
        <v>#REF!</v>
      </c>
      <c r="AW42" s="172" t="e">
        <f t="shared" si="16"/>
        <v>#REF!</v>
      </c>
      <c r="AX42" s="172" t="e">
        <f t="shared" si="16"/>
        <v>#REF!</v>
      </c>
      <c r="AY42" s="172" t="e">
        <f t="shared" si="16"/>
        <v>#REF!</v>
      </c>
      <c r="AZ42" s="963"/>
      <c r="BA42" s="964"/>
    </row>
    <row r="43" spans="1:53" s="13" customFormat="1" ht="16.149999999999999" hidden="1" customHeight="1" x14ac:dyDescent="0.2">
      <c r="A43" s="121"/>
      <c r="B43" s="12"/>
      <c r="C43" s="2"/>
      <c r="D43" s="2"/>
      <c r="E43" s="184"/>
      <c r="F43" s="12"/>
      <c r="G43" s="12"/>
      <c r="H43" s="12"/>
      <c r="I43" s="12"/>
      <c r="J43" s="12"/>
      <c r="K43" s="724"/>
      <c r="L43" s="724"/>
      <c r="M43" s="724"/>
      <c r="N43" s="724"/>
      <c r="O43" s="724"/>
      <c r="R43" s="185"/>
      <c r="S43" s="117"/>
      <c r="T43" s="115"/>
      <c r="U43" s="117"/>
      <c r="V43" s="413">
        <v>20521739</v>
      </c>
      <c r="W43" s="413">
        <v>3078261</v>
      </c>
      <c r="X43" s="413">
        <f>+V43+W43</f>
        <v>23600000</v>
      </c>
      <c r="Y43" s="414"/>
      <c r="Z43" s="115"/>
      <c r="AA43" s="519"/>
      <c r="AB43" s="121"/>
      <c r="AC43" s="12"/>
      <c r="AD43" s="2"/>
      <c r="AE43" s="2"/>
      <c r="AF43" s="184"/>
      <c r="AG43" s="12"/>
      <c r="AH43" s="12"/>
      <c r="AI43" s="12"/>
      <c r="AJ43" s="12"/>
      <c r="AK43" s="12"/>
      <c r="AL43" s="724"/>
      <c r="AM43" s="724"/>
      <c r="AN43" s="724"/>
      <c r="AO43" s="724"/>
      <c r="AP43" s="724"/>
      <c r="AS43" s="185"/>
      <c r="AT43" s="117"/>
      <c r="AU43" s="115"/>
      <c r="AV43" s="117"/>
      <c r="AW43" s="413">
        <v>20521739</v>
      </c>
      <c r="AX43" s="413">
        <v>3078261</v>
      </c>
      <c r="AY43" s="413">
        <f>+AW43+AX43</f>
        <v>23600000</v>
      </c>
      <c r="AZ43" s="414"/>
      <c r="BA43" s="115"/>
    </row>
    <row r="44" spans="1:53" s="13" customFormat="1" ht="16.149999999999999" hidden="1" customHeight="1" x14ac:dyDescent="0.2">
      <c r="A44" s="121"/>
      <c r="B44" s="12"/>
      <c r="C44" s="2"/>
      <c r="D44" s="2"/>
      <c r="E44" s="184"/>
      <c r="F44" s="12"/>
      <c r="G44" s="12"/>
      <c r="H44" s="12"/>
      <c r="I44" s="12"/>
      <c r="J44" s="12"/>
      <c r="K44" s="101"/>
      <c r="L44" s="101"/>
      <c r="M44" s="101"/>
      <c r="N44" s="101"/>
      <c r="O44" s="101"/>
      <c r="R44" s="185"/>
      <c r="S44" s="117"/>
      <c r="T44" s="115"/>
      <c r="U44" s="186"/>
      <c r="V44" s="413">
        <v>89811304</v>
      </c>
      <c r="W44" s="413">
        <v>4621696</v>
      </c>
      <c r="X44" s="413">
        <f>+V44+W44</f>
        <v>94433000</v>
      </c>
      <c r="Y44" s="414"/>
      <c r="Z44" s="115"/>
      <c r="AA44" s="519"/>
      <c r="AB44" s="121"/>
      <c r="AC44" s="12"/>
      <c r="AD44" s="2"/>
      <c r="AE44" s="2"/>
      <c r="AF44" s="184"/>
      <c r="AG44" s="12"/>
      <c r="AH44" s="12"/>
      <c r="AI44" s="12"/>
      <c r="AJ44" s="12"/>
      <c r="AK44" s="12"/>
      <c r="AL44" s="456"/>
      <c r="AM44" s="456"/>
      <c r="AN44" s="456"/>
      <c r="AO44" s="456"/>
      <c r="AP44" s="456"/>
      <c r="AS44" s="185"/>
      <c r="AT44" s="117"/>
      <c r="AU44" s="115"/>
      <c r="AV44" s="186"/>
      <c r="AW44" s="413">
        <v>89811304</v>
      </c>
      <c r="AX44" s="413">
        <v>4621696</v>
      </c>
      <c r="AY44" s="413">
        <f>+AW44+AX44</f>
        <v>94433000</v>
      </c>
      <c r="AZ44" s="414"/>
      <c r="BA44" s="115"/>
    </row>
    <row r="45" spans="1:53" s="13" customFormat="1" ht="25.5" hidden="1" customHeight="1" x14ac:dyDescent="0.2">
      <c r="A45" s="121"/>
      <c r="B45" s="2"/>
      <c r="C45" s="2"/>
      <c r="D45" s="2"/>
      <c r="E45" s="955" t="s">
        <v>23</v>
      </c>
      <c r="F45" s="956"/>
      <c r="G45" s="956"/>
      <c r="H45" s="956"/>
      <c r="I45" s="956"/>
      <c r="J45" s="957"/>
      <c r="K45" s="958" t="s">
        <v>14</v>
      </c>
      <c r="L45" s="959"/>
      <c r="M45" s="960" t="s">
        <v>15</v>
      </c>
      <c r="N45" s="961"/>
      <c r="O45" s="147" t="s">
        <v>16</v>
      </c>
      <c r="P45" s="187"/>
      <c r="Q45" s="188"/>
      <c r="R45" s="188"/>
      <c r="S45" s="14"/>
      <c r="T45" s="14"/>
      <c r="U45" s="117"/>
      <c r="V45" s="415">
        <f>+V43+V44</f>
        <v>110333043</v>
      </c>
      <c r="W45" s="415">
        <f t="shared" ref="W45:X45" si="17">+W43+W44</f>
        <v>7699957</v>
      </c>
      <c r="X45" s="415">
        <f t="shared" si="17"/>
        <v>118033000</v>
      </c>
      <c r="Y45" s="416"/>
      <c r="Z45" s="188"/>
      <c r="AA45" s="519"/>
      <c r="AB45" s="121"/>
      <c r="AC45" s="2"/>
      <c r="AD45" s="2"/>
      <c r="AE45" s="2"/>
      <c r="AF45" s="955" t="s">
        <v>23</v>
      </c>
      <c r="AG45" s="956"/>
      <c r="AH45" s="956"/>
      <c r="AI45" s="956"/>
      <c r="AJ45" s="956"/>
      <c r="AK45" s="957"/>
      <c r="AL45" s="958" t="s">
        <v>14</v>
      </c>
      <c r="AM45" s="959"/>
      <c r="AN45" s="960" t="s">
        <v>15</v>
      </c>
      <c r="AO45" s="961"/>
      <c r="AP45" s="147" t="s">
        <v>16</v>
      </c>
      <c r="AQ45" s="187"/>
      <c r="AR45" s="475"/>
      <c r="AS45" s="475"/>
      <c r="AT45" s="14"/>
      <c r="AU45" s="14"/>
      <c r="AV45" s="117"/>
      <c r="AW45" s="415">
        <f>+AW43+AW44</f>
        <v>110333043</v>
      </c>
      <c r="AX45" s="415">
        <f t="shared" ref="AX45:AY45" si="18">+AX43+AX44</f>
        <v>7699957</v>
      </c>
      <c r="AY45" s="415">
        <f t="shared" si="18"/>
        <v>118033000</v>
      </c>
      <c r="AZ45" s="416"/>
      <c r="BA45" s="475"/>
    </row>
    <row r="46" spans="1:53" s="13" customFormat="1" ht="25.5" hidden="1" customHeight="1" x14ac:dyDescent="0.2">
      <c r="A46" s="121"/>
      <c r="C46" s="3"/>
      <c r="D46" s="3"/>
      <c r="E46" s="4" t="s">
        <v>17</v>
      </c>
      <c r="F46" s="812" t="s">
        <v>18</v>
      </c>
      <c r="G46" s="813"/>
      <c r="H46" s="813"/>
      <c r="I46" s="814"/>
      <c r="J46" s="148" t="s">
        <v>12</v>
      </c>
      <c r="K46" s="950" t="s">
        <v>19</v>
      </c>
      <c r="L46" s="951"/>
      <c r="M46" s="436" t="s">
        <v>19</v>
      </c>
      <c r="N46" s="189">
        <v>3000000</v>
      </c>
      <c r="O46" s="190" t="s">
        <v>20</v>
      </c>
      <c r="P46" s="12"/>
      <c r="Q46" s="188"/>
      <c r="R46" s="14"/>
      <c r="S46" s="14"/>
      <c r="T46" s="14"/>
      <c r="U46" s="14"/>
      <c r="V46" s="416"/>
      <c r="W46" s="416"/>
      <c r="X46" s="416"/>
      <c r="Y46" s="416"/>
      <c r="Z46" s="188"/>
      <c r="AA46" s="519"/>
      <c r="AB46" s="121"/>
      <c r="AD46" s="3"/>
      <c r="AE46" s="3"/>
      <c r="AF46" s="4" t="s">
        <v>17</v>
      </c>
      <c r="AG46" s="812" t="s">
        <v>18</v>
      </c>
      <c r="AH46" s="813"/>
      <c r="AI46" s="813"/>
      <c r="AJ46" s="814"/>
      <c r="AK46" s="148" t="s">
        <v>12</v>
      </c>
      <c r="AL46" s="950" t="s">
        <v>19</v>
      </c>
      <c r="AM46" s="951"/>
      <c r="AN46" s="436" t="s">
        <v>19</v>
      </c>
      <c r="AO46" s="189">
        <v>3000000</v>
      </c>
      <c r="AP46" s="466" t="s">
        <v>20</v>
      </c>
      <c r="AQ46" s="12"/>
      <c r="AR46" s="475"/>
      <c r="AS46" s="14"/>
      <c r="AT46" s="14"/>
      <c r="AU46" s="14"/>
      <c r="AV46" s="14"/>
      <c r="AW46" s="416"/>
      <c r="AX46" s="416"/>
      <c r="AY46" s="416"/>
      <c r="AZ46" s="416"/>
      <c r="BA46" s="475"/>
    </row>
    <row r="47" spans="1:53" s="13" customFormat="1" ht="27.6" hidden="1" customHeight="1" x14ac:dyDescent="0.2">
      <c r="A47" s="121"/>
      <c r="B47" s="3"/>
      <c r="C47" s="3"/>
      <c r="D47" s="3"/>
      <c r="E47" s="154" t="s">
        <v>21</v>
      </c>
      <c r="F47" s="815" t="s">
        <v>22</v>
      </c>
      <c r="G47" s="816"/>
      <c r="H47" s="816"/>
      <c r="I47" s="817"/>
      <c r="J47" s="155" t="s">
        <v>13</v>
      </c>
      <c r="K47" s="950" t="s">
        <v>181</v>
      </c>
      <c r="L47" s="951"/>
      <c r="M47" s="437" t="s">
        <v>19</v>
      </c>
      <c r="N47" s="189">
        <v>100000</v>
      </c>
      <c r="O47" s="191" t="s">
        <v>20</v>
      </c>
      <c r="P47" s="12"/>
      <c r="Q47" s="12"/>
      <c r="R47" s="14"/>
      <c r="S47" s="14"/>
      <c r="T47" s="14"/>
      <c r="U47" s="14"/>
      <c r="V47" s="14"/>
      <c r="W47" s="14"/>
      <c r="X47" s="14"/>
      <c r="AA47" s="519"/>
      <c r="AB47" s="121"/>
      <c r="AC47" s="3"/>
      <c r="AD47" s="3"/>
      <c r="AE47" s="3"/>
      <c r="AF47" s="154" t="s">
        <v>21</v>
      </c>
      <c r="AG47" s="815" t="s">
        <v>22</v>
      </c>
      <c r="AH47" s="816"/>
      <c r="AI47" s="816"/>
      <c r="AJ47" s="817"/>
      <c r="AK47" s="155" t="s">
        <v>13</v>
      </c>
      <c r="AL47" s="950" t="s">
        <v>181</v>
      </c>
      <c r="AM47" s="951"/>
      <c r="AN47" s="437" t="s">
        <v>19</v>
      </c>
      <c r="AO47" s="189">
        <v>100000</v>
      </c>
      <c r="AP47" s="191" t="s">
        <v>20</v>
      </c>
      <c r="AQ47" s="12"/>
      <c r="AR47" s="12"/>
      <c r="AS47" s="14"/>
      <c r="AT47" s="14"/>
      <c r="AU47" s="14"/>
      <c r="AV47" s="14"/>
      <c r="AW47" s="14"/>
      <c r="AX47" s="14"/>
      <c r="AY47" s="14"/>
    </row>
    <row r="48" spans="1:53" s="13" customFormat="1" ht="25.5" hidden="1" customHeight="1" x14ac:dyDescent="0.2">
      <c r="A48" s="121"/>
      <c r="B48" s="3"/>
      <c r="C48" s="3"/>
      <c r="D48" s="3"/>
      <c r="E48" s="154" t="s">
        <v>24</v>
      </c>
      <c r="F48" s="812" t="s">
        <v>25</v>
      </c>
      <c r="G48" s="813"/>
      <c r="H48" s="813"/>
      <c r="I48" s="814"/>
      <c r="J48" s="154" t="s">
        <v>24</v>
      </c>
      <c r="K48" s="950" t="s">
        <v>26</v>
      </c>
      <c r="L48" s="951"/>
      <c r="M48" s="436" t="s">
        <v>26</v>
      </c>
      <c r="N48" s="189">
        <v>3000001</v>
      </c>
      <c r="O48" s="190" t="s">
        <v>101</v>
      </c>
      <c r="P48" s="12"/>
      <c r="Q48" s="12"/>
      <c r="R48" s="14"/>
      <c r="S48" s="14"/>
      <c r="T48" s="14"/>
      <c r="U48" s="14"/>
      <c r="V48" s="14"/>
      <c r="W48" s="14"/>
      <c r="X48" s="14"/>
      <c r="Y48" s="121"/>
      <c r="AA48" s="519"/>
      <c r="AB48" s="121"/>
      <c r="AC48" s="3"/>
      <c r="AD48" s="3"/>
      <c r="AE48" s="3"/>
      <c r="AF48" s="154" t="s">
        <v>24</v>
      </c>
      <c r="AG48" s="812" t="s">
        <v>25</v>
      </c>
      <c r="AH48" s="813"/>
      <c r="AI48" s="813"/>
      <c r="AJ48" s="814"/>
      <c r="AK48" s="154" t="s">
        <v>24</v>
      </c>
      <c r="AL48" s="950" t="s">
        <v>26</v>
      </c>
      <c r="AM48" s="951"/>
      <c r="AN48" s="436" t="s">
        <v>26</v>
      </c>
      <c r="AO48" s="189">
        <v>3000001</v>
      </c>
      <c r="AP48" s="466" t="s">
        <v>101</v>
      </c>
      <c r="AQ48" s="12"/>
      <c r="AR48" s="12"/>
      <c r="AS48" s="14"/>
      <c r="AT48" s="14"/>
      <c r="AU48" s="14"/>
      <c r="AV48" s="14"/>
      <c r="AW48" s="14"/>
      <c r="AX48" s="14"/>
      <c r="AY48" s="14"/>
      <c r="AZ48" s="121"/>
    </row>
    <row r="49" spans="1:53" s="13" customFormat="1" ht="16.899999999999999" hidden="1" customHeight="1" x14ac:dyDescent="0.2">
      <c r="A49" s="121"/>
      <c r="B49" s="3"/>
      <c r="C49" s="3"/>
      <c r="D49" s="3"/>
      <c r="E49" s="192"/>
      <c r="F49" s="193"/>
      <c r="G49" s="193"/>
      <c r="H49" s="193"/>
      <c r="I49" s="193"/>
      <c r="J49" s="192"/>
      <c r="K49" s="8"/>
      <c r="L49" s="12"/>
      <c r="M49" s="8"/>
      <c r="N49" s="194"/>
      <c r="O49" s="104"/>
      <c r="P49" s="12"/>
      <c r="Q49" s="12"/>
      <c r="R49" s="14"/>
      <c r="S49" s="14"/>
      <c r="T49" s="14"/>
      <c r="U49" s="14"/>
      <c r="V49" s="14"/>
      <c r="W49" s="14"/>
      <c r="X49" s="14"/>
      <c r="Y49" s="121"/>
      <c r="Z49" s="185"/>
      <c r="AA49" s="519"/>
      <c r="AB49" s="121"/>
      <c r="AC49" s="3"/>
      <c r="AD49" s="3"/>
      <c r="AE49" s="3"/>
      <c r="AF49" s="192"/>
      <c r="AG49" s="193"/>
      <c r="AH49" s="193"/>
      <c r="AI49" s="193"/>
      <c r="AJ49" s="193"/>
      <c r="AK49" s="192"/>
      <c r="AL49" s="8"/>
      <c r="AM49" s="12"/>
      <c r="AN49" s="8"/>
      <c r="AO49" s="194"/>
      <c r="AP49" s="461"/>
      <c r="AQ49" s="12"/>
      <c r="AR49" s="12"/>
      <c r="AS49" s="14"/>
      <c r="AT49" s="14"/>
      <c r="AU49" s="14"/>
      <c r="AV49" s="14"/>
      <c r="AW49" s="14"/>
      <c r="AX49" s="14"/>
      <c r="AY49" s="14"/>
      <c r="AZ49" s="121"/>
      <c r="BA49" s="185"/>
    </row>
    <row r="50" spans="1:53" s="13" customFormat="1" ht="12.75" hidden="1" x14ac:dyDescent="0.2">
      <c r="A50" s="121"/>
      <c r="B50" s="818" t="s">
        <v>78</v>
      </c>
      <c r="C50" s="819"/>
      <c r="D50" s="819"/>
      <c r="E50" s="819"/>
      <c r="F50" s="819"/>
      <c r="G50" s="820"/>
      <c r="P50" s="952"/>
      <c r="Q50" s="953"/>
      <c r="R50" s="195"/>
      <c r="S50" s="196"/>
      <c r="T50" s="197"/>
      <c r="Y50" s="121"/>
      <c r="AA50" s="519"/>
      <c r="AB50" s="121"/>
      <c r="AC50" s="818" t="s">
        <v>78</v>
      </c>
      <c r="AD50" s="819"/>
      <c r="AE50" s="819"/>
      <c r="AF50" s="819"/>
      <c r="AG50" s="819"/>
      <c r="AH50" s="820"/>
      <c r="AQ50" s="952"/>
      <c r="AR50" s="953"/>
      <c r="AS50" s="195"/>
      <c r="AT50" s="196"/>
      <c r="AU50" s="197"/>
      <c r="AZ50" s="121"/>
    </row>
    <row r="51" spans="1:53" s="13" customFormat="1" ht="12.75" hidden="1" x14ac:dyDescent="0.2">
      <c r="A51" s="121"/>
      <c r="B51" s="721" t="s">
        <v>182</v>
      </c>
      <c r="C51" s="700"/>
      <c r="D51" s="700"/>
      <c r="E51" s="700"/>
      <c r="F51" s="700"/>
      <c r="G51" s="701"/>
      <c r="M51" s="954"/>
      <c r="N51" s="954"/>
      <c r="O51" s="954"/>
      <c r="P51" s="954"/>
      <c r="Q51" s="954"/>
      <c r="R51" s="954"/>
      <c r="S51" s="954"/>
      <c r="T51" s="954"/>
      <c r="U51" s="954"/>
      <c r="V51" s="954"/>
      <c r="Y51" s="121"/>
      <c r="AA51" s="519"/>
      <c r="AB51" s="121"/>
      <c r="AC51" s="721" t="s">
        <v>182</v>
      </c>
      <c r="AD51" s="700"/>
      <c r="AE51" s="700"/>
      <c r="AF51" s="700"/>
      <c r="AG51" s="700"/>
      <c r="AH51" s="701"/>
      <c r="AN51" s="954"/>
      <c r="AO51" s="954"/>
      <c r="AP51" s="954"/>
      <c r="AQ51" s="954"/>
      <c r="AR51" s="954"/>
      <c r="AS51" s="954"/>
      <c r="AT51" s="954"/>
      <c r="AU51" s="954"/>
      <c r="AV51" s="954"/>
      <c r="AW51" s="954"/>
      <c r="AZ51" s="121"/>
    </row>
    <row r="52" spans="1:53" s="13" customFormat="1" ht="12.75" hidden="1" x14ac:dyDescent="0.2">
      <c r="A52" s="121"/>
      <c r="B52" s="160"/>
      <c r="C52" s="99"/>
      <c r="D52" s="99"/>
      <c r="E52" s="99"/>
      <c r="F52" s="99"/>
      <c r="G52" s="100"/>
      <c r="M52" s="198"/>
      <c r="N52" s="198"/>
      <c r="O52" s="198"/>
      <c r="P52" s="198"/>
      <c r="Q52" s="198"/>
      <c r="R52" s="198"/>
      <c r="S52" s="198"/>
      <c r="T52" s="198"/>
      <c r="U52" s="198"/>
      <c r="V52" s="198"/>
      <c r="Y52" s="121"/>
      <c r="AA52" s="519"/>
      <c r="AB52" s="121"/>
      <c r="AC52" s="454"/>
      <c r="AD52" s="455"/>
      <c r="AE52" s="455"/>
      <c r="AF52" s="455"/>
      <c r="AG52" s="455"/>
      <c r="AH52" s="459"/>
      <c r="AN52" s="476"/>
      <c r="AO52" s="476"/>
      <c r="AP52" s="476"/>
      <c r="AQ52" s="476"/>
      <c r="AR52" s="476"/>
      <c r="AS52" s="476"/>
      <c r="AT52" s="476"/>
      <c r="AU52" s="476"/>
      <c r="AV52" s="476"/>
      <c r="AW52" s="476"/>
      <c r="AZ52" s="121"/>
    </row>
    <row r="53" spans="1:53" s="13" customFormat="1" ht="12.75" hidden="1" x14ac:dyDescent="0.2">
      <c r="A53" s="121"/>
      <c r="B53" s="160"/>
      <c r="C53" s="99"/>
      <c r="D53" s="99"/>
      <c r="E53" s="99"/>
      <c r="F53" s="99"/>
      <c r="G53" s="100"/>
      <c r="M53" s="198"/>
      <c r="N53" s="198"/>
      <c r="O53" s="198"/>
      <c r="P53" s="198"/>
      <c r="Q53" s="198"/>
      <c r="R53" s="198"/>
      <c r="S53" s="198"/>
      <c r="T53" s="198"/>
      <c r="U53" s="198"/>
      <c r="V53" s="198"/>
      <c r="Y53" s="121"/>
      <c r="AA53" s="519"/>
      <c r="AB53" s="121"/>
      <c r="AC53" s="454"/>
      <c r="AD53" s="455"/>
      <c r="AE53" s="455"/>
      <c r="AF53" s="455"/>
      <c r="AG53" s="455"/>
      <c r="AH53" s="459"/>
      <c r="AN53" s="476"/>
      <c r="AO53" s="476"/>
      <c r="AP53" s="476"/>
      <c r="AQ53" s="476"/>
      <c r="AR53" s="476"/>
      <c r="AS53" s="476"/>
      <c r="AT53" s="476"/>
      <c r="AU53" s="476"/>
      <c r="AV53" s="476"/>
      <c r="AW53" s="476"/>
      <c r="AZ53" s="121"/>
    </row>
    <row r="54" spans="1:53" s="13" customFormat="1" ht="12.75" hidden="1" x14ac:dyDescent="0.2">
      <c r="A54" s="121"/>
      <c r="B54" s="160"/>
      <c r="C54" s="99"/>
      <c r="D54" s="99"/>
      <c r="E54" s="99"/>
      <c r="F54" s="99"/>
      <c r="G54" s="100"/>
      <c r="M54" s="198"/>
      <c r="N54" s="198"/>
      <c r="O54" s="198"/>
      <c r="P54" s="198"/>
      <c r="Q54" s="198"/>
      <c r="R54" s="198"/>
      <c r="S54" s="198"/>
      <c r="T54" s="198"/>
      <c r="U54" s="198"/>
      <c r="V54" s="198"/>
      <c r="Y54" s="121"/>
      <c r="AA54" s="519"/>
      <c r="AB54" s="121"/>
      <c r="AC54" s="454"/>
      <c r="AD54" s="455"/>
      <c r="AE54" s="455"/>
      <c r="AF54" s="455"/>
      <c r="AG54" s="455"/>
      <c r="AH54" s="459"/>
      <c r="AN54" s="476"/>
      <c r="AO54" s="476"/>
      <c r="AP54" s="476"/>
      <c r="AQ54" s="476"/>
      <c r="AR54" s="476"/>
      <c r="AS54" s="476"/>
      <c r="AT54" s="476"/>
      <c r="AU54" s="476"/>
      <c r="AV54" s="476"/>
      <c r="AW54" s="476"/>
      <c r="AZ54" s="121"/>
    </row>
    <row r="55" spans="1:53" s="13" customFormat="1" ht="12.75" hidden="1" x14ac:dyDescent="0.2">
      <c r="A55" s="121"/>
      <c r="B55" s="721" t="s">
        <v>183</v>
      </c>
      <c r="C55" s="700"/>
      <c r="D55" s="700"/>
      <c r="E55" s="700"/>
      <c r="F55" s="700"/>
      <c r="G55" s="701"/>
      <c r="M55" s="198"/>
      <c r="N55" s="198"/>
      <c r="O55" s="198"/>
      <c r="P55" s="198"/>
      <c r="Q55" s="198"/>
      <c r="R55" s="198"/>
      <c r="S55" s="198"/>
      <c r="T55" s="198"/>
      <c r="U55" s="198"/>
      <c r="V55" s="198"/>
      <c r="Y55" s="121"/>
      <c r="AA55" s="519"/>
      <c r="AB55" s="121"/>
      <c r="AC55" s="721" t="s">
        <v>183</v>
      </c>
      <c r="AD55" s="700"/>
      <c r="AE55" s="700"/>
      <c r="AF55" s="700"/>
      <c r="AG55" s="700"/>
      <c r="AH55" s="701"/>
      <c r="AN55" s="476"/>
      <c r="AO55" s="476"/>
      <c r="AP55" s="476"/>
      <c r="AQ55" s="476"/>
      <c r="AR55" s="476"/>
      <c r="AS55" s="476"/>
      <c r="AT55" s="476"/>
      <c r="AU55" s="476"/>
      <c r="AV55" s="476"/>
      <c r="AW55" s="476"/>
      <c r="AZ55" s="121"/>
    </row>
    <row r="56" spans="1:53" s="13" customFormat="1" ht="12.75" hidden="1" x14ac:dyDescent="0.2">
      <c r="A56" s="121"/>
      <c r="B56" s="721" t="s">
        <v>184</v>
      </c>
      <c r="C56" s="700"/>
      <c r="D56" s="700"/>
      <c r="E56" s="700"/>
      <c r="F56" s="700"/>
      <c r="G56" s="701"/>
      <c r="M56" s="198"/>
      <c r="N56" s="198"/>
      <c r="O56" s="198"/>
      <c r="P56" s="198"/>
      <c r="Q56" s="198"/>
      <c r="R56" s="198"/>
      <c r="S56" s="198"/>
      <c r="T56" s="198"/>
      <c r="U56" s="198"/>
      <c r="V56" s="198"/>
      <c r="Y56" s="121"/>
      <c r="AA56" s="519"/>
      <c r="AB56" s="121"/>
      <c r="AC56" s="721" t="s">
        <v>184</v>
      </c>
      <c r="AD56" s="700"/>
      <c r="AE56" s="700"/>
      <c r="AF56" s="700"/>
      <c r="AG56" s="700"/>
      <c r="AH56" s="701"/>
      <c r="AN56" s="476"/>
      <c r="AO56" s="476"/>
      <c r="AP56" s="476"/>
      <c r="AQ56" s="476"/>
      <c r="AR56" s="476"/>
      <c r="AS56" s="476"/>
      <c r="AT56" s="476"/>
      <c r="AU56" s="476"/>
      <c r="AV56" s="476"/>
      <c r="AW56" s="476"/>
      <c r="AZ56" s="121"/>
    </row>
    <row r="57" spans="1:53" s="13" customFormat="1" ht="12.75" hidden="1" x14ac:dyDescent="0.2">
      <c r="A57" s="121"/>
      <c r="B57" s="947"/>
      <c r="C57" s="948"/>
      <c r="D57" s="948"/>
      <c r="E57" s="948"/>
      <c r="F57" s="948"/>
      <c r="G57" s="949"/>
      <c r="R57" s="199"/>
      <c r="S57" s="15"/>
      <c r="Y57" s="121"/>
      <c r="AA57" s="519"/>
      <c r="AB57" s="121"/>
      <c r="AC57" s="947"/>
      <c r="AD57" s="948"/>
      <c r="AE57" s="948"/>
      <c r="AF57" s="948"/>
      <c r="AG57" s="948"/>
      <c r="AH57" s="949"/>
      <c r="AS57" s="199"/>
      <c r="AT57" s="15"/>
      <c r="AZ57" s="121"/>
    </row>
  </sheetData>
  <mergeCells count="540">
    <mergeCell ref="AC56:AH56"/>
    <mergeCell ref="AC57:AH57"/>
    <mergeCell ref="A1:BA1"/>
    <mergeCell ref="A2:BA2"/>
    <mergeCell ref="A3:BA3"/>
    <mergeCell ref="A4:BA4"/>
    <mergeCell ref="A5:Z5"/>
    <mergeCell ref="AB5:BA5"/>
    <mergeCell ref="AG47:AJ47"/>
    <mergeCell ref="AL47:AM47"/>
    <mergeCell ref="AG48:AJ48"/>
    <mergeCell ref="AL48:AM48"/>
    <mergeCell ref="AC50:AH50"/>
    <mergeCell ref="AQ50:AR50"/>
    <mergeCell ref="AC51:AH51"/>
    <mergeCell ref="AN51:AW51"/>
    <mergeCell ref="AC55:AH55"/>
    <mergeCell ref="AB41:AC41"/>
    <mergeCell ref="AB42:AC42"/>
    <mergeCell ref="AZ42:BA42"/>
    <mergeCell ref="AL43:AP43"/>
    <mergeCell ref="AF45:AK45"/>
    <mergeCell ref="AL45:AM45"/>
    <mergeCell ref="AN45:AO45"/>
    <mergeCell ref="AG46:AJ46"/>
    <mergeCell ref="AL46:AM46"/>
    <mergeCell ref="AU36:AU37"/>
    <mergeCell ref="AV36:AV37"/>
    <mergeCell ref="AW36:AW37"/>
    <mergeCell ref="AX36:AX37"/>
    <mergeCell ref="AY36:AY37"/>
    <mergeCell ref="AZ36:AZ37"/>
    <mergeCell ref="AB38:AC38"/>
    <mergeCell ref="AB39:AC39"/>
    <mergeCell ref="AB40:AC40"/>
    <mergeCell ref="AB36:AB37"/>
    <mergeCell ref="AC36:AC37"/>
    <mergeCell ref="AD36:AD37"/>
    <mergeCell ref="AE36:AE37"/>
    <mergeCell ref="AF36:AF37"/>
    <mergeCell ref="AQ36:AQ37"/>
    <mergeCell ref="AR36:AR37"/>
    <mergeCell ref="AS36:AS37"/>
    <mergeCell ref="AT36:AT37"/>
    <mergeCell ref="AT32:AT33"/>
    <mergeCell ref="AU32:AU33"/>
    <mergeCell ref="AV32:AV33"/>
    <mergeCell ref="AW32:AW33"/>
    <mergeCell ref="AX32:AX33"/>
    <mergeCell ref="AY32:AY33"/>
    <mergeCell ref="AZ32:AZ33"/>
    <mergeCell ref="AB34:AB35"/>
    <mergeCell ref="AC34:AC35"/>
    <mergeCell ref="AD34:AD35"/>
    <mergeCell ref="AE34:AE35"/>
    <mergeCell ref="AF34:AF35"/>
    <mergeCell ref="AQ34:AQ35"/>
    <mergeCell ref="AR34:AR35"/>
    <mergeCell ref="AS34:AS35"/>
    <mergeCell ref="AT34:AT35"/>
    <mergeCell ref="AU34:AU35"/>
    <mergeCell ref="AV34:AV35"/>
    <mergeCell ref="AW34:AW35"/>
    <mergeCell ref="AX34:AX35"/>
    <mergeCell ref="AY34:AY35"/>
    <mergeCell ref="AZ34:AZ35"/>
    <mergeCell ref="AT28:AT29"/>
    <mergeCell ref="AU28:AU29"/>
    <mergeCell ref="AV28:AV29"/>
    <mergeCell ref="AW28:AW29"/>
    <mergeCell ref="AX28:AX29"/>
    <mergeCell ref="AY28:AY29"/>
    <mergeCell ref="AZ28:AZ29"/>
    <mergeCell ref="AB30:AB31"/>
    <mergeCell ref="AC30:AC31"/>
    <mergeCell ref="AD30:AD31"/>
    <mergeCell ref="AE30:AE31"/>
    <mergeCell ref="AF30:AF31"/>
    <mergeCell ref="AQ30:AQ31"/>
    <mergeCell ref="AR30:AR31"/>
    <mergeCell ref="AS30:AS31"/>
    <mergeCell ref="AT30:AT31"/>
    <mergeCell ref="AU30:AU31"/>
    <mergeCell ref="AV30:AV31"/>
    <mergeCell ref="AW30:AW31"/>
    <mergeCell ref="AX30:AX31"/>
    <mergeCell ref="AY30:AY31"/>
    <mergeCell ref="AZ30:AZ31"/>
    <mergeCell ref="AT24:AT25"/>
    <mergeCell ref="AU24:AU25"/>
    <mergeCell ref="AV24:AV25"/>
    <mergeCell ref="AW24:AW25"/>
    <mergeCell ref="AX24:AX25"/>
    <mergeCell ref="AY24:AY25"/>
    <mergeCell ref="AZ24:AZ25"/>
    <mergeCell ref="BA24:BA37"/>
    <mergeCell ref="AB26:AB27"/>
    <mergeCell ref="AC26:AC27"/>
    <mergeCell ref="AD26:AD27"/>
    <mergeCell ref="AE26:AE27"/>
    <mergeCell ref="AF26:AF27"/>
    <mergeCell ref="AQ26:AQ27"/>
    <mergeCell ref="AR26:AR27"/>
    <mergeCell ref="AS26:AS27"/>
    <mergeCell ref="AT26:AT27"/>
    <mergeCell ref="AU26:AU27"/>
    <mergeCell ref="AV26:AV27"/>
    <mergeCell ref="AW26:AW27"/>
    <mergeCell ref="AX26:AX27"/>
    <mergeCell ref="AY26:AY27"/>
    <mergeCell ref="AZ26:AZ27"/>
    <mergeCell ref="AB28:AB29"/>
    <mergeCell ref="AB24:AB25"/>
    <mergeCell ref="AC24:AC25"/>
    <mergeCell ref="AD24:AD25"/>
    <mergeCell ref="AE24:AE25"/>
    <mergeCell ref="AF24:AF25"/>
    <mergeCell ref="AG24:AO37"/>
    <mergeCell ref="AQ24:AQ25"/>
    <mergeCell ref="AR24:AR25"/>
    <mergeCell ref="AS24:AS25"/>
    <mergeCell ref="AC28:AC29"/>
    <mergeCell ref="AD28:AD29"/>
    <mergeCell ref="AE28:AE29"/>
    <mergeCell ref="AF28:AF29"/>
    <mergeCell ref="AQ28:AQ29"/>
    <mergeCell ref="AR28:AR29"/>
    <mergeCell ref="AS28:AS29"/>
    <mergeCell ref="AB32:AB33"/>
    <mergeCell ref="AC32:AC33"/>
    <mergeCell ref="AD32:AD33"/>
    <mergeCell ref="AE32:AE33"/>
    <mergeCell ref="AF32:AF33"/>
    <mergeCell ref="AQ32:AQ33"/>
    <mergeCell ref="AR32:AR33"/>
    <mergeCell ref="AS32:AS33"/>
    <mergeCell ref="AY20:AY21"/>
    <mergeCell ref="AZ20:AZ21"/>
    <mergeCell ref="AB22:AB23"/>
    <mergeCell ref="AC22:AC23"/>
    <mergeCell ref="AD22:AD23"/>
    <mergeCell ref="AE22:AE23"/>
    <mergeCell ref="AF22:AF23"/>
    <mergeCell ref="AQ22:AQ23"/>
    <mergeCell ref="AR22:AR23"/>
    <mergeCell ref="AS22:AS23"/>
    <mergeCell ref="AT22:AT23"/>
    <mergeCell ref="AU22:AU23"/>
    <mergeCell ref="AV22:AV23"/>
    <mergeCell ref="AW22:AW23"/>
    <mergeCell ref="AX22:AX23"/>
    <mergeCell ref="AY22:AY23"/>
    <mergeCell ref="AZ22:AZ23"/>
    <mergeCell ref="AB20:AB21"/>
    <mergeCell ref="AC20:AC21"/>
    <mergeCell ref="AD20:AD21"/>
    <mergeCell ref="AV16:AV17"/>
    <mergeCell ref="AW16:AW17"/>
    <mergeCell ref="AR16:AR17"/>
    <mergeCell ref="AS16:AS17"/>
    <mergeCell ref="AT16:AT17"/>
    <mergeCell ref="AU20:AU21"/>
    <mergeCell ref="AV20:AV21"/>
    <mergeCell ref="AW20:AW21"/>
    <mergeCell ref="AX20:AX21"/>
    <mergeCell ref="AY16:AY17"/>
    <mergeCell ref="AZ16:AZ17"/>
    <mergeCell ref="AB18:AB19"/>
    <mergeCell ref="AC18:AC19"/>
    <mergeCell ref="AD18:AD19"/>
    <mergeCell ref="AE18:AE19"/>
    <mergeCell ref="AF18:AF19"/>
    <mergeCell ref="AQ18:AQ19"/>
    <mergeCell ref="AR18:AR19"/>
    <mergeCell ref="AS18:AS19"/>
    <mergeCell ref="AT18:AT19"/>
    <mergeCell ref="AU18:AU19"/>
    <mergeCell ref="AV18:AV19"/>
    <mergeCell ref="AW18:AW19"/>
    <mergeCell ref="AX18:AX19"/>
    <mergeCell ref="AY18:AY19"/>
    <mergeCell ref="AZ18:AZ19"/>
    <mergeCell ref="AB16:AB17"/>
    <mergeCell ref="AC16:AC17"/>
    <mergeCell ref="AD16:AD17"/>
    <mergeCell ref="AE16:AE17"/>
    <mergeCell ref="AF16:AF17"/>
    <mergeCell ref="AQ16:AQ17"/>
    <mergeCell ref="AU16:AU17"/>
    <mergeCell ref="AY12:AY13"/>
    <mergeCell ref="AZ12:AZ13"/>
    <mergeCell ref="AB14:AB15"/>
    <mergeCell ref="AC14:AC15"/>
    <mergeCell ref="AD14:AD15"/>
    <mergeCell ref="AE14:AE15"/>
    <mergeCell ref="AF14:AF15"/>
    <mergeCell ref="AQ14:AQ15"/>
    <mergeCell ref="AR14:AR15"/>
    <mergeCell ref="AS14:AS15"/>
    <mergeCell ref="AT14:AT15"/>
    <mergeCell ref="AU14:AU15"/>
    <mergeCell ref="AV14:AV15"/>
    <mergeCell ref="AW14:AW15"/>
    <mergeCell ref="AX14:AX15"/>
    <mergeCell ref="AY14:AY15"/>
    <mergeCell ref="AZ14:AZ15"/>
    <mergeCell ref="AF12:AF13"/>
    <mergeCell ref="AQ12:AQ13"/>
    <mergeCell ref="AR12:AR13"/>
    <mergeCell ref="AS12:AS13"/>
    <mergeCell ref="AT12:AT13"/>
    <mergeCell ref="AU12:AU13"/>
    <mergeCell ref="AV12:AV13"/>
    <mergeCell ref="AW12:AW13"/>
    <mergeCell ref="AX12:AX13"/>
    <mergeCell ref="AB9:AC9"/>
    <mergeCell ref="AB10:AB11"/>
    <mergeCell ref="AC10:AC11"/>
    <mergeCell ref="AD10:AD11"/>
    <mergeCell ref="AE10:AE11"/>
    <mergeCell ref="AF10:AF11"/>
    <mergeCell ref="AG10:AO23"/>
    <mergeCell ref="AQ10:AQ11"/>
    <mergeCell ref="AR10:AR11"/>
    <mergeCell ref="AS10:AS11"/>
    <mergeCell ref="AT10:AT11"/>
    <mergeCell ref="AU10:AU11"/>
    <mergeCell ref="AV10:AV11"/>
    <mergeCell ref="AW10:AW11"/>
    <mergeCell ref="AX10:AX11"/>
    <mergeCell ref="AX16:AX17"/>
    <mergeCell ref="AE20:AE21"/>
    <mergeCell ref="AF20:AF21"/>
    <mergeCell ref="AQ20:AQ21"/>
    <mergeCell ref="AR20:AR21"/>
    <mergeCell ref="AS20:AS21"/>
    <mergeCell ref="AT20:AT21"/>
    <mergeCell ref="AY10:AY11"/>
    <mergeCell ref="AZ10:AZ11"/>
    <mergeCell ref="BA10:BA23"/>
    <mergeCell ref="AB12:AB13"/>
    <mergeCell ref="AC12:AC13"/>
    <mergeCell ref="AD12:AD13"/>
    <mergeCell ref="AE12:AE13"/>
    <mergeCell ref="AU7:AV7"/>
    <mergeCell ref="AW7:AW8"/>
    <mergeCell ref="AX7:AX8"/>
    <mergeCell ref="AY7:AY8"/>
    <mergeCell ref="AZ7:AZ8"/>
    <mergeCell ref="BA7:BA8"/>
    <mergeCell ref="AK7:AK8"/>
    <mergeCell ref="AL7:AL8"/>
    <mergeCell ref="AM7:AM8"/>
    <mergeCell ref="AN7:AN8"/>
    <mergeCell ref="AO7:AO8"/>
    <mergeCell ref="AP7:AP8"/>
    <mergeCell ref="AQ7:AQ8"/>
    <mergeCell ref="AR7:AR8"/>
    <mergeCell ref="AS7:AT7"/>
    <mergeCell ref="AB7:AB8"/>
    <mergeCell ref="AC7:AC8"/>
    <mergeCell ref="AD7:AD8"/>
    <mergeCell ref="AE7:AE8"/>
    <mergeCell ref="AF7:AF8"/>
    <mergeCell ref="AG7:AG8"/>
    <mergeCell ref="AH7:AH8"/>
    <mergeCell ref="AI7:AI8"/>
    <mergeCell ref="AJ7:AJ8"/>
    <mergeCell ref="AB6:AF6"/>
    <mergeCell ref="AG6:AJ6"/>
    <mergeCell ref="AL6:AN6"/>
    <mergeCell ref="AO6:AR6"/>
    <mergeCell ref="AS6:AV6"/>
    <mergeCell ref="N7:N8"/>
    <mergeCell ref="O7:O8"/>
    <mergeCell ref="P7:P8"/>
    <mergeCell ref="Q7:Q8"/>
    <mergeCell ref="R7:S7"/>
    <mergeCell ref="A6:E6"/>
    <mergeCell ref="F6:I6"/>
    <mergeCell ref="K6:M6"/>
    <mergeCell ref="N6:Q6"/>
    <mergeCell ref="R6:U6"/>
    <mergeCell ref="T7:U7"/>
    <mergeCell ref="V7:V8"/>
    <mergeCell ref="W7:W8"/>
    <mergeCell ref="G7:G8"/>
    <mergeCell ref="H7:H8"/>
    <mergeCell ref="I7:I8"/>
    <mergeCell ref="J7:J8"/>
    <mergeCell ref="K7:K8"/>
    <mergeCell ref="L7:L8"/>
    <mergeCell ref="A7:A8"/>
    <mergeCell ref="B7:B8"/>
    <mergeCell ref="C7:C8"/>
    <mergeCell ref="D7:D8"/>
    <mergeCell ref="E7:E8"/>
    <mergeCell ref="F7:F8"/>
    <mergeCell ref="X7:X8"/>
    <mergeCell ref="Y7:Y8"/>
    <mergeCell ref="Z7:Z8"/>
    <mergeCell ref="M7:M8"/>
    <mergeCell ref="Q10:Q11"/>
    <mergeCell ref="R10:R11"/>
    <mergeCell ref="S10:S11"/>
    <mergeCell ref="T10:T11"/>
    <mergeCell ref="U10:U11"/>
    <mergeCell ref="V10:V11"/>
    <mergeCell ref="W10:W11"/>
    <mergeCell ref="X10:X11"/>
    <mergeCell ref="Y10:Y11"/>
    <mergeCell ref="Z10:Z23"/>
    <mergeCell ref="U12:U13"/>
    <mergeCell ref="V12:V13"/>
    <mergeCell ref="W12:W13"/>
    <mergeCell ref="X12:X13"/>
    <mergeCell ref="W16:W17"/>
    <mergeCell ref="X16:X17"/>
    <mergeCell ref="Q12:Q13"/>
    <mergeCell ref="R12:R13"/>
    <mergeCell ref="S12:S13"/>
    <mergeCell ref="T12:T13"/>
    <mergeCell ref="A9:B9"/>
    <mergeCell ref="A10:A11"/>
    <mergeCell ref="B10:B11"/>
    <mergeCell ref="C10:C11"/>
    <mergeCell ref="D10:D11"/>
    <mergeCell ref="E10:E11"/>
    <mergeCell ref="Y16:Y17"/>
    <mergeCell ref="X18:X19"/>
    <mergeCell ref="Y18:Y19"/>
    <mergeCell ref="X22:X23"/>
    <mergeCell ref="Y22:Y23"/>
    <mergeCell ref="Y20:Y21"/>
    <mergeCell ref="X20:X21"/>
    <mergeCell ref="T14:T15"/>
    <mergeCell ref="U14:U15"/>
    <mergeCell ref="V14:V15"/>
    <mergeCell ref="W14:W15"/>
    <mergeCell ref="X14:X15"/>
    <mergeCell ref="Y14:Y15"/>
    <mergeCell ref="Y12:Y13"/>
    <mergeCell ref="A14:A15"/>
    <mergeCell ref="B14:B15"/>
    <mergeCell ref="C14:C15"/>
    <mergeCell ref="D14:D15"/>
    <mergeCell ref="E14:E15"/>
    <mergeCell ref="P14:P15"/>
    <mergeCell ref="Q14:Q15"/>
    <mergeCell ref="R14:R15"/>
    <mergeCell ref="S14:S15"/>
    <mergeCell ref="A12:A13"/>
    <mergeCell ref="B12:B13"/>
    <mergeCell ref="C12:C13"/>
    <mergeCell ref="D12:D13"/>
    <mergeCell ref="E12:E13"/>
    <mergeCell ref="P12:P13"/>
    <mergeCell ref="F10:N23"/>
    <mergeCell ref="P10:P11"/>
    <mergeCell ref="S16:S17"/>
    <mergeCell ref="T16:T17"/>
    <mergeCell ref="U16:U17"/>
    <mergeCell ref="V16:V17"/>
    <mergeCell ref="A16:A17"/>
    <mergeCell ref="B16:B17"/>
    <mergeCell ref="C16:C17"/>
    <mergeCell ref="D16:D17"/>
    <mergeCell ref="E16:E17"/>
    <mergeCell ref="P16:P17"/>
    <mergeCell ref="Q16:Q17"/>
    <mergeCell ref="R16:R17"/>
    <mergeCell ref="A20:A21"/>
    <mergeCell ref="B20:B21"/>
    <mergeCell ref="C20:C21"/>
    <mergeCell ref="D20:D21"/>
    <mergeCell ref="E20:E21"/>
    <mergeCell ref="P20:P21"/>
    <mergeCell ref="Q20:Q21"/>
    <mergeCell ref="R20:R21"/>
    <mergeCell ref="R18:R19"/>
    <mergeCell ref="A18:A19"/>
    <mergeCell ref="B18:B19"/>
    <mergeCell ref="C18:C19"/>
    <mergeCell ref="D18:D19"/>
    <mergeCell ref="E18:E19"/>
    <mergeCell ref="P18:P19"/>
    <mergeCell ref="Q18:Q19"/>
    <mergeCell ref="S18:S19"/>
    <mergeCell ref="T18:T19"/>
    <mergeCell ref="U18:U19"/>
    <mergeCell ref="V18:V19"/>
    <mergeCell ref="W18:W19"/>
    <mergeCell ref="T22:T23"/>
    <mergeCell ref="U22:U23"/>
    <mergeCell ref="V22:V23"/>
    <mergeCell ref="W22:W23"/>
    <mergeCell ref="S20:S21"/>
    <mergeCell ref="T20:T21"/>
    <mergeCell ref="U20:U21"/>
    <mergeCell ref="V20:V21"/>
    <mergeCell ref="W20:W21"/>
    <mergeCell ref="A22:A23"/>
    <mergeCell ref="B22:B23"/>
    <mergeCell ref="C22:C23"/>
    <mergeCell ref="D22:D23"/>
    <mergeCell ref="E22:E23"/>
    <mergeCell ref="P22:P23"/>
    <mergeCell ref="Q22:Q23"/>
    <mergeCell ref="R22:R23"/>
    <mergeCell ref="S22:S23"/>
    <mergeCell ref="V28:V29"/>
    <mergeCell ref="V24:V25"/>
    <mergeCell ref="W24:W25"/>
    <mergeCell ref="X24:X25"/>
    <mergeCell ref="Y24:Y25"/>
    <mergeCell ref="Z24:Z37"/>
    <mergeCell ref="A26:A27"/>
    <mergeCell ref="B26:B27"/>
    <mergeCell ref="C26:C27"/>
    <mergeCell ref="D26:D27"/>
    <mergeCell ref="E26:E27"/>
    <mergeCell ref="P24:P25"/>
    <mergeCell ref="Q24:Q25"/>
    <mergeCell ref="R24:R25"/>
    <mergeCell ref="S24:S25"/>
    <mergeCell ref="T24:T25"/>
    <mergeCell ref="U24:U25"/>
    <mergeCell ref="A24:A25"/>
    <mergeCell ref="B24:B25"/>
    <mergeCell ref="C24:C25"/>
    <mergeCell ref="D24:D25"/>
    <mergeCell ref="E24:E25"/>
    <mergeCell ref="F24:N37"/>
    <mergeCell ref="A36:A37"/>
    <mergeCell ref="Q28:Q29"/>
    <mergeCell ref="R28:R29"/>
    <mergeCell ref="V26:V27"/>
    <mergeCell ref="W26:W27"/>
    <mergeCell ref="X26:X27"/>
    <mergeCell ref="Y26:Y27"/>
    <mergeCell ref="A28:A29"/>
    <mergeCell ref="B28:B29"/>
    <mergeCell ref="C28:C29"/>
    <mergeCell ref="D28:D29"/>
    <mergeCell ref="E28:E29"/>
    <mergeCell ref="P28:P29"/>
    <mergeCell ref="P26:P27"/>
    <mergeCell ref="Q26:Q27"/>
    <mergeCell ref="R26:R27"/>
    <mergeCell ref="S26:S27"/>
    <mergeCell ref="T26:T27"/>
    <mergeCell ref="U26:U27"/>
    <mergeCell ref="W28:W29"/>
    <mergeCell ref="X28:X29"/>
    <mergeCell ref="Y28:Y29"/>
    <mergeCell ref="S28:S29"/>
    <mergeCell ref="T28:T29"/>
    <mergeCell ref="U28:U29"/>
    <mergeCell ref="X30:X31"/>
    <mergeCell ref="Y30:Y31"/>
    <mergeCell ref="A32:A33"/>
    <mergeCell ref="B32:B33"/>
    <mergeCell ref="C32:C33"/>
    <mergeCell ref="D32:D33"/>
    <mergeCell ref="E32:E33"/>
    <mergeCell ref="P32:P33"/>
    <mergeCell ref="Q32:Q33"/>
    <mergeCell ref="R32:R33"/>
    <mergeCell ref="R30:R31"/>
    <mergeCell ref="S30:S31"/>
    <mergeCell ref="T30:T31"/>
    <mergeCell ref="U30:U31"/>
    <mergeCell ref="V30:V31"/>
    <mergeCell ref="W30:W31"/>
    <mergeCell ref="A30:A31"/>
    <mergeCell ref="B30:B31"/>
    <mergeCell ref="C30:C31"/>
    <mergeCell ref="D30:D31"/>
    <mergeCell ref="E30:E31"/>
    <mergeCell ref="P30:P31"/>
    <mergeCell ref="Q30:Q31"/>
    <mergeCell ref="T34:T35"/>
    <mergeCell ref="U34:U35"/>
    <mergeCell ref="V34:V35"/>
    <mergeCell ref="W34:W35"/>
    <mergeCell ref="X34:X35"/>
    <mergeCell ref="Y34:Y35"/>
    <mergeCell ref="Y32:Y33"/>
    <mergeCell ref="A34:A35"/>
    <mergeCell ref="B34:B35"/>
    <mergeCell ref="C34:C35"/>
    <mergeCell ref="D34:D35"/>
    <mergeCell ref="E34:E35"/>
    <mergeCell ref="P34:P35"/>
    <mergeCell ref="Q34:Q35"/>
    <mergeCell ref="R34:R35"/>
    <mergeCell ref="S34:S35"/>
    <mergeCell ref="S32:S33"/>
    <mergeCell ref="T32:T33"/>
    <mergeCell ref="U32:U33"/>
    <mergeCell ref="V32:V33"/>
    <mergeCell ref="W32:W33"/>
    <mergeCell ref="X32:X33"/>
    <mergeCell ref="Y42:Z42"/>
    <mergeCell ref="K43:O43"/>
    <mergeCell ref="U36:U37"/>
    <mergeCell ref="V36:V37"/>
    <mergeCell ref="W36:W37"/>
    <mergeCell ref="X36:X37"/>
    <mergeCell ref="Y36:Y37"/>
    <mergeCell ref="A38:B38"/>
    <mergeCell ref="E36:E37"/>
    <mergeCell ref="P36:P37"/>
    <mergeCell ref="Q36:Q37"/>
    <mergeCell ref="R36:R37"/>
    <mergeCell ref="S36:S37"/>
    <mergeCell ref="T36:T37"/>
    <mergeCell ref="C36:C37"/>
    <mergeCell ref="D36:D37"/>
    <mergeCell ref="B36:B37"/>
    <mergeCell ref="E45:J45"/>
    <mergeCell ref="K45:L45"/>
    <mergeCell ref="M45:N45"/>
    <mergeCell ref="F46:I46"/>
    <mergeCell ref="K46:L46"/>
    <mergeCell ref="F47:I47"/>
    <mergeCell ref="K47:L47"/>
    <mergeCell ref="A39:B39"/>
    <mergeCell ref="A40:B40"/>
    <mergeCell ref="A41:B41"/>
    <mergeCell ref="A42:B42"/>
    <mergeCell ref="B55:G55"/>
    <mergeCell ref="B56:G56"/>
    <mergeCell ref="B57:G57"/>
    <mergeCell ref="F48:I48"/>
    <mergeCell ref="K48:L48"/>
    <mergeCell ref="B50:G50"/>
    <mergeCell ref="P50:Q50"/>
    <mergeCell ref="B51:G51"/>
    <mergeCell ref="M51:V51"/>
  </mergeCells>
  <printOptions horizontalCentered="1"/>
  <pageMargins left="0.59055118110236227" right="0.39370078740157483" top="0.78740157480314965" bottom="0.59055118110236227" header="0" footer="0.39370078740157483"/>
  <pageSetup paperSize="14" scale="34" fitToHeight="2" orientation="landscape" r:id="rId1"/>
  <headerFooter alignWithMargins="0">
    <oddFooter>&amp;R&amp;P de &amp;N
&amp;D
PAC 2013. 4a. Modificación
Octubre 2013</oddFooter>
  </headerFooter>
  <rowBreaks count="1" manualBreakCount="1">
    <brk id="23" max="5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1"/>
  <sheetViews>
    <sheetView view="pageBreakPreview" zoomScaleNormal="100" zoomScaleSheetLayoutView="100" workbookViewId="0">
      <selection sqref="A1:BA1"/>
    </sheetView>
  </sheetViews>
  <sheetFormatPr baseColWidth="10" defaultColWidth="11.42578125" defaultRowHeight="12.75" x14ac:dyDescent="0.2"/>
  <cols>
    <col min="1" max="1" width="4.85546875" style="200" customWidth="1"/>
    <col min="2" max="2" width="32.7109375" style="200" customWidth="1"/>
    <col min="3" max="3" width="12.28515625" style="200" customWidth="1"/>
    <col min="4" max="4" width="10.140625" style="200" customWidth="1"/>
    <col min="5" max="5" width="12.42578125" style="200" hidden="1" customWidth="1"/>
    <col min="6" max="6" width="12.28515625" style="200" hidden="1" customWidth="1"/>
    <col min="7" max="8" width="11.42578125" style="200" hidden="1" customWidth="1"/>
    <col min="9" max="9" width="14" style="200" hidden="1" customWidth="1"/>
    <col min="10" max="11" width="11.42578125" style="200" hidden="1" customWidth="1"/>
    <col min="12" max="12" width="12.5703125" style="200" hidden="1" customWidth="1"/>
    <col min="13" max="13" width="13.85546875" style="200" hidden="1" customWidth="1"/>
    <col min="14" max="16" width="11.42578125" style="200" hidden="1" customWidth="1"/>
    <col min="17" max="17" width="0" style="200" hidden="1" customWidth="1"/>
    <col min="18" max="18" width="12.7109375" style="200" bestFit="1" customWidth="1"/>
    <col min="19" max="19" width="12.140625" style="200" customWidth="1"/>
    <col min="20" max="21" width="0" style="200" hidden="1" customWidth="1"/>
    <col min="22" max="22" width="13.28515625" style="200" customWidth="1"/>
    <col min="23" max="23" width="15.28515625" style="200" bestFit="1" customWidth="1"/>
    <col min="24" max="24" width="12.7109375" style="200" customWidth="1"/>
    <col min="25" max="25" width="14" style="200" customWidth="1"/>
    <col min="26" max="26" width="21.42578125" style="200" customWidth="1"/>
    <col min="27" max="27" width="6" style="522" customWidth="1"/>
    <col min="28" max="28" width="4.85546875" style="200" customWidth="1"/>
    <col min="29" max="29" width="32.7109375" style="200" customWidth="1"/>
    <col min="30" max="30" width="12.28515625" style="200" customWidth="1"/>
    <col min="31" max="31" width="10.140625" style="200" customWidth="1"/>
    <col min="32" max="32" width="12.42578125" style="200" hidden="1" customWidth="1"/>
    <col min="33" max="33" width="12.28515625" style="200" hidden="1" customWidth="1"/>
    <col min="34" max="35" width="11.42578125" style="200" hidden="1" customWidth="1"/>
    <col min="36" max="36" width="14" style="200" hidden="1" customWidth="1"/>
    <col min="37" max="38" width="11.42578125" style="200" hidden="1" customWidth="1"/>
    <col min="39" max="39" width="12.5703125" style="200" hidden="1" customWidth="1"/>
    <col min="40" max="40" width="13.85546875" style="200" hidden="1" customWidth="1"/>
    <col min="41" max="43" width="11.42578125" style="200" hidden="1" customWidth="1"/>
    <col min="44" max="44" width="0" style="200" hidden="1" customWidth="1"/>
    <col min="45" max="45" width="12.7109375" style="200" bestFit="1" customWidth="1"/>
    <col min="46" max="46" width="12.140625" style="200" customWidth="1"/>
    <col min="47" max="48" width="0" style="200" hidden="1" customWidth="1"/>
    <col min="49" max="49" width="13.28515625" style="200" customWidth="1"/>
    <col min="50" max="50" width="15.28515625" style="200" bestFit="1" customWidth="1"/>
    <col min="51" max="51" width="12.7109375" style="200" customWidth="1"/>
    <col min="52" max="52" width="14" style="200" customWidth="1"/>
    <col min="53" max="53" width="21.42578125" style="200" customWidth="1"/>
    <col min="54" max="16384" width="11.42578125" style="200"/>
  </cols>
  <sheetData>
    <row r="1" spans="1:53" s="276" customFormat="1" ht="15.6" customHeight="1" x14ac:dyDescent="0.25">
      <c r="A1" s="1118" t="s">
        <v>45</v>
      </c>
      <c r="B1" s="1118"/>
      <c r="C1" s="1118"/>
      <c r="D1" s="1118"/>
      <c r="E1" s="1118"/>
      <c r="F1" s="1118"/>
      <c r="G1" s="1118"/>
      <c r="H1" s="1118"/>
      <c r="I1" s="1118"/>
      <c r="J1" s="1118"/>
      <c r="K1" s="1118"/>
      <c r="L1" s="1118"/>
      <c r="M1" s="1118"/>
      <c r="N1" s="1118"/>
      <c r="O1" s="1118"/>
      <c r="P1" s="1118"/>
      <c r="Q1" s="1118"/>
      <c r="R1" s="1118"/>
      <c r="S1" s="1118"/>
      <c r="T1" s="1118"/>
      <c r="U1" s="1118"/>
      <c r="V1" s="1118"/>
      <c r="W1" s="1118"/>
      <c r="X1" s="1118"/>
      <c r="Y1" s="1118"/>
      <c r="Z1" s="1118"/>
      <c r="AA1" s="1118"/>
      <c r="AB1" s="1118"/>
      <c r="AC1" s="1118"/>
      <c r="AD1" s="1118"/>
      <c r="AE1" s="1118"/>
      <c r="AF1" s="1118"/>
      <c r="AG1" s="1118"/>
      <c r="AH1" s="1118"/>
      <c r="AI1" s="1118"/>
      <c r="AJ1" s="1118"/>
      <c r="AK1" s="1118"/>
      <c r="AL1" s="1118"/>
      <c r="AM1" s="1118"/>
      <c r="AN1" s="1118"/>
      <c r="AO1" s="1118"/>
      <c r="AP1" s="1118"/>
      <c r="AQ1" s="1118"/>
      <c r="AR1" s="1118"/>
      <c r="AS1" s="1118"/>
      <c r="AT1" s="1118"/>
      <c r="AU1" s="1118"/>
      <c r="AV1" s="1118"/>
      <c r="AW1" s="1118"/>
      <c r="AX1" s="1118"/>
      <c r="AY1" s="1118"/>
      <c r="AZ1" s="1118"/>
      <c r="BA1" s="1118"/>
    </row>
    <row r="2" spans="1:53" s="276" customFormat="1" ht="15.6" customHeight="1" x14ac:dyDescent="0.25">
      <c r="A2" s="1118" t="s">
        <v>119</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row>
    <row r="3" spans="1:53" s="276" customFormat="1" ht="15.6" customHeight="1" x14ac:dyDescent="0.25">
      <c r="A3" s="1118" t="s">
        <v>186</v>
      </c>
      <c r="B3" s="1118"/>
      <c r="C3" s="1118"/>
      <c r="D3" s="1118"/>
      <c r="E3" s="1118"/>
      <c r="F3" s="1118"/>
      <c r="G3" s="1118"/>
      <c r="H3" s="1118"/>
      <c r="I3" s="1118"/>
      <c r="J3" s="1118"/>
      <c r="K3" s="1118"/>
      <c r="L3" s="1118"/>
      <c r="M3" s="1118"/>
      <c r="N3" s="1118"/>
      <c r="O3" s="1118"/>
      <c r="P3" s="1118"/>
      <c r="Q3" s="1118"/>
      <c r="R3" s="1118"/>
      <c r="S3" s="1118"/>
      <c r="T3" s="1118"/>
      <c r="U3" s="1118"/>
      <c r="V3" s="1118"/>
      <c r="W3" s="1118"/>
      <c r="X3" s="1118"/>
      <c r="Y3" s="1118"/>
      <c r="Z3" s="1118"/>
      <c r="AA3" s="1118"/>
      <c r="AB3" s="1118"/>
      <c r="AC3" s="1118"/>
      <c r="AD3" s="1118"/>
      <c r="AE3" s="1118"/>
      <c r="AF3" s="1118"/>
      <c r="AG3" s="1118"/>
      <c r="AH3" s="1118"/>
      <c r="AI3" s="1118"/>
      <c r="AJ3" s="1118"/>
      <c r="AK3" s="1118"/>
      <c r="AL3" s="1118"/>
      <c r="AM3" s="1118"/>
      <c r="AN3" s="1118"/>
      <c r="AO3" s="1118"/>
      <c r="AP3" s="1118"/>
      <c r="AQ3" s="1118"/>
      <c r="AR3" s="1118"/>
      <c r="AS3" s="1118"/>
      <c r="AT3" s="1118"/>
      <c r="AU3" s="1118"/>
      <c r="AV3" s="1118"/>
      <c r="AW3" s="1118"/>
      <c r="AX3" s="1118"/>
      <c r="AY3" s="1118"/>
      <c r="AZ3" s="1118"/>
      <c r="BA3" s="1118"/>
    </row>
    <row r="4" spans="1:53" s="276" customFormat="1" ht="15.6" customHeight="1" x14ac:dyDescent="0.2">
      <c r="A4" s="1119" t="s">
        <v>320</v>
      </c>
      <c r="B4" s="1119"/>
      <c r="C4" s="1119"/>
      <c r="D4" s="1119"/>
      <c r="E4" s="1119"/>
      <c r="F4" s="1119"/>
      <c r="G4" s="1119"/>
      <c r="H4" s="1119"/>
      <c r="I4" s="1119"/>
      <c r="J4" s="1119"/>
      <c r="K4" s="1119"/>
      <c r="L4" s="1119"/>
      <c r="M4" s="1119"/>
      <c r="N4" s="1119"/>
      <c r="O4" s="1119"/>
      <c r="P4" s="1119"/>
      <c r="Q4" s="1119"/>
      <c r="R4" s="1119"/>
      <c r="S4" s="1119"/>
      <c r="T4" s="1119"/>
      <c r="U4" s="1119"/>
      <c r="V4" s="1119"/>
      <c r="W4" s="1119"/>
      <c r="X4" s="1119"/>
      <c r="Y4" s="1119"/>
      <c r="Z4" s="1119"/>
      <c r="AA4" s="1119"/>
      <c r="AB4" s="1119"/>
      <c r="AC4" s="1119"/>
      <c r="AD4" s="1119"/>
      <c r="AE4" s="1119"/>
      <c r="AF4" s="1119"/>
      <c r="AG4" s="1119"/>
      <c r="AH4" s="1119"/>
      <c r="AI4" s="1119"/>
      <c r="AJ4" s="1119"/>
      <c r="AK4" s="1119"/>
      <c r="AL4" s="1119"/>
      <c r="AM4" s="1119"/>
      <c r="AN4" s="1119"/>
      <c r="AO4" s="1119"/>
      <c r="AP4" s="1119"/>
      <c r="AQ4" s="1119"/>
      <c r="AR4" s="1119"/>
      <c r="AS4" s="1119"/>
      <c r="AT4" s="1119"/>
      <c r="AU4" s="1119"/>
      <c r="AV4" s="1119"/>
      <c r="AW4" s="1119"/>
      <c r="AX4" s="1119"/>
      <c r="AY4" s="1119"/>
      <c r="AZ4" s="1119"/>
      <c r="BA4" s="1119"/>
    </row>
    <row r="5" spans="1:53" ht="15.75" x14ac:dyDescent="0.25">
      <c r="A5" s="1120" t="s">
        <v>321</v>
      </c>
      <c r="B5" s="1120"/>
      <c r="C5" s="1120"/>
      <c r="D5" s="1120"/>
      <c r="E5" s="1120"/>
      <c r="F5" s="1120"/>
      <c r="G5" s="1120"/>
      <c r="H5" s="1120"/>
      <c r="I5" s="1120"/>
      <c r="J5" s="1120"/>
      <c r="K5" s="1120"/>
      <c r="L5" s="1120"/>
      <c r="M5" s="1120"/>
      <c r="N5" s="1120"/>
      <c r="O5" s="1120"/>
      <c r="P5" s="1120"/>
      <c r="Q5" s="1120"/>
      <c r="R5" s="1120"/>
      <c r="S5" s="1120"/>
      <c r="T5" s="1120"/>
      <c r="U5" s="1120"/>
      <c r="V5" s="1120"/>
      <c r="W5" s="1120"/>
      <c r="X5" s="1120"/>
      <c r="Y5" s="1120"/>
      <c r="Z5" s="1120"/>
      <c r="AB5" s="1121" t="s">
        <v>322</v>
      </c>
      <c r="AC5" s="1121"/>
      <c r="AD5" s="1121"/>
      <c r="AE5" s="1121"/>
      <c r="AF5" s="1121"/>
      <c r="AG5" s="1121"/>
      <c r="AH5" s="1121"/>
      <c r="AI5" s="1121"/>
      <c r="AJ5" s="1121"/>
      <c r="AK5" s="1121"/>
      <c r="AL5" s="1121"/>
      <c r="AM5" s="1121"/>
      <c r="AN5" s="1121"/>
      <c r="AO5" s="1121"/>
      <c r="AP5" s="1121"/>
      <c r="AQ5" s="1121"/>
      <c r="AR5" s="1121"/>
      <c r="AS5" s="1121"/>
      <c r="AT5" s="1121"/>
      <c r="AU5" s="1121"/>
      <c r="AV5" s="1121"/>
      <c r="AW5" s="1121"/>
      <c r="AX5" s="1121"/>
      <c r="AY5" s="1121"/>
      <c r="AZ5" s="1121"/>
      <c r="BA5" s="1121"/>
    </row>
    <row r="6" spans="1:53" ht="13.15" customHeight="1" x14ac:dyDescent="0.2">
      <c r="A6" s="1097" t="s">
        <v>187</v>
      </c>
      <c r="B6" s="1098"/>
      <c r="C6" s="1098"/>
      <c r="D6" s="1098"/>
      <c r="E6" s="1099"/>
      <c r="F6" s="1100"/>
      <c r="G6" s="1100"/>
      <c r="H6" s="1100"/>
      <c r="I6" s="1101"/>
      <c r="J6" s="277" t="s">
        <v>4</v>
      </c>
      <c r="K6" s="1100" t="s">
        <v>5</v>
      </c>
      <c r="L6" s="1100"/>
      <c r="M6" s="1100"/>
      <c r="N6" s="1100" t="s">
        <v>6</v>
      </c>
      <c r="O6" s="1100"/>
      <c r="P6" s="1100"/>
      <c r="Q6" s="1100"/>
      <c r="R6" s="1102" t="s">
        <v>7</v>
      </c>
      <c r="S6" s="1103"/>
      <c r="T6" s="1103"/>
      <c r="U6" s="1103"/>
      <c r="V6" s="278" t="s">
        <v>176</v>
      </c>
      <c r="W6" s="279"/>
      <c r="X6" s="280">
        <v>13</v>
      </c>
      <c r="Y6" s="281"/>
      <c r="Z6" s="282"/>
      <c r="AA6" s="523"/>
      <c r="AB6" s="1097" t="s">
        <v>187</v>
      </c>
      <c r="AC6" s="1098"/>
      <c r="AD6" s="1098"/>
      <c r="AE6" s="1098"/>
      <c r="AF6" s="1099"/>
      <c r="AG6" s="1100"/>
      <c r="AH6" s="1100"/>
      <c r="AI6" s="1100"/>
      <c r="AJ6" s="1101"/>
      <c r="AK6" s="277" t="s">
        <v>4</v>
      </c>
      <c r="AL6" s="1100" t="s">
        <v>5</v>
      </c>
      <c r="AM6" s="1100"/>
      <c r="AN6" s="1100"/>
      <c r="AO6" s="1100" t="s">
        <v>6</v>
      </c>
      <c r="AP6" s="1100"/>
      <c r="AQ6" s="1100"/>
      <c r="AR6" s="1100"/>
      <c r="AS6" s="1102" t="s">
        <v>7</v>
      </c>
      <c r="AT6" s="1103"/>
      <c r="AU6" s="1103"/>
      <c r="AV6" s="1103"/>
      <c r="AW6" s="278" t="s">
        <v>176</v>
      </c>
      <c r="AX6" s="279"/>
      <c r="AY6" s="280">
        <v>13</v>
      </c>
      <c r="AZ6" s="281"/>
      <c r="BA6" s="282"/>
    </row>
    <row r="7" spans="1:53" x14ac:dyDescent="0.2">
      <c r="A7" s="1096" t="s">
        <v>27</v>
      </c>
      <c r="B7" s="1096" t="s">
        <v>28</v>
      </c>
      <c r="C7" s="1096" t="s">
        <v>29</v>
      </c>
      <c r="D7" s="1092" t="s">
        <v>188</v>
      </c>
      <c r="E7" s="1096" t="s">
        <v>30</v>
      </c>
      <c r="F7" s="1092" t="s">
        <v>31</v>
      </c>
      <c r="G7" s="1092" t="s">
        <v>0</v>
      </c>
      <c r="H7" s="1092" t="s">
        <v>1</v>
      </c>
      <c r="I7" s="1092" t="s">
        <v>32</v>
      </c>
      <c r="J7" s="1092" t="s">
        <v>189</v>
      </c>
      <c r="K7" s="908" t="s">
        <v>33</v>
      </c>
      <c r="L7" s="1095" t="s">
        <v>34</v>
      </c>
      <c r="M7" s="1092" t="s">
        <v>3</v>
      </c>
      <c r="N7" s="1092" t="s">
        <v>35</v>
      </c>
      <c r="O7" s="1092" t="s">
        <v>36</v>
      </c>
      <c r="P7" s="1092" t="s">
        <v>37</v>
      </c>
      <c r="Q7" s="1092" t="s">
        <v>38</v>
      </c>
      <c r="R7" s="1088" t="s">
        <v>8</v>
      </c>
      <c r="S7" s="1089"/>
      <c r="T7" s="1088" t="s">
        <v>9</v>
      </c>
      <c r="U7" s="1089"/>
      <c r="V7" s="1090" t="s">
        <v>39</v>
      </c>
      <c r="W7" s="1090" t="s">
        <v>46</v>
      </c>
      <c r="X7" s="1104" t="s">
        <v>40</v>
      </c>
      <c r="Y7" s="1106" t="s">
        <v>190</v>
      </c>
      <c r="Z7" s="1108" t="s">
        <v>41</v>
      </c>
      <c r="AA7" s="523"/>
      <c r="AB7" s="1096" t="s">
        <v>27</v>
      </c>
      <c r="AC7" s="1096" t="s">
        <v>28</v>
      </c>
      <c r="AD7" s="1096" t="s">
        <v>29</v>
      </c>
      <c r="AE7" s="1092" t="s">
        <v>188</v>
      </c>
      <c r="AF7" s="1096" t="s">
        <v>30</v>
      </c>
      <c r="AG7" s="1092" t="s">
        <v>31</v>
      </c>
      <c r="AH7" s="1092" t="s">
        <v>0</v>
      </c>
      <c r="AI7" s="1092" t="s">
        <v>1</v>
      </c>
      <c r="AJ7" s="1092" t="s">
        <v>32</v>
      </c>
      <c r="AK7" s="1092" t="s">
        <v>189</v>
      </c>
      <c r="AL7" s="908" t="s">
        <v>33</v>
      </c>
      <c r="AM7" s="1095" t="s">
        <v>34</v>
      </c>
      <c r="AN7" s="1092" t="s">
        <v>3</v>
      </c>
      <c r="AO7" s="1092" t="s">
        <v>35</v>
      </c>
      <c r="AP7" s="1092" t="s">
        <v>36</v>
      </c>
      <c r="AQ7" s="1092" t="s">
        <v>37</v>
      </c>
      <c r="AR7" s="1092" t="s">
        <v>38</v>
      </c>
      <c r="AS7" s="1088" t="s">
        <v>8</v>
      </c>
      <c r="AT7" s="1089"/>
      <c r="AU7" s="1088" t="s">
        <v>9</v>
      </c>
      <c r="AV7" s="1089"/>
      <c r="AW7" s="1090" t="s">
        <v>39</v>
      </c>
      <c r="AX7" s="1090" t="s">
        <v>46</v>
      </c>
      <c r="AY7" s="1104" t="s">
        <v>40</v>
      </c>
      <c r="AZ7" s="1106" t="s">
        <v>190</v>
      </c>
      <c r="BA7" s="1108" t="s">
        <v>41</v>
      </c>
    </row>
    <row r="8" spans="1:53" ht="42" customHeight="1" x14ac:dyDescent="0.2">
      <c r="A8" s="1093"/>
      <c r="B8" s="1093"/>
      <c r="C8" s="1093"/>
      <c r="D8" s="1093"/>
      <c r="E8" s="1093"/>
      <c r="F8" s="1093"/>
      <c r="G8" s="1093"/>
      <c r="H8" s="1093"/>
      <c r="I8" s="1093"/>
      <c r="J8" s="1093"/>
      <c r="K8" s="1094"/>
      <c r="L8" s="1095"/>
      <c r="M8" s="1093"/>
      <c r="N8" s="1093"/>
      <c r="O8" s="1093"/>
      <c r="P8" s="1093"/>
      <c r="Q8" s="1093"/>
      <c r="R8" s="283" t="s">
        <v>42</v>
      </c>
      <c r="S8" s="283" t="s">
        <v>43</v>
      </c>
      <c r="T8" s="283" t="s">
        <v>42</v>
      </c>
      <c r="U8" s="283" t="s">
        <v>43</v>
      </c>
      <c r="V8" s="1091"/>
      <c r="W8" s="1091"/>
      <c r="X8" s="1105"/>
      <c r="Y8" s="1107"/>
      <c r="Z8" s="1109"/>
      <c r="AA8" s="523"/>
      <c r="AB8" s="1093"/>
      <c r="AC8" s="1093"/>
      <c r="AD8" s="1093"/>
      <c r="AE8" s="1093"/>
      <c r="AF8" s="1093"/>
      <c r="AG8" s="1093"/>
      <c r="AH8" s="1093"/>
      <c r="AI8" s="1093"/>
      <c r="AJ8" s="1093"/>
      <c r="AK8" s="1093"/>
      <c r="AL8" s="1094"/>
      <c r="AM8" s="1095"/>
      <c r="AN8" s="1093"/>
      <c r="AO8" s="1093"/>
      <c r="AP8" s="1093"/>
      <c r="AQ8" s="1093"/>
      <c r="AR8" s="1093"/>
      <c r="AS8" s="479" t="s">
        <v>42</v>
      </c>
      <c r="AT8" s="479" t="s">
        <v>43</v>
      </c>
      <c r="AU8" s="479" t="s">
        <v>42</v>
      </c>
      <c r="AV8" s="479" t="s">
        <v>43</v>
      </c>
      <c r="AW8" s="1091"/>
      <c r="AX8" s="1091"/>
      <c r="AY8" s="1105"/>
      <c r="AZ8" s="1107"/>
      <c r="BA8" s="1109"/>
    </row>
    <row r="9" spans="1:53" s="202" customFormat="1" ht="23.45" customHeight="1" x14ac:dyDescent="0.2">
      <c r="A9" s="910" t="s">
        <v>10</v>
      </c>
      <c r="B9" s="1087"/>
      <c r="C9" s="284"/>
      <c r="D9" s="285"/>
      <c r="E9" s="285"/>
      <c r="F9" s="285"/>
      <c r="G9" s="285"/>
      <c r="H9" s="285"/>
      <c r="I9" s="285"/>
      <c r="J9" s="285"/>
      <c r="K9" s="285"/>
      <c r="L9" s="285"/>
      <c r="M9" s="285"/>
      <c r="N9" s="285"/>
      <c r="O9" s="285"/>
      <c r="P9" s="285"/>
      <c r="Q9" s="285"/>
      <c r="R9" s="286"/>
      <c r="S9" s="286"/>
      <c r="T9" s="287"/>
      <c r="U9" s="287"/>
      <c r="V9" s="288"/>
      <c r="W9" s="288"/>
      <c r="X9" s="288"/>
      <c r="Y9" s="289"/>
      <c r="Z9" s="290"/>
      <c r="AA9" s="524"/>
      <c r="AB9" s="910" t="s">
        <v>10</v>
      </c>
      <c r="AC9" s="1087"/>
      <c r="AD9" s="284"/>
      <c r="AE9" s="285"/>
      <c r="AF9" s="285"/>
      <c r="AG9" s="285"/>
      <c r="AH9" s="285"/>
      <c r="AI9" s="285"/>
      <c r="AJ9" s="285"/>
      <c r="AK9" s="285"/>
      <c r="AL9" s="285"/>
      <c r="AM9" s="285"/>
      <c r="AN9" s="285"/>
      <c r="AO9" s="285"/>
      <c r="AP9" s="285"/>
      <c r="AQ9" s="285"/>
      <c r="AR9" s="285"/>
      <c r="AS9" s="286"/>
      <c r="AT9" s="286"/>
      <c r="AU9" s="287"/>
      <c r="AV9" s="287"/>
      <c r="AW9" s="288"/>
      <c r="AX9" s="288"/>
      <c r="AY9" s="288"/>
      <c r="AZ9" s="289"/>
      <c r="BA9" s="290"/>
    </row>
    <row r="10" spans="1:53" s="202" customFormat="1" ht="42" hidden="1" customHeight="1" x14ac:dyDescent="0.2">
      <c r="A10" s="616">
        <v>1</v>
      </c>
      <c r="B10" s="1081" t="s">
        <v>301</v>
      </c>
      <c r="C10" s="1083" t="s">
        <v>192</v>
      </c>
      <c r="D10" s="1085" t="s">
        <v>193</v>
      </c>
      <c r="E10" s="1085" t="s">
        <v>194</v>
      </c>
      <c r="F10" s="1062" t="s">
        <v>44</v>
      </c>
      <c r="G10" s="1063"/>
      <c r="H10" s="1063"/>
      <c r="I10" s="1063"/>
      <c r="J10" s="1063"/>
      <c r="K10" s="1063"/>
      <c r="L10" s="1063"/>
      <c r="M10" s="1063"/>
      <c r="N10" s="1064"/>
      <c r="O10" s="291">
        <v>41182</v>
      </c>
      <c r="P10" s="1068"/>
      <c r="Q10" s="1070"/>
      <c r="R10" s="1072">
        <v>494200</v>
      </c>
      <c r="S10" s="1072">
        <f>R10/X6</f>
        <v>38015.384615384617</v>
      </c>
      <c r="T10" s="1073"/>
      <c r="U10" s="1073"/>
      <c r="V10" s="1072">
        <v>426034</v>
      </c>
      <c r="W10" s="1072">
        <v>68166</v>
      </c>
      <c r="X10" s="1072">
        <f>V10+W10</f>
        <v>494200</v>
      </c>
      <c r="Y10" s="1075">
        <v>1.1000000000000001</v>
      </c>
      <c r="Z10" s="1060"/>
      <c r="AA10" s="519"/>
      <c r="AB10" s="616">
        <v>1</v>
      </c>
      <c r="AC10" s="1081" t="s">
        <v>301</v>
      </c>
      <c r="AD10" s="1083" t="s">
        <v>192</v>
      </c>
      <c r="AE10" s="1085" t="s">
        <v>193</v>
      </c>
      <c r="AF10" s="1085" t="s">
        <v>194</v>
      </c>
      <c r="AG10" s="1062" t="s">
        <v>44</v>
      </c>
      <c r="AH10" s="1063"/>
      <c r="AI10" s="1063"/>
      <c r="AJ10" s="1063"/>
      <c r="AK10" s="1063"/>
      <c r="AL10" s="1063"/>
      <c r="AM10" s="1063"/>
      <c r="AN10" s="1063"/>
      <c r="AO10" s="1064"/>
      <c r="AP10" s="291">
        <v>41182</v>
      </c>
      <c r="AQ10" s="1068"/>
      <c r="AR10" s="1070"/>
      <c r="AS10" s="1072">
        <v>494200</v>
      </c>
      <c r="AT10" s="1072">
        <f>AS10/AY6</f>
        <v>38015.384615384617</v>
      </c>
      <c r="AU10" s="1073"/>
      <c r="AV10" s="1073"/>
      <c r="AW10" s="1072">
        <v>426034</v>
      </c>
      <c r="AX10" s="1072">
        <v>68166</v>
      </c>
      <c r="AY10" s="1072">
        <f>AW10+AX10</f>
        <v>494200</v>
      </c>
      <c r="AZ10" s="1075">
        <v>1.1000000000000001</v>
      </c>
      <c r="BA10" s="1060"/>
    </row>
    <row r="11" spans="1:53" s="202" customFormat="1" ht="42" hidden="1" customHeight="1" x14ac:dyDescent="0.2">
      <c r="A11" s="616"/>
      <c r="B11" s="1082"/>
      <c r="C11" s="1084"/>
      <c r="D11" s="1086"/>
      <c r="E11" s="1086"/>
      <c r="F11" s="1065"/>
      <c r="G11" s="1066"/>
      <c r="H11" s="1066"/>
      <c r="I11" s="1066"/>
      <c r="J11" s="1066"/>
      <c r="K11" s="1066"/>
      <c r="L11" s="1066"/>
      <c r="M11" s="1066"/>
      <c r="N11" s="1067"/>
      <c r="O11" s="292" t="s">
        <v>11</v>
      </c>
      <c r="P11" s="1069"/>
      <c r="Q11" s="1071"/>
      <c r="R11" s="676"/>
      <c r="S11" s="676"/>
      <c r="T11" s="1074"/>
      <c r="U11" s="1074"/>
      <c r="V11" s="676"/>
      <c r="W11" s="676"/>
      <c r="X11" s="676"/>
      <c r="Y11" s="1076"/>
      <c r="Z11" s="1061"/>
      <c r="AA11" s="525"/>
      <c r="AB11" s="616"/>
      <c r="AC11" s="1082"/>
      <c r="AD11" s="1084"/>
      <c r="AE11" s="1086"/>
      <c r="AF11" s="1086"/>
      <c r="AG11" s="1065"/>
      <c r="AH11" s="1066"/>
      <c r="AI11" s="1066"/>
      <c r="AJ11" s="1066"/>
      <c r="AK11" s="1066"/>
      <c r="AL11" s="1066"/>
      <c r="AM11" s="1066"/>
      <c r="AN11" s="1066"/>
      <c r="AO11" s="1067"/>
      <c r="AP11" s="292" t="s">
        <v>11</v>
      </c>
      <c r="AQ11" s="1069"/>
      <c r="AR11" s="1071"/>
      <c r="AS11" s="676"/>
      <c r="AT11" s="676"/>
      <c r="AU11" s="1074"/>
      <c r="AV11" s="1074"/>
      <c r="AW11" s="676"/>
      <c r="AX11" s="676"/>
      <c r="AY11" s="676"/>
      <c r="AZ11" s="1076"/>
      <c r="BA11" s="1061"/>
    </row>
    <row r="12" spans="1:53" s="202" customFormat="1" ht="42" hidden="1" customHeight="1" x14ac:dyDescent="0.2">
      <c r="A12" s="616">
        <v>2</v>
      </c>
      <c r="B12" s="1081" t="s">
        <v>191</v>
      </c>
      <c r="C12" s="1083" t="s">
        <v>192</v>
      </c>
      <c r="D12" s="1085" t="s">
        <v>193</v>
      </c>
      <c r="E12" s="1085" t="s">
        <v>194</v>
      </c>
      <c r="F12" s="1062" t="s">
        <v>44</v>
      </c>
      <c r="G12" s="1063"/>
      <c r="H12" s="1063"/>
      <c r="I12" s="1063"/>
      <c r="J12" s="1063"/>
      <c r="K12" s="1063"/>
      <c r="L12" s="1063"/>
      <c r="M12" s="1063"/>
      <c r="N12" s="1064"/>
      <c r="O12" s="291">
        <v>41182</v>
      </c>
      <c r="P12" s="1068"/>
      <c r="Q12" s="1070"/>
      <c r="R12" s="1072">
        <v>2075343</v>
      </c>
      <c r="S12" s="1072">
        <f>R12/X6</f>
        <v>159641.76923076922</v>
      </c>
      <c r="T12" s="1073"/>
      <c r="U12" s="1073"/>
      <c r="V12" s="1072">
        <v>1792733</v>
      </c>
      <c r="W12" s="1072">
        <v>282610</v>
      </c>
      <c r="X12" s="1072">
        <f>V12+W12</f>
        <v>2075343</v>
      </c>
      <c r="Y12" s="1075">
        <v>1.1000000000000001</v>
      </c>
      <c r="Z12" s="1060"/>
      <c r="AA12" s="519"/>
      <c r="AB12" s="616">
        <v>2</v>
      </c>
      <c r="AC12" s="1081" t="s">
        <v>191</v>
      </c>
      <c r="AD12" s="1083" t="s">
        <v>192</v>
      </c>
      <c r="AE12" s="1085" t="s">
        <v>193</v>
      </c>
      <c r="AF12" s="1085" t="s">
        <v>194</v>
      </c>
      <c r="AG12" s="1062" t="s">
        <v>44</v>
      </c>
      <c r="AH12" s="1063"/>
      <c r="AI12" s="1063"/>
      <c r="AJ12" s="1063"/>
      <c r="AK12" s="1063"/>
      <c r="AL12" s="1063"/>
      <c r="AM12" s="1063"/>
      <c r="AN12" s="1063"/>
      <c r="AO12" s="1064"/>
      <c r="AP12" s="291">
        <v>41182</v>
      </c>
      <c r="AQ12" s="1068"/>
      <c r="AR12" s="1070"/>
      <c r="AS12" s="1072">
        <v>2075343</v>
      </c>
      <c r="AT12" s="1072">
        <f>AS12/AY6</f>
        <v>159641.76923076922</v>
      </c>
      <c r="AU12" s="1073"/>
      <c r="AV12" s="1073"/>
      <c r="AW12" s="1072">
        <v>1792733</v>
      </c>
      <c r="AX12" s="1072">
        <v>282610</v>
      </c>
      <c r="AY12" s="1072">
        <f>AW12+AX12</f>
        <v>2075343</v>
      </c>
      <c r="AZ12" s="1075">
        <v>1.1000000000000001</v>
      </c>
      <c r="BA12" s="1060"/>
    </row>
    <row r="13" spans="1:53" s="202" customFormat="1" ht="42" hidden="1" customHeight="1" x14ac:dyDescent="0.2">
      <c r="A13" s="616"/>
      <c r="B13" s="1082"/>
      <c r="C13" s="1084"/>
      <c r="D13" s="1086"/>
      <c r="E13" s="1086"/>
      <c r="F13" s="1065"/>
      <c r="G13" s="1066"/>
      <c r="H13" s="1066"/>
      <c r="I13" s="1066"/>
      <c r="J13" s="1066"/>
      <c r="K13" s="1066"/>
      <c r="L13" s="1066"/>
      <c r="M13" s="1066"/>
      <c r="N13" s="1067"/>
      <c r="O13" s="292" t="s">
        <v>11</v>
      </c>
      <c r="P13" s="1069"/>
      <c r="Q13" s="1071"/>
      <c r="R13" s="676"/>
      <c r="S13" s="676"/>
      <c r="T13" s="1074"/>
      <c r="U13" s="1074"/>
      <c r="V13" s="676"/>
      <c r="W13" s="676"/>
      <c r="X13" s="676"/>
      <c r="Y13" s="1076"/>
      <c r="Z13" s="1061"/>
      <c r="AA13" s="526"/>
      <c r="AB13" s="616"/>
      <c r="AC13" s="1082"/>
      <c r="AD13" s="1084"/>
      <c r="AE13" s="1086"/>
      <c r="AF13" s="1086"/>
      <c r="AG13" s="1065"/>
      <c r="AH13" s="1066"/>
      <c r="AI13" s="1066"/>
      <c r="AJ13" s="1066"/>
      <c r="AK13" s="1066"/>
      <c r="AL13" s="1066"/>
      <c r="AM13" s="1066"/>
      <c r="AN13" s="1066"/>
      <c r="AO13" s="1067"/>
      <c r="AP13" s="292" t="s">
        <v>11</v>
      </c>
      <c r="AQ13" s="1069"/>
      <c r="AR13" s="1071"/>
      <c r="AS13" s="676"/>
      <c r="AT13" s="676"/>
      <c r="AU13" s="1074"/>
      <c r="AV13" s="1074"/>
      <c r="AW13" s="676"/>
      <c r="AX13" s="676"/>
      <c r="AY13" s="676"/>
      <c r="AZ13" s="1076"/>
      <c r="BA13" s="1061"/>
    </row>
    <row r="14" spans="1:53" s="202" customFormat="1" ht="42" hidden="1" customHeight="1" x14ac:dyDescent="0.2">
      <c r="A14" s="616">
        <v>3</v>
      </c>
      <c r="B14" s="1081" t="s">
        <v>195</v>
      </c>
      <c r="C14" s="1083" t="s">
        <v>192</v>
      </c>
      <c r="D14" s="1085" t="s">
        <v>193</v>
      </c>
      <c r="E14" s="1085" t="s">
        <v>194</v>
      </c>
      <c r="F14" s="1062" t="s">
        <v>44</v>
      </c>
      <c r="G14" s="1063"/>
      <c r="H14" s="1063"/>
      <c r="I14" s="1063"/>
      <c r="J14" s="1063"/>
      <c r="K14" s="1063"/>
      <c r="L14" s="1063"/>
      <c r="M14" s="1063"/>
      <c r="N14" s="1064"/>
      <c r="O14" s="291">
        <v>41182</v>
      </c>
      <c r="P14" s="1068"/>
      <c r="Q14" s="1070"/>
      <c r="R14" s="1072">
        <v>10618728</v>
      </c>
      <c r="S14" s="1072">
        <f>R14/X6</f>
        <v>816825.23076923075</v>
      </c>
      <c r="T14" s="1073"/>
      <c r="U14" s="1073"/>
      <c r="V14" s="1072">
        <v>9210466</v>
      </c>
      <c r="W14" s="1072">
        <v>1408262</v>
      </c>
      <c r="X14" s="1072">
        <f>V14+W14</f>
        <v>10618728</v>
      </c>
      <c r="Y14" s="1075">
        <v>1.1000000000000001</v>
      </c>
      <c r="Z14" s="1060"/>
      <c r="AA14" s="519"/>
      <c r="AB14" s="616">
        <v>3</v>
      </c>
      <c r="AC14" s="1081" t="s">
        <v>195</v>
      </c>
      <c r="AD14" s="1083" t="s">
        <v>192</v>
      </c>
      <c r="AE14" s="1085" t="s">
        <v>193</v>
      </c>
      <c r="AF14" s="1085" t="s">
        <v>194</v>
      </c>
      <c r="AG14" s="1062" t="s">
        <v>44</v>
      </c>
      <c r="AH14" s="1063"/>
      <c r="AI14" s="1063"/>
      <c r="AJ14" s="1063"/>
      <c r="AK14" s="1063"/>
      <c r="AL14" s="1063"/>
      <c r="AM14" s="1063"/>
      <c r="AN14" s="1063"/>
      <c r="AO14" s="1064"/>
      <c r="AP14" s="291">
        <v>41182</v>
      </c>
      <c r="AQ14" s="1068"/>
      <c r="AR14" s="1070"/>
      <c r="AS14" s="1072">
        <v>10618728</v>
      </c>
      <c r="AT14" s="1072">
        <f>AS14/AY6</f>
        <v>816825.23076923075</v>
      </c>
      <c r="AU14" s="1073"/>
      <c r="AV14" s="1073"/>
      <c r="AW14" s="1072">
        <v>9210466</v>
      </c>
      <c r="AX14" s="1072">
        <v>1408262</v>
      </c>
      <c r="AY14" s="1072">
        <f>AW14+AX14</f>
        <v>10618728</v>
      </c>
      <c r="AZ14" s="1075">
        <v>1.1000000000000001</v>
      </c>
      <c r="BA14" s="1060"/>
    </row>
    <row r="15" spans="1:53" s="202" customFormat="1" ht="42" hidden="1" customHeight="1" x14ac:dyDescent="0.2">
      <c r="A15" s="616"/>
      <c r="B15" s="1082"/>
      <c r="C15" s="1084"/>
      <c r="D15" s="1086"/>
      <c r="E15" s="1086"/>
      <c r="F15" s="1065"/>
      <c r="G15" s="1066"/>
      <c r="H15" s="1066"/>
      <c r="I15" s="1066"/>
      <c r="J15" s="1066"/>
      <c r="K15" s="1066"/>
      <c r="L15" s="1066"/>
      <c r="M15" s="1066"/>
      <c r="N15" s="1067"/>
      <c r="O15" s="292" t="s">
        <v>11</v>
      </c>
      <c r="P15" s="1069"/>
      <c r="Q15" s="1071"/>
      <c r="R15" s="676"/>
      <c r="S15" s="676"/>
      <c r="T15" s="1074"/>
      <c r="U15" s="1074"/>
      <c r="V15" s="676"/>
      <c r="W15" s="676"/>
      <c r="X15" s="676"/>
      <c r="Y15" s="1076"/>
      <c r="Z15" s="1061"/>
      <c r="AA15" s="525"/>
      <c r="AB15" s="616"/>
      <c r="AC15" s="1082"/>
      <c r="AD15" s="1084"/>
      <c r="AE15" s="1086"/>
      <c r="AF15" s="1086"/>
      <c r="AG15" s="1065"/>
      <c r="AH15" s="1066"/>
      <c r="AI15" s="1066"/>
      <c r="AJ15" s="1066"/>
      <c r="AK15" s="1066"/>
      <c r="AL15" s="1066"/>
      <c r="AM15" s="1066"/>
      <c r="AN15" s="1066"/>
      <c r="AO15" s="1067"/>
      <c r="AP15" s="292" t="s">
        <v>11</v>
      </c>
      <c r="AQ15" s="1069"/>
      <c r="AR15" s="1071"/>
      <c r="AS15" s="676"/>
      <c r="AT15" s="676"/>
      <c r="AU15" s="1074"/>
      <c r="AV15" s="1074"/>
      <c r="AW15" s="676"/>
      <c r="AX15" s="676"/>
      <c r="AY15" s="676"/>
      <c r="AZ15" s="1076"/>
      <c r="BA15" s="1061"/>
    </row>
    <row r="16" spans="1:53" s="202" customFormat="1" ht="42" hidden="1" customHeight="1" x14ac:dyDescent="0.2">
      <c r="A16" s="616">
        <v>4</v>
      </c>
      <c r="B16" s="605" t="s">
        <v>126</v>
      </c>
      <c r="C16" s="1083" t="s">
        <v>192</v>
      </c>
      <c r="D16" s="1085" t="s">
        <v>193</v>
      </c>
      <c r="E16" s="1085" t="s">
        <v>194</v>
      </c>
      <c r="F16" s="1062" t="s">
        <v>44</v>
      </c>
      <c r="G16" s="1063"/>
      <c r="H16" s="1063"/>
      <c r="I16" s="1063"/>
      <c r="J16" s="1063"/>
      <c r="K16" s="1063"/>
      <c r="L16" s="1063"/>
      <c r="M16" s="1063"/>
      <c r="N16" s="1064"/>
      <c r="O16" s="291">
        <v>41182</v>
      </c>
      <c r="P16" s="1068"/>
      <c r="Q16" s="1070"/>
      <c r="R16" s="1072">
        <v>410800</v>
      </c>
      <c r="S16" s="1072">
        <f>R16/X6</f>
        <v>31600</v>
      </c>
      <c r="T16" s="1073"/>
      <c r="U16" s="1073"/>
      <c r="V16" s="1072">
        <v>357217</v>
      </c>
      <c r="W16" s="1072">
        <v>53583</v>
      </c>
      <c r="X16" s="1072">
        <f>V16+W16</f>
        <v>410800</v>
      </c>
      <c r="Y16" s="1075">
        <v>1.1000000000000001</v>
      </c>
      <c r="Z16" s="1060"/>
      <c r="AA16" s="519"/>
      <c r="AB16" s="616">
        <v>4</v>
      </c>
      <c r="AC16" s="605" t="s">
        <v>126</v>
      </c>
      <c r="AD16" s="1083" t="s">
        <v>192</v>
      </c>
      <c r="AE16" s="1085" t="s">
        <v>193</v>
      </c>
      <c r="AF16" s="1085" t="s">
        <v>194</v>
      </c>
      <c r="AG16" s="1062" t="s">
        <v>44</v>
      </c>
      <c r="AH16" s="1063"/>
      <c r="AI16" s="1063"/>
      <c r="AJ16" s="1063"/>
      <c r="AK16" s="1063"/>
      <c r="AL16" s="1063"/>
      <c r="AM16" s="1063"/>
      <c r="AN16" s="1063"/>
      <c r="AO16" s="1064"/>
      <c r="AP16" s="291">
        <v>41182</v>
      </c>
      <c r="AQ16" s="1068"/>
      <c r="AR16" s="1070"/>
      <c r="AS16" s="1072">
        <v>410800</v>
      </c>
      <c r="AT16" s="1072">
        <f>AS16/AY6</f>
        <v>31600</v>
      </c>
      <c r="AU16" s="1073"/>
      <c r="AV16" s="1073"/>
      <c r="AW16" s="1072">
        <v>357217</v>
      </c>
      <c r="AX16" s="1072">
        <v>53583</v>
      </c>
      <c r="AY16" s="1072">
        <f>AW16+AX16</f>
        <v>410800</v>
      </c>
      <c r="AZ16" s="1075">
        <v>1.1000000000000001</v>
      </c>
      <c r="BA16" s="1060"/>
    </row>
    <row r="17" spans="1:53" s="202" customFormat="1" ht="42" hidden="1" customHeight="1" x14ac:dyDescent="0.2">
      <c r="A17" s="616"/>
      <c r="B17" s="1110"/>
      <c r="C17" s="1084"/>
      <c r="D17" s="1086"/>
      <c r="E17" s="1086"/>
      <c r="F17" s="1065"/>
      <c r="G17" s="1066"/>
      <c r="H17" s="1066"/>
      <c r="I17" s="1066"/>
      <c r="J17" s="1066"/>
      <c r="K17" s="1066"/>
      <c r="L17" s="1066"/>
      <c r="M17" s="1066"/>
      <c r="N17" s="1067"/>
      <c r="O17" s="292" t="s">
        <v>11</v>
      </c>
      <c r="P17" s="1069"/>
      <c r="Q17" s="1071"/>
      <c r="R17" s="676"/>
      <c r="S17" s="676"/>
      <c r="T17" s="1074"/>
      <c r="U17" s="1074"/>
      <c r="V17" s="676"/>
      <c r="W17" s="676"/>
      <c r="X17" s="676"/>
      <c r="Y17" s="1076"/>
      <c r="Z17" s="1061"/>
      <c r="AA17" s="525"/>
      <c r="AB17" s="616"/>
      <c r="AC17" s="1110"/>
      <c r="AD17" s="1084"/>
      <c r="AE17" s="1086"/>
      <c r="AF17" s="1086"/>
      <c r="AG17" s="1065"/>
      <c r="AH17" s="1066"/>
      <c r="AI17" s="1066"/>
      <c r="AJ17" s="1066"/>
      <c r="AK17" s="1066"/>
      <c r="AL17" s="1066"/>
      <c r="AM17" s="1066"/>
      <c r="AN17" s="1066"/>
      <c r="AO17" s="1067"/>
      <c r="AP17" s="292" t="s">
        <v>11</v>
      </c>
      <c r="AQ17" s="1069"/>
      <c r="AR17" s="1071"/>
      <c r="AS17" s="676"/>
      <c r="AT17" s="676"/>
      <c r="AU17" s="1074"/>
      <c r="AV17" s="1074"/>
      <c r="AW17" s="676"/>
      <c r="AX17" s="676"/>
      <c r="AY17" s="676"/>
      <c r="AZ17" s="1076"/>
      <c r="BA17" s="1061"/>
    </row>
    <row r="18" spans="1:53" s="202" customFormat="1" ht="42" hidden="1" customHeight="1" x14ac:dyDescent="0.2">
      <c r="A18" s="616">
        <v>5</v>
      </c>
      <c r="B18" s="1081" t="s">
        <v>196</v>
      </c>
      <c r="C18" s="1083" t="s">
        <v>192</v>
      </c>
      <c r="D18" s="1085" t="s">
        <v>193</v>
      </c>
      <c r="E18" s="1085" t="s">
        <v>194</v>
      </c>
      <c r="F18" s="1062" t="s">
        <v>44</v>
      </c>
      <c r="G18" s="1063"/>
      <c r="H18" s="1063"/>
      <c r="I18" s="1063"/>
      <c r="J18" s="1063"/>
      <c r="K18" s="1063"/>
      <c r="L18" s="1063"/>
      <c r="M18" s="1063"/>
      <c r="N18" s="1064"/>
      <c r="O18" s="291">
        <v>41182</v>
      </c>
      <c r="P18" s="1068"/>
      <c r="Q18" s="1070"/>
      <c r="R18" s="1072">
        <v>1241476</v>
      </c>
      <c r="S18" s="1072">
        <f>R18/X6</f>
        <v>95498.153846153844</v>
      </c>
      <c r="T18" s="1073"/>
      <c r="U18" s="1073"/>
      <c r="V18" s="1072">
        <v>1079544</v>
      </c>
      <c r="W18" s="1072">
        <v>161932</v>
      </c>
      <c r="X18" s="1072">
        <f>V18+W18</f>
        <v>1241476</v>
      </c>
      <c r="Y18" s="1075">
        <v>1.1000000000000001</v>
      </c>
      <c r="Z18" s="1060"/>
      <c r="AA18" s="519"/>
      <c r="AB18" s="616">
        <v>5</v>
      </c>
      <c r="AC18" s="1081" t="s">
        <v>196</v>
      </c>
      <c r="AD18" s="1083" t="s">
        <v>192</v>
      </c>
      <c r="AE18" s="1085" t="s">
        <v>193</v>
      </c>
      <c r="AF18" s="1085" t="s">
        <v>194</v>
      </c>
      <c r="AG18" s="1062" t="s">
        <v>44</v>
      </c>
      <c r="AH18" s="1063"/>
      <c r="AI18" s="1063"/>
      <c r="AJ18" s="1063"/>
      <c r="AK18" s="1063"/>
      <c r="AL18" s="1063"/>
      <c r="AM18" s="1063"/>
      <c r="AN18" s="1063"/>
      <c r="AO18" s="1064"/>
      <c r="AP18" s="291">
        <v>41182</v>
      </c>
      <c r="AQ18" s="1068"/>
      <c r="AR18" s="1070"/>
      <c r="AS18" s="1072">
        <v>1241476</v>
      </c>
      <c r="AT18" s="1072">
        <f>AS18/AY6</f>
        <v>95498.153846153844</v>
      </c>
      <c r="AU18" s="1073"/>
      <c r="AV18" s="1073"/>
      <c r="AW18" s="1072">
        <v>1079544</v>
      </c>
      <c r="AX18" s="1072">
        <v>161932</v>
      </c>
      <c r="AY18" s="1072">
        <f>AW18+AX18</f>
        <v>1241476</v>
      </c>
      <c r="AZ18" s="1075">
        <v>1.1000000000000001</v>
      </c>
      <c r="BA18" s="1060"/>
    </row>
    <row r="19" spans="1:53" s="202" customFormat="1" ht="42" hidden="1" customHeight="1" x14ac:dyDescent="0.2">
      <c r="A19" s="616"/>
      <c r="B19" s="1082"/>
      <c r="C19" s="1084"/>
      <c r="D19" s="1086"/>
      <c r="E19" s="1086"/>
      <c r="F19" s="1065"/>
      <c r="G19" s="1066"/>
      <c r="H19" s="1066"/>
      <c r="I19" s="1066"/>
      <c r="J19" s="1066"/>
      <c r="K19" s="1066"/>
      <c r="L19" s="1066"/>
      <c r="M19" s="1066"/>
      <c r="N19" s="1067"/>
      <c r="O19" s="292" t="s">
        <v>11</v>
      </c>
      <c r="P19" s="1069"/>
      <c r="Q19" s="1071"/>
      <c r="R19" s="676"/>
      <c r="S19" s="676"/>
      <c r="T19" s="1074"/>
      <c r="U19" s="1074"/>
      <c r="V19" s="676"/>
      <c r="W19" s="676"/>
      <c r="X19" s="676"/>
      <c r="Y19" s="1076"/>
      <c r="Z19" s="1061"/>
      <c r="AA19" s="525"/>
      <c r="AB19" s="616"/>
      <c r="AC19" s="1082"/>
      <c r="AD19" s="1084"/>
      <c r="AE19" s="1086"/>
      <c r="AF19" s="1086"/>
      <c r="AG19" s="1065"/>
      <c r="AH19" s="1066"/>
      <c r="AI19" s="1066"/>
      <c r="AJ19" s="1066"/>
      <c r="AK19" s="1066"/>
      <c r="AL19" s="1066"/>
      <c r="AM19" s="1066"/>
      <c r="AN19" s="1066"/>
      <c r="AO19" s="1067"/>
      <c r="AP19" s="292" t="s">
        <v>11</v>
      </c>
      <c r="AQ19" s="1069"/>
      <c r="AR19" s="1071"/>
      <c r="AS19" s="676"/>
      <c r="AT19" s="676"/>
      <c r="AU19" s="1074"/>
      <c r="AV19" s="1074"/>
      <c r="AW19" s="676"/>
      <c r="AX19" s="676"/>
      <c r="AY19" s="676"/>
      <c r="AZ19" s="1076"/>
      <c r="BA19" s="1061"/>
    </row>
    <row r="20" spans="1:53" s="202" customFormat="1" ht="42" hidden="1" customHeight="1" x14ac:dyDescent="0.2">
      <c r="A20" s="616">
        <v>6</v>
      </c>
      <c r="B20" s="1081" t="s">
        <v>197</v>
      </c>
      <c r="C20" s="1083" t="s">
        <v>192</v>
      </c>
      <c r="D20" s="1085" t="s">
        <v>193</v>
      </c>
      <c r="E20" s="1085" t="s">
        <v>194</v>
      </c>
      <c r="F20" s="1062" t="s">
        <v>44</v>
      </c>
      <c r="G20" s="1063"/>
      <c r="H20" s="1063"/>
      <c r="I20" s="1063"/>
      <c r="J20" s="1063"/>
      <c r="K20" s="1063"/>
      <c r="L20" s="1063"/>
      <c r="M20" s="1063"/>
      <c r="N20" s="1064"/>
      <c r="O20" s="291">
        <v>41182</v>
      </c>
      <c r="P20" s="1068"/>
      <c r="Q20" s="1070"/>
      <c r="R20" s="1072">
        <v>1175635</v>
      </c>
      <c r="S20" s="1072">
        <f>R20/X6</f>
        <v>90433.461538461532</v>
      </c>
      <c r="T20" s="1073"/>
      <c r="U20" s="1073"/>
      <c r="V20" s="1072">
        <v>1022291</v>
      </c>
      <c r="W20" s="1072">
        <v>153344</v>
      </c>
      <c r="X20" s="1072">
        <f>V20+W20</f>
        <v>1175635</v>
      </c>
      <c r="Y20" s="1075">
        <v>1.1000000000000001</v>
      </c>
      <c r="Z20" s="1060"/>
      <c r="AA20" s="519"/>
      <c r="AB20" s="616">
        <v>6</v>
      </c>
      <c r="AC20" s="1081" t="s">
        <v>197</v>
      </c>
      <c r="AD20" s="1083" t="s">
        <v>192</v>
      </c>
      <c r="AE20" s="1085" t="s">
        <v>193</v>
      </c>
      <c r="AF20" s="1085" t="s">
        <v>194</v>
      </c>
      <c r="AG20" s="1062" t="s">
        <v>44</v>
      </c>
      <c r="AH20" s="1063"/>
      <c r="AI20" s="1063"/>
      <c r="AJ20" s="1063"/>
      <c r="AK20" s="1063"/>
      <c r="AL20" s="1063"/>
      <c r="AM20" s="1063"/>
      <c r="AN20" s="1063"/>
      <c r="AO20" s="1064"/>
      <c r="AP20" s="291">
        <v>41182</v>
      </c>
      <c r="AQ20" s="1068"/>
      <c r="AR20" s="1070"/>
      <c r="AS20" s="1072">
        <v>1175635</v>
      </c>
      <c r="AT20" s="1072">
        <f>AS20/AY6</f>
        <v>90433.461538461532</v>
      </c>
      <c r="AU20" s="1073"/>
      <c r="AV20" s="1073"/>
      <c r="AW20" s="1072">
        <v>1022291</v>
      </c>
      <c r="AX20" s="1072">
        <v>153344</v>
      </c>
      <c r="AY20" s="1072">
        <f>AW20+AX20</f>
        <v>1175635</v>
      </c>
      <c r="AZ20" s="1075">
        <v>1.1000000000000001</v>
      </c>
      <c r="BA20" s="1060"/>
    </row>
    <row r="21" spans="1:53" s="202" customFormat="1" ht="42" hidden="1" customHeight="1" x14ac:dyDescent="0.2">
      <c r="A21" s="616"/>
      <c r="B21" s="1082"/>
      <c r="C21" s="1084"/>
      <c r="D21" s="1086"/>
      <c r="E21" s="1086"/>
      <c r="F21" s="1065"/>
      <c r="G21" s="1066"/>
      <c r="H21" s="1066"/>
      <c r="I21" s="1066"/>
      <c r="J21" s="1066"/>
      <c r="K21" s="1066"/>
      <c r="L21" s="1066"/>
      <c r="M21" s="1066"/>
      <c r="N21" s="1067"/>
      <c r="O21" s="292" t="s">
        <v>11</v>
      </c>
      <c r="P21" s="1069"/>
      <c r="Q21" s="1071"/>
      <c r="R21" s="676"/>
      <c r="S21" s="676"/>
      <c r="T21" s="1074"/>
      <c r="U21" s="1074"/>
      <c r="V21" s="676"/>
      <c r="W21" s="676"/>
      <c r="X21" s="676"/>
      <c r="Y21" s="1076"/>
      <c r="Z21" s="1061"/>
      <c r="AA21" s="525"/>
      <c r="AB21" s="616"/>
      <c r="AC21" s="1082"/>
      <c r="AD21" s="1084"/>
      <c r="AE21" s="1086"/>
      <c r="AF21" s="1086"/>
      <c r="AG21" s="1065"/>
      <c r="AH21" s="1066"/>
      <c r="AI21" s="1066"/>
      <c r="AJ21" s="1066"/>
      <c r="AK21" s="1066"/>
      <c r="AL21" s="1066"/>
      <c r="AM21" s="1066"/>
      <c r="AN21" s="1066"/>
      <c r="AO21" s="1067"/>
      <c r="AP21" s="292" t="s">
        <v>11</v>
      </c>
      <c r="AQ21" s="1069"/>
      <c r="AR21" s="1071"/>
      <c r="AS21" s="676"/>
      <c r="AT21" s="676"/>
      <c r="AU21" s="1074"/>
      <c r="AV21" s="1074"/>
      <c r="AW21" s="676"/>
      <c r="AX21" s="676"/>
      <c r="AY21" s="676"/>
      <c r="AZ21" s="1076"/>
      <c r="BA21" s="1061"/>
    </row>
    <row r="22" spans="1:53" s="202" customFormat="1" ht="42" hidden="1" customHeight="1" x14ac:dyDescent="0.2">
      <c r="A22" s="616">
        <v>7</v>
      </c>
      <c r="B22" s="1081" t="s">
        <v>198</v>
      </c>
      <c r="C22" s="1083" t="s">
        <v>192</v>
      </c>
      <c r="D22" s="1085" t="s">
        <v>193</v>
      </c>
      <c r="E22" s="1085" t="s">
        <v>194</v>
      </c>
      <c r="F22" s="1062" t="s">
        <v>44</v>
      </c>
      <c r="G22" s="1063"/>
      <c r="H22" s="1063"/>
      <c r="I22" s="1063"/>
      <c r="J22" s="1063"/>
      <c r="K22" s="1063"/>
      <c r="L22" s="1063"/>
      <c r="M22" s="1063"/>
      <c r="N22" s="1064"/>
      <c r="O22" s="291">
        <v>41182</v>
      </c>
      <c r="P22" s="1068"/>
      <c r="Q22" s="1070"/>
      <c r="R22" s="1072">
        <v>12848299</v>
      </c>
      <c r="S22" s="1072">
        <f>R22/X6</f>
        <v>988330.69230769225</v>
      </c>
      <c r="T22" s="1073"/>
      <c r="U22" s="1073"/>
      <c r="V22" s="1072">
        <v>11216463</v>
      </c>
      <c r="W22" s="1072">
        <v>1631836</v>
      </c>
      <c r="X22" s="1072">
        <f t="shared" ref="X22" si="0">V22+W22</f>
        <v>12848299</v>
      </c>
      <c r="Y22" s="1075">
        <v>1.1000000000000001</v>
      </c>
      <c r="Z22" s="1060"/>
      <c r="AA22" s="519"/>
      <c r="AB22" s="616">
        <v>7</v>
      </c>
      <c r="AC22" s="1081" t="s">
        <v>198</v>
      </c>
      <c r="AD22" s="1083" t="s">
        <v>192</v>
      </c>
      <c r="AE22" s="1085" t="s">
        <v>193</v>
      </c>
      <c r="AF22" s="1085" t="s">
        <v>194</v>
      </c>
      <c r="AG22" s="1062" t="s">
        <v>44</v>
      </c>
      <c r="AH22" s="1063"/>
      <c r="AI22" s="1063"/>
      <c r="AJ22" s="1063"/>
      <c r="AK22" s="1063"/>
      <c r="AL22" s="1063"/>
      <c r="AM22" s="1063"/>
      <c r="AN22" s="1063"/>
      <c r="AO22" s="1064"/>
      <c r="AP22" s="291">
        <v>41182</v>
      </c>
      <c r="AQ22" s="1068"/>
      <c r="AR22" s="1070"/>
      <c r="AS22" s="1072">
        <v>12848299</v>
      </c>
      <c r="AT22" s="1072">
        <f>AS22/AY6</f>
        <v>988330.69230769225</v>
      </c>
      <c r="AU22" s="1073"/>
      <c r="AV22" s="1073"/>
      <c r="AW22" s="1072">
        <v>11216463</v>
      </c>
      <c r="AX22" s="1072">
        <v>1631836</v>
      </c>
      <c r="AY22" s="1072">
        <f t="shared" ref="AY22" si="1">AW22+AX22</f>
        <v>12848299</v>
      </c>
      <c r="AZ22" s="1075">
        <v>1.1000000000000001</v>
      </c>
      <c r="BA22" s="1060"/>
    </row>
    <row r="23" spans="1:53" s="202" customFormat="1" ht="42" hidden="1" customHeight="1" x14ac:dyDescent="0.2">
      <c r="A23" s="616"/>
      <c r="B23" s="1082"/>
      <c r="C23" s="1084"/>
      <c r="D23" s="1086"/>
      <c r="E23" s="1086"/>
      <c r="F23" s="1065"/>
      <c r="G23" s="1066"/>
      <c r="H23" s="1066"/>
      <c r="I23" s="1066"/>
      <c r="J23" s="1066"/>
      <c r="K23" s="1066"/>
      <c r="L23" s="1066"/>
      <c r="M23" s="1066"/>
      <c r="N23" s="1067"/>
      <c r="O23" s="292" t="s">
        <v>11</v>
      </c>
      <c r="P23" s="1069"/>
      <c r="Q23" s="1071"/>
      <c r="R23" s="676"/>
      <c r="S23" s="676"/>
      <c r="T23" s="1074"/>
      <c r="U23" s="1074"/>
      <c r="V23" s="676"/>
      <c r="W23" s="676"/>
      <c r="X23" s="676"/>
      <c r="Y23" s="1076"/>
      <c r="Z23" s="1061"/>
      <c r="AA23" s="510"/>
      <c r="AB23" s="616"/>
      <c r="AC23" s="1082"/>
      <c r="AD23" s="1084"/>
      <c r="AE23" s="1086"/>
      <c r="AF23" s="1086"/>
      <c r="AG23" s="1065"/>
      <c r="AH23" s="1066"/>
      <c r="AI23" s="1066"/>
      <c r="AJ23" s="1066"/>
      <c r="AK23" s="1066"/>
      <c r="AL23" s="1066"/>
      <c r="AM23" s="1066"/>
      <c r="AN23" s="1066"/>
      <c r="AO23" s="1067"/>
      <c r="AP23" s="292" t="s">
        <v>11</v>
      </c>
      <c r="AQ23" s="1069"/>
      <c r="AR23" s="1071"/>
      <c r="AS23" s="676"/>
      <c r="AT23" s="676"/>
      <c r="AU23" s="1074"/>
      <c r="AV23" s="1074"/>
      <c r="AW23" s="676"/>
      <c r="AX23" s="676"/>
      <c r="AY23" s="676"/>
      <c r="AZ23" s="1076"/>
      <c r="BA23" s="1061"/>
    </row>
    <row r="24" spans="1:53" s="202" customFormat="1" ht="42" hidden="1" customHeight="1" x14ac:dyDescent="0.2">
      <c r="A24" s="616">
        <v>8</v>
      </c>
      <c r="B24" s="1081" t="s">
        <v>199</v>
      </c>
      <c r="C24" s="1083" t="s">
        <v>192</v>
      </c>
      <c r="D24" s="1085" t="s">
        <v>193</v>
      </c>
      <c r="E24" s="1085" t="s">
        <v>194</v>
      </c>
      <c r="F24" s="1062" t="s">
        <v>44</v>
      </c>
      <c r="G24" s="1063"/>
      <c r="H24" s="1063"/>
      <c r="I24" s="1063"/>
      <c r="J24" s="1063"/>
      <c r="K24" s="1063"/>
      <c r="L24" s="1063"/>
      <c r="M24" s="1063"/>
      <c r="N24" s="1064"/>
      <c r="O24" s="291">
        <v>41182</v>
      </c>
      <c r="P24" s="1068"/>
      <c r="Q24" s="1070"/>
      <c r="R24" s="1072">
        <v>2618504</v>
      </c>
      <c r="S24" s="1072">
        <f>R24/X6</f>
        <v>201423.38461538462</v>
      </c>
      <c r="T24" s="1073"/>
      <c r="U24" s="1073"/>
      <c r="V24" s="1072">
        <v>2274357</v>
      </c>
      <c r="W24" s="1072">
        <v>344147</v>
      </c>
      <c r="X24" s="1072">
        <f t="shared" ref="X24" si="2">V24+W24</f>
        <v>2618504</v>
      </c>
      <c r="Y24" s="1075">
        <v>1.1000000000000001</v>
      </c>
      <c r="Z24" s="1060"/>
      <c r="AA24" s="519"/>
      <c r="AB24" s="616">
        <v>8</v>
      </c>
      <c r="AC24" s="1081" t="s">
        <v>199</v>
      </c>
      <c r="AD24" s="1083" t="s">
        <v>192</v>
      </c>
      <c r="AE24" s="1085" t="s">
        <v>193</v>
      </c>
      <c r="AF24" s="1085" t="s">
        <v>194</v>
      </c>
      <c r="AG24" s="1062" t="s">
        <v>44</v>
      </c>
      <c r="AH24" s="1063"/>
      <c r="AI24" s="1063"/>
      <c r="AJ24" s="1063"/>
      <c r="AK24" s="1063"/>
      <c r="AL24" s="1063"/>
      <c r="AM24" s="1063"/>
      <c r="AN24" s="1063"/>
      <c r="AO24" s="1064"/>
      <c r="AP24" s="291">
        <v>41182</v>
      </c>
      <c r="AQ24" s="1068"/>
      <c r="AR24" s="1070"/>
      <c r="AS24" s="1072">
        <v>2618504</v>
      </c>
      <c r="AT24" s="1072">
        <f>AS24/AY6</f>
        <v>201423.38461538462</v>
      </c>
      <c r="AU24" s="1073"/>
      <c r="AV24" s="1073"/>
      <c r="AW24" s="1072">
        <v>2274357</v>
      </c>
      <c r="AX24" s="1072">
        <v>344147</v>
      </c>
      <c r="AY24" s="1072">
        <f t="shared" ref="AY24" si="3">AW24+AX24</f>
        <v>2618504</v>
      </c>
      <c r="AZ24" s="1075">
        <v>1.1000000000000001</v>
      </c>
      <c r="BA24" s="1060"/>
    </row>
    <row r="25" spans="1:53" s="202" customFormat="1" ht="42" hidden="1" customHeight="1" x14ac:dyDescent="0.2">
      <c r="A25" s="616"/>
      <c r="B25" s="1082"/>
      <c r="C25" s="1084"/>
      <c r="D25" s="1086"/>
      <c r="E25" s="1086"/>
      <c r="F25" s="1065"/>
      <c r="G25" s="1066"/>
      <c r="H25" s="1066"/>
      <c r="I25" s="1066"/>
      <c r="J25" s="1066"/>
      <c r="K25" s="1066"/>
      <c r="L25" s="1066"/>
      <c r="M25" s="1066"/>
      <c r="N25" s="1067"/>
      <c r="O25" s="292" t="s">
        <v>11</v>
      </c>
      <c r="P25" s="1069"/>
      <c r="Q25" s="1071"/>
      <c r="R25" s="676"/>
      <c r="S25" s="676"/>
      <c r="T25" s="1074"/>
      <c r="U25" s="1074"/>
      <c r="V25" s="676"/>
      <c r="W25" s="676"/>
      <c r="X25" s="676"/>
      <c r="Y25" s="1076"/>
      <c r="Z25" s="1061"/>
      <c r="AA25" s="525"/>
      <c r="AB25" s="616"/>
      <c r="AC25" s="1082"/>
      <c r="AD25" s="1084"/>
      <c r="AE25" s="1086"/>
      <c r="AF25" s="1086"/>
      <c r="AG25" s="1065"/>
      <c r="AH25" s="1066"/>
      <c r="AI25" s="1066"/>
      <c r="AJ25" s="1066"/>
      <c r="AK25" s="1066"/>
      <c r="AL25" s="1066"/>
      <c r="AM25" s="1066"/>
      <c r="AN25" s="1066"/>
      <c r="AO25" s="1067"/>
      <c r="AP25" s="292" t="s">
        <v>11</v>
      </c>
      <c r="AQ25" s="1069"/>
      <c r="AR25" s="1071"/>
      <c r="AS25" s="676"/>
      <c r="AT25" s="676"/>
      <c r="AU25" s="1074"/>
      <c r="AV25" s="1074"/>
      <c r="AW25" s="676"/>
      <c r="AX25" s="676"/>
      <c r="AY25" s="676"/>
      <c r="AZ25" s="1076"/>
      <c r="BA25" s="1061"/>
    </row>
    <row r="26" spans="1:53" s="202" customFormat="1" ht="42" hidden="1" customHeight="1" x14ac:dyDescent="0.2">
      <c r="A26" s="616">
        <v>9</v>
      </c>
      <c r="B26" s="1111" t="s">
        <v>233</v>
      </c>
      <c r="C26" s="1083" t="s">
        <v>192</v>
      </c>
      <c r="D26" s="1085" t="s">
        <v>193</v>
      </c>
      <c r="E26" s="1085" t="s">
        <v>194</v>
      </c>
      <c r="F26" s="1062" t="s">
        <v>44</v>
      </c>
      <c r="G26" s="1063"/>
      <c r="H26" s="1063"/>
      <c r="I26" s="1063"/>
      <c r="J26" s="1063"/>
      <c r="K26" s="1063"/>
      <c r="L26" s="1063"/>
      <c r="M26" s="1063"/>
      <c r="N26" s="1064"/>
      <c r="O26" s="291">
        <v>41182</v>
      </c>
      <c r="P26" s="1068"/>
      <c r="Q26" s="1070"/>
      <c r="R26" s="1072">
        <v>163728</v>
      </c>
      <c r="S26" s="1072">
        <f>R26/X6</f>
        <v>12594.461538461539</v>
      </c>
      <c r="T26" s="1073"/>
      <c r="U26" s="1073"/>
      <c r="V26" s="1072">
        <v>142372</v>
      </c>
      <c r="W26" s="1072">
        <v>21356</v>
      </c>
      <c r="X26" s="1072">
        <f t="shared" ref="X26" si="4">V26+W26</f>
        <v>163728</v>
      </c>
      <c r="Y26" s="1075">
        <v>1.1000000000000001</v>
      </c>
      <c r="Z26" s="1060"/>
      <c r="AA26" s="519"/>
      <c r="AB26" s="616">
        <v>9</v>
      </c>
      <c r="AC26" s="1111" t="s">
        <v>233</v>
      </c>
      <c r="AD26" s="1083" t="s">
        <v>192</v>
      </c>
      <c r="AE26" s="1085" t="s">
        <v>193</v>
      </c>
      <c r="AF26" s="1085" t="s">
        <v>194</v>
      </c>
      <c r="AG26" s="1062" t="s">
        <v>44</v>
      </c>
      <c r="AH26" s="1063"/>
      <c r="AI26" s="1063"/>
      <c r="AJ26" s="1063"/>
      <c r="AK26" s="1063"/>
      <c r="AL26" s="1063"/>
      <c r="AM26" s="1063"/>
      <c r="AN26" s="1063"/>
      <c r="AO26" s="1064"/>
      <c r="AP26" s="291">
        <v>41182</v>
      </c>
      <c r="AQ26" s="1068"/>
      <c r="AR26" s="1070"/>
      <c r="AS26" s="1072">
        <v>163728</v>
      </c>
      <c r="AT26" s="1072">
        <f>AS26/AY6</f>
        <v>12594.461538461539</v>
      </c>
      <c r="AU26" s="1073"/>
      <c r="AV26" s="1073"/>
      <c r="AW26" s="1072">
        <v>142372</v>
      </c>
      <c r="AX26" s="1072">
        <v>21356</v>
      </c>
      <c r="AY26" s="1072">
        <f t="shared" ref="AY26" si="5">AW26+AX26</f>
        <v>163728</v>
      </c>
      <c r="AZ26" s="1075">
        <v>1.1000000000000001</v>
      </c>
      <c r="BA26" s="1060"/>
    </row>
    <row r="27" spans="1:53" s="202" customFormat="1" ht="42" hidden="1" customHeight="1" x14ac:dyDescent="0.2">
      <c r="A27" s="616"/>
      <c r="B27" s="1112"/>
      <c r="C27" s="1084"/>
      <c r="D27" s="1086"/>
      <c r="E27" s="1086"/>
      <c r="F27" s="1065"/>
      <c r="G27" s="1066"/>
      <c r="H27" s="1066"/>
      <c r="I27" s="1066"/>
      <c r="J27" s="1066"/>
      <c r="K27" s="1066"/>
      <c r="L27" s="1066"/>
      <c r="M27" s="1066"/>
      <c r="N27" s="1067"/>
      <c r="O27" s="292" t="s">
        <v>11</v>
      </c>
      <c r="P27" s="1069"/>
      <c r="Q27" s="1071"/>
      <c r="R27" s="676"/>
      <c r="S27" s="676"/>
      <c r="T27" s="1074"/>
      <c r="U27" s="1074"/>
      <c r="V27" s="676"/>
      <c r="W27" s="676"/>
      <c r="X27" s="676"/>
      <c r="Y27" s="1076"/>
      <c r="Z27" s="1061"/>
      <c r="AA27" s="525"/>
      <c r="AB27" s="616"/>
      <c r="AC27" s="1112"/>
      <c r="AD27" s="1084"/>
      <c r="AE27" s="1086"/>
      <c r="AF27" s="1086"/>
      <c r="AG27" s="1065"/>
      <c r="AH27" s="1066"/>
      <c r="AI27" s="1066"/>
      <c r="AJ27" s="1066"/>
      <c r="AK27" s="1066"/>
      <c r="AL27" s="1066"/>
      <c r="AM27" s="1066"/>
      <c r="AN27" s="1066"/>
      <c r="AO27" s="1067"/>
      <c r="AP27" s="292" t="s">
        <v>11</v>
      </c>
      <c r="AQ27" s="1069"/>
      <c r="AR27" s="1071"/>
      <c r="AS27" s="676"/>
      <c r="AT27" s="676"/>
      <c r="AU27" s="1074"/>
      <c r="AV27" s="1074"/>
      <c r="AW27" s="676"/>
      <c r="AX27" s="676"/>
      <c r="AY27" s="676"/>
      <c r="AZ27" s="1076"/>
      <c r="BA27" s="1061"/>
    </row>
    <row r="28" spans="1:53" s="202" customFormat="1" ht="42" hidden="1" customHeight="1" x14ac:dyDescent="0.2">
      <c r="A28" s="616">
        <v>10</v>
      </c>
      <c r="B28" s="1113" t="s">
        <v>122</v>
      </c>
      <c r="C28" s="1083" t="s">
        <v>192</v>
      </c>
      <c r="D28" s="1085" t="s">
        <v>193</v>
      </c>
      <c r="E28" s="1085" t="s">
        <v>194</v>
      </c>
      <c r="F28" s="1062" t="s">
        <v>44</v>
      </c>
      <c r="G28" s="1063"/>
      <c r="H28" s="1063"/>
      <c r="I28" s="1063"/>
      <c r="J28" s="1063"/>
      <c r="K28" s="1063"/>
      <c r="L28" s="1063"/>
      <c r="M28" s="1063"/>
      <c r="N28" s="1064"/>
      <c r="O28" s="291">
        <v>41182</v>
      </c>
      <c r="P28" s="1068"/>
      <c r="Q28" s="1070"/>
      <c r="R28" s="1072">
        <v>3902526</v>
      </c>
      <c r="S28" s="1072">
        <f>R28/X6</f>
        <v>300194.30769230769</v>
      </c>
      <c r="T28" s="1073"/>
      <c r="U28" s="1073"/>
      <c r="V28" s="1072">
        <v>3393501</v>
      </c>
      <c r="W28" s="1072">
        <v>509025</v>
      </c>
      <c r="X28" s="1072">
        <f t="shared" ref="X28" si="6">V28+W28</f>
        <v>3902526</v>
      </c>
      <c r="Y28" s="1075">
        <v>1.1000000000000001</v>
      </c>
      <c r="Z28" s="1060"/>
      <c r="AA28" s="519"/>
      <c r="AB28" s="616">
        <v>10</v>
      </c>
      <c r="AC28" s="1113" t="s">
        <v>122</v>
      </c>
      <c r="AD28" s="1083" t="s">
        <v>192</v>
      </c>
      <c r="AE28" s="1085" t="s">
        <v>193</v>
      </c>
      <c r="AF28" s="1085" t="s">
        <v>194</v>
      </c>
      <c r="AG28" s="1062" t="s">
        <v>44</v>
      </c>
      <c r="AH28" s="1063"/>
      <c r="AI28" s="1063"/>
      <c r="AJ28" s="1063"/>
      <c r="AK28" s="1063"/>
      <c r="AL28" s="1063"/>
      <c r="AM28" s="1063"/>
      <c r="AN28" s="1063"/>
      <c r="AO28" s="1064"/>
      <c r="AP28" s="291">
        <v>41182</v>
      </c>
      <c r="AQ28" s="1068"/>
      <c r="AR28" s="1070"/>
      <c r="AS28" s="1072">
        <v>3902526</v>
      </c>
      <c r="AT28" s="1072">
        <f>AS28/AY6</f>
        <v>300194.30769230769</v>
      </c>
      <c r="AU28" s="1073"/>
      <c r="AV28" s="1073"/>
      <c r="AW28" s="1072">
        <v>3393501</v>
      </c>
      <c r="AX28" s="1072">
        <v>509025</v>
      </c>
      <c r="AY28" s="1072">
        <f t="shared" ref="AY28" si="7">AW28+AX28</f>
        <v>3902526</v>
      </c>
      <c r="AZ28" s="1075">
        <v>1.1000000000000001</v>
      </c>
      <c r="BA28" s="1060"/>
    </row>
    <row r="29" spans="1:53" s="202" customFormat="1" ht="42" hidden="1" customHeight="1" x14ac:dyDescent="0.2">
      <c r="A29" s="616"/>
      <c r="B29" s="1114"/>
      <c r="C29" s="1084"/>
      <c r="D29" s="1086"/>
      <c r="E29" s="1086"/>
      <c r="F29" s="1065"/>
      <c r="G29" s="1066"/>
      <c r="H29" s="1066"/>
      <c r="I29" s="1066"/>
      <c r="J29" s="1066"/>
      <c r="K29" s="1066"/>
      <c r="L29" s="1066"/>
      <c r="M29" s="1066"/>
      <c r="N29" s="1067"/>
      <c r="O29" s="292" t="s">
        <v>11</v>
      </c>
      <c r="P29" s="1069"/>
      <c r="Q29" s="1071"/>
      <c r="R29" s="676"/>
      <c r="S29" s="676"/>
      <c r="T29" s="1074"/>
      <c r="U29" s="1074"/>
      <c r="V29" s="676"/>
      <c r="W29" s="676"/>
      <c r="X29" s="676"/>
      <c r="Y29" s="1076"/>
      <c r="Z29" s="1061"/>
      <c r="AA29" s="525"/>
      <c r="AB29" s="616"/>
      <c r="AC29" s="1114"/>
      <c r="AD29" s="1084"/>
      <c r="AE29" s="1086"/>
      <c r="AF29" s="1086"/>
      <c r="AG29" s="1065"/>
      <c r="AH29" s="1066"/>
      <c r="AI29" s="1066"/>
      <c r="AJ29" s="1066"/>
      <c r="AK29" s="1066"/>
      <c r="AL29" s="1066"/>
      <c r="AM29" s="1066"/>
      <c r="AN29" s="1066"/>
      <c r="AO29" s="1067"/>
      <c r="AP29" s="292" t="s">
        <v>11</v>
      </c>
      <c r="AQ29" s="1069"/>
      <c r="AR29" s="1071"/>
      <c r="AS29" s="676"/>
      <c r="AT29" s="676"/>
      <c r="AU29" s="1074"/>
      <c r="AV29" s="1074"/>
      <c r="AW29" s="676"/>
      <c r="AX29" s="676"/>
      <c r="AY29" s="676"/>
      <c r="AZ29" s="1076"/>
      <c r="BA29" s="1061"/>
    </row>
    <row r="30" spans="1:53" s="202" customFormat="1" ht="42" hidden="1" customHeight="1" x14ac:dyDescent="0.2">
      <c r="A30" s="616">
        <v>11</v>
      </c>
      <c r="B30" s="1081" t="s">
        <v>200</v>
      </c>
      <c r="C30" s="1083" t="s">
        <v>192</v>
      </c>
      <c r="D30" s="1085" t="s">
        <v>193</v>
      </c>
      <c r="E30" s="1085" t="s">
        <v>194</v>
      </c>
      <c r="F30" s="1062" t="s">
        <v>44</v>
      </c>
      <c r="G30" s="1063"/>
      <c r="H30" s="1063"/>
      <c r="I30" s="1063"/>
      <c r="J30" s="1063"/>
      <c r="K30" s="1063"/>
      <c r="L30" s="1063"/>
      <c r="M30" s="1063"/>
      <c r="N30" s="1064"/>
      <c r="O30" s="291">
        <v>41182</v>
      </c>
      <c r="P30" s="1068"/>
      <c r="Q30" s="1070"/>
      <c r="R30" s="1072">
        <v>217668</v>
      </c>
      <c r="S30" s="1072">
        <f>R30/X6</f>
        <v>16743.692307692309</v>
      </c>
      <c r="T30" s="1073"/>
      <c r="U30" s="1073"/>
      <c r="V30" s="1072">
        <v>189277</v>
      </c>
      <c r="W30" s="1072">
        <v>28391</v>
      </c>
      <c r="X30" s="1072">
        <f>V30+W30</f>
        <v>217668</v>
      </c>
      <c r="Y30" s="1075">
        <v>1.1000000000000001</v>
      </c>
      <c r="Z30" s="1060"/>
      <c r="AA30" s="519"/>
      <c r="AB30" s="616">
        <v>11</v>
      </c>
      <c r="AC30" s="1081" t="s">
        <v>200</v>
      </c>
      <c r="AD30" s="1083" t="s">
        <v>192</v>
      </c>
      <c r="AE30" s="1085" t="s">
        <v>193</v>
      </c>
      <c r="AF30" s="1085" t="s">
        <v>194</v>
      </c>
      <c r="AG30" s="1062" t="s">
        <v>44</v>
      </c>
      <c r="AH30" s="1063"/>
      <c r="AI30" s="1063"/>
      <c r="AJ30" s="1063"/>
      <c r="AK30" s="1063"/>
      <c r="AL30" s="1063"/>
      <c r="AM30" s="1063"/>
      <c r="AN30" s="1063"/>
      <c r="AO30" s="1064"/>
      <c r="AP30" s="291">
        <v>41182</v>
      </c>
      <c r="AQ30" s="1068"/>
      <c r="AR30" s="1070"/>
      <c r="AS30" s="1072">
        <v>217668</v>
      </c>
      <c r="AT30" s="1072">
        <f>AS30/AY6</f>
        <v>16743.692307692309</v>
      </c>
      <c r="AU30" s="1073"/>
      <c r="AV30" s="1073"/>
      <c r="AW30" s="1072">
        <v>189277</v>
      </c>
      <c r="AX30" s="1072">
        <v>28391</v>
      </c>
      <c r="AY30" s="1072">
        <f>AW30+AX30</f>
        <v>217668</v>
      </c>
      <c r="AZ30" s="1075">
        <v>1.1000000000000001</v>
      </c>
      <c r="BA30" s="1060"/>
    </row>
    <row r="31" spans="1:53" s="202" customFormat="1" ht="42" hidden="1" customHeight="1" x14ac:dyDescent="0.2">
      <c r="A31" s="616"/>
      <c r="B31" s="1082"/>
      <c r="C31" s="1084"/>
      <c r="D31" s="1086"/>
      <c r="E31" s="1086"/>
      <c r="F31" s="1065"/>
      <c r="G31" s="1066"/>
      <c r="H31" s="1066"/>
      <c r="I31" s="1066"/>
      <c r="J31" s="1066"/>
      <c r="K31" s="1066"/>
      <c r="L31" s="1066"/>
      <c r="M31" s="1066"/>
      <c r="N31" s="1067"/>
      <c r="O31" s="292" t="s">
        <v>11</v>
      </c>
      <c r="P31" s="1069"/>
      <c r="Q31" s="1071"/>
      <c r="R31" s="676"/>
      <c r="S31" s="676"/>
      <c r="T31" s="1074"/>
      <c r="U31" s="1074"/>
      <c r="V31" s="676"/>
      <c r="W31" s="676"/>
      <c r="X31" s="676"/>
      <c r="Y31" s="1076"/>
      <c r="Z31" s="1061"/>
      <c r="AA31" s="525"/>
      <c r="AB31" s="616"/>
      <c r="AC31" s="1082"/>
      <c r="AD31" s="1084"/>
      <c r="AE31" s="1086"/>
      <c r="AF31" s="1086"/>
      <c r="AG31" s="1065"/>
      <c r="AH31" s="1066"/>
      <c r="AI31" s="1066"/>
      <c r="AJ31" s="1066"/>
      <c r="AK31" s="1066"/>
      <c r="AL31" s="1066"/>
      <c r="AM31" s="1066"/>
      <c r="AN31" s="1066"/>
      <c r="AO31" s="1067"/>
      <c r="AP31" s="292" t="s">
        <v>11</v>
      </c>
      <c r="AQ31" s="1069"/>
      <c r="AR31" s="1071"/>
      <c r="AS31" s="676"/>
      <c r="AT31" s="676"/>
      <c r="AU31" s="1074"/>
      <c r="AV31" s="1074"/>
      <c r="AW31" s="676"/>
      <c r="AX31" s="676"/>
      <c r="AY31" s="676"/>
      <c r="AZ31" s="1076"/>
      <c r="BA31" s="1061"/>
    </row>
    <row r="32" spans="1:53" s="202" customFormat="1" ht="23.45" hidden="1" customHeight="1" x14ac:dyDescent="0.2">
      <c r="A32" s="910" t="s">
        <v>47</v>
      </c>
      <c r="B32" s="911"/>
      <c r="C32" s="293"/>
      <c r="D32" s="294"/>
      <c r="E32" s="294"/>
      <c r="F32" s="295"/>
      <c r="G32" s="295"/>
      <c r="H32" s="295"/>
      <c r="I32" s="295"/>
      <c r="J32" s="295"/>
      <c r="K32" s="295"/>
      <c r="L32" s="295"/>
      <c r="M32" s="295"/>
      <c r="N32" s="295"/>
      <c r="O32" s="295"/>
      <c r="P32" s="296"/>
      <c r="Q32" s="297"/>
      <c r="R32" s="298">
        <f t="shared" ref="R32:X32" si="8">SUM(R10:R31)</f>
        <v>35766907</v>
      </c>
      <c r="S32" s="298">
        <f t="shared" si="8"/>
        <v>2751300.538461538</v>
      </c>
      <c r="T32" s="298">
        <f t="shared" si="8"/>
        <v>0</v>
      </c>
      <c r="U32" s="298">
        <f t="shared" si="8"/>
        <v>0</v>
      </c>
      <c r="V32" s="298">
        <f t="shared" si="8"/>
        <v>31104255</v>
      </c>
      <c r="W32" s="298">
        <f t="shared" si="8"/>
        <v>4662652</v>
      </c>
      <c r="X32" s="298">
        <f t="shared" si="8"/>
        <v>35766907</v>
      </c>
      <c r="Y32" s="299"/>
      <c r="Z32" s="300"/>
      <c r="AA32" s="525"/>
      <c r="AB32" s="910" t="s">
        <v>47</v>
      </c>
      <c r="AC32" s="911"/>
      <c r="AD32" s="469"/>
      <c r="AE32" s="294"/>
      <c r="AF32" s="294"/>
      <c r="AG32" s="295"/>
      <c r="AH32" s="295"/>
      <c r="AI32" s="295"/>
      <c r="AJ32" s="295"/>
      <c r="AK32" s="295"/>
      <c r="AL32" s="295"/>
      <c r="AM32" s="295"/>
      <c r="AN32" s="295"/>
      <c r="AO32" s="295"/>
      <c r="AP32" s="295"/>
      <c r="AQ32" s="296"/>
      <c r="AR32" s="297"/>
      <c r="AS32" s="298">
        <f t="shared" ref="AS32:AY32" si="9">SUM(AS10:AS31)</f>
        <v>35766907</v>
      </c>
      <c r="AT32" s="298">
        <f t="shared" si="9"/>
        <v>2751300.538461538</v>
      </c>
      <c r="AU32" s="298">
        <f t="shared" si="9"/>
        <v>0</v>
      </c>
      <c r="AV32" s="298">
        <f t="shared" si="9"/>
        <v>0</v>
      </c>
      <c r="AW32" s="298">
        <f t="shared" si="9"/>
        <v>31104255</v>
      </c>
      <c r="AX32" s="298">
        <f t="shared" si="9"/>
        <v>4662652</v>
      </c>
      <c r="AY32" s="298">
        <f t="shared" si="9"/>
        <v>35766907</v>
      </c>
      <c r="AZ32" s="299"/>
      <c r="BA32" s="300"/>
    </row>
    <row r="33" spans="1:256" s="9" customFormat="1" ht="24" customHeight="1" x14ac:dyDescent="0.2">
      <c r="A33" s="637" t="s">
        <v>128</v>
      </c>
      <c r="B33" s="711"/>
      <c r="C33" s="20"/>
      <c r="D33" s="21"/>
      <c r="E33" s="21"/>
      <c r="F33" s="21"/>
      <c r="G33" s="21"/>
      <c r="H33" s="21"/>
      <c r="I33" s="21"/>
      <c r="J33" s="21"/>
      <c r="K33" s="21"/>
      <c r="L33" s="21"/>
      <c r="M33" s="21"/>
      <c r="N33" s="21"/>
      <c r="O33" s="21"/>
      <c r="P33" s="21"/>
      <c r="Q33" s="21"/>
      <c r="R33" s="22"/>
      <c r="S33" s="22"/>
      <c r="T33" s="23"/>
      <c r="U33" s="23"/>
      <c r="V33" s="24"/>
      <c r="W33" s="24"/>
      <c r="X33" s="24"/>
      <c r="Y33" s="301"/>
      <c r="Z33" s="93"/>
      <c r="AA33" s="527"/>
      <c r="AB33" s="637" t="s">
        <v>128</v>
      </c>
      <c r="AC33" s="711"/>
      <c r="AD33" s="20"/>
      <c r="AE33" s="21"/>
      <c r="AF33" s="21"/>
      <c r="AG33" s="21"/>
      <c r="AH33" s="21"/>
      <c r="AI33" s="21"/>
      <c r="AJ33" s="21"/>
      <c r="AK33" s="21"/>
      <c r="AL33" s="21"/>
      <c r="AM33" s="21"/>
      <c r="AN33" s="21"/>
      <c r="AO33" s="21"/>
      <c r="AP33" s="21"/>
      <c r="AQ33" s="21"/>
      <c r="AR33" s="21"/>
      <c r="AS33" s="22"/>
      <c r="AT33" s="22"/>
      <c r="AU33" s="23"/>
      <c r="AV33" s="23"/>
      <c r="AW33" s="24"/>
      <c r="AX33" s="24"/>
      <c r="AY33" s="24"/>
      <c r="AZ33" s="301"/>
      <c r="BA33" s="9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s="9" customFormat="1" ht="50.45" customHeight="1" x14ac:dyDescent="0.2">
      <c r="A34" s="1051">
        <v>12</v>
      </c>
      <c r="B34" s="1054" t="s">
        <v>201</v>
      </c>
      <c r="C34" s="1056" t="s">
        <v>202</v>
      </c>
      <c r="D34" s="1051" t="s">
        <v>123</v>
      </c>
      <c r="E34" s="1051" t="s">
        <v>194</v>
      </c>
      <c r="F34" s="1018" t="s">
        <v>44</v>
      </c>
      <c r="G34" s="1019"/>
      <c r="H34" s="1019"/>
      <c r="I34" s="1019"/>
      <c r="J34" s="1019"/>
      <c r="K34" s="1019"/>
      <c r="L34" s="1019"/>
      <c r="M34" s="1019"/>
      <c r="N34" s="1020"/>
      <c r="O34" s="529">
        <v>41182</v>
      </c>
      <c r="P34" s="1053"/>
      <c r="Q34" s="1053"/>
      <c r="R34" s="1049">
        <f>3000417-560000</f>
        <v>2440417</v>
      </c>
      <c r="S34" s="1049">
        <f>R34/X6</f>
        <v>187724.38461538462</v>
      </c>
      <c r="T34" s="1049"/>
      <c r="U34" s="1049"/>
      <c r="V34" s="1049">
        <v>2122102</v>
      </c>
      <c r="W34" s="1049">
        <v>318315</v>
      </c>
      <c r="X34" s="1049">
        <f>V34+W34</f>
        <v>2440417</v>
      </c>
      <c r="Y34" s="1079">
        <v>1.1000000000000001</v>
      </c>
      <c r="Z34" s="1077"/>
      <c r="AA34" s="519"/>
      <c r="AB34" s="1051"/>
      <c r="AC34" s="1054" t="s">
        <v>333</v>
      </c>
      <c r="AD34" s="1056"/>
      <c r="AE34" s="1051"/>
      <c r="AF34" s="1051"/>
      <c r="AG34" s="1018"/>
      <c r="AH34" s="1019"/>
      <c r="AI34" s="1019"/>
      <c r="AJ34" s="1019"/>
      <c r="AK34" s="1019"/>
      <c r="AL34" s="1019"/>
      <c r="AM34" s="1019"/>
      <c r="AN34" s="1019"/>
      <c r="AO34" s="1020"/>
      <c r="AP34" s="529"/>
      <c r="AQ34" s="1053"/>
      <c r="AR34" s="1053"/>
      <c r="AS34" s="1049"/>
      <c r="AT34" s="1049"/>
      <c r="AU34" s="1049"/>
      <c r="AV34" s="1049"/>
      <c r="AW34" s="1049"/>
      <c r="AX34" s="1049"/>
      <c r="AY34" s="1049"/>
      <c r="AZ34" s="1079"/>
      <c r="BA34" s="1077"/>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s="9" customFormat="1" ht="50.45" customHeight="1" x14ac:dyDescent="0.2">
      <c r="A35" s="1052"/>
      <c r="B35" s="1055"/>
      <c r="C35" s="1057"/>
      <c r="D35" s="1052"/>
      <c r="E35" s="1052"/>
      <c r="F35" s="1021"/>
      <c r="G35" s="1022"/>
      <c r="H35" s="1022"/>
      <c r="I35" s="1022"/>
      <c r="J35" s="1022"/>
      <c r="K35" s="1022"/>
      <c r="L35" s="1022"/>
      <c r="M35" s="1022"/>
      <c r="N35" s="1023"/>
      <c r="O35" s="530" t="s">
        <v>11</v>
      </c>
      <c r="P35" s="668"/>
      <c r="Q35" s="668"/>
      <c r="R35" s="1050"/>
      <c r="S35" s="1050"/>
      <c r="T35" s="1050"/>
      <c r="U35" s="1050"/>
      <c r="V35" s="1050"/>
      <c r="W35" s="1050"/>
      <c r="X35" s="1050"/>
      <c r="Y35" s="1080"/>
      <c r="Z35" s="1078"/>
      <c r="AA35" s="528"/>
      <c r="AB35" s="1052"/>
      <c r="AC35" s="1055"/>
      <c r="AD35" s="1057"/>
      <c r="AE35" s="1052"/>
      <c r="AF35" s="1052"/>
      <c r="AG35" s="1021"/>
      <c r="AH35" s="1022"/>
      <c r="AI35" s="1022"/>
      <c r="AJ35" s="1022"/>
      <c r="AK35" s="1022"/>
      <c r="AL35" s="1022"/>
      <c r="AM35" s="1022"/>
      <c r="AN35" s="1022"/>
      <c r="AO35" s="1023"/>
      <c r="AP35" s="530"/>
      <c r="AQ35" s="668"/>
      <c r="AR35" s="668"/>
      <c r="AS35" s="1050"/>
      <c r="AT35" s="1050"/>
      <c r="AU35" s="1050"/>
      <c r="AV35" s="1050"/>
      <c r="AW35" s="1050"/>
      <c r="AX35" s="1050"/>
      <c r="AY35" s="1050"/>
      <c r="AZ35" s="1080"/>
      <c r="BA35" s="1078"/>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s="9" customFormat="1" ht="20.45" customHeight="1" x14ac:dyDescent="0.2">
      <c r="A36" s="637" t="s">
        <v>203</v>
      </c>
      <c r="B36" s="638"/>
      <c r="C36" s="96"/>
      <c r="D36" s="302"/>
      <c r="E36" s="302"/>
      <c r="F36" s="303"/>
      <c r="G36" s="303"/>
      <c r="H36" s="303"/>
      <c r="I36" s="303"/>
      <c r="J36" s="303"/>
      <c r="K36" s="303"/>
      <c r="L36" s="303"/>
      <c r="M36" s="303"/>
      <c r="N36" s="303"/>
      <c r="O36" s="303"/>
      <c r="P36" s="63"/>
      <c r="Q36" s="64"/>
      <c r="R36" s="25">
        <f>SUM(R34)</f>
        <v>2440417</v>
      </c>
      <c r="S36" s="25">
        <f>SUM(S34)</f>
        <v>187724.38461538462</v>
      </c>
      <c r="T36" s="25">
        <f t="shared" ref="T36:U36" si="10">SUM(T34)</f>
        <v>0</v>
      </c>
      <c r="U36" s="25">
        <f t="shared" si="10"/>
        <v>0</v>
      </c>
      <c r="V36" s="25">
        <f>SUM(V34)</f>
        <v>2122102</v>
      </c>
      <c r="W36" s="25">
        <f>SUM(W34)</f>
        <v>318315</v>
      </c>
      <c r="X36" s="25">
        <f>SUM(X34)</f>
        <v>2440417</v>
      </c>
      <c r="Y36" s="304"/>
      <c r="Z36" s="305"/>
      <c r="AA36" s="528"/>
      <c r="AB36" s="637" t="s">
        <v>203</v>
      </c>
      <c r="AC36" s="638"/>
      <c r="AD36" s="453"/>
      <c r="AE36" s="302"/>
      <c r="AF36" s="302"/>
      <c r="AG36" s="303"/>
      <c r="AH36" s="303"/>
      <c r="AI36" s="303"/>
      <c r="AJ36" s="303"/>
      <c r="AK36" s="303"/>
      <c r="AL36" s="303"/>
      <c r="AM36" s="303"/>
      <c r="AN36" s="303"/>
      <c r="AO36" s="303"/>
      <c r="AP36" s="303"/>
      <c r="AQ36" s="489"/>
      <c r="AR36" s="490"/>
      <c r="AS36" s="25">
        <f>SUM(AS34)</f>
        <v>0</v>
      </c>
      <c r="AT36" s="25">
        <f>SUM(AT34)</f>
        <v>0</v>
      </c>
      <c r="AU36" s="25">
        <f t="shared" ref="AU36:AV36" si="11">SUM(AU34)</f>
        <v>0</v>
      </c>
      <c r="AV36" s="25">
        <f t="shared" si="11"/>
        <v>0</v>
      </c>
      <c r="AW36" s="25">
        <f>SUM(AW34)</f>
        <v>0</v>
      </c>
      <c r="AX36" s="25">
        <f>SUM(AX34)</f>
        <v>0</v>
      </c>
      <c r="AY36" s="25">
        <f>SUM(AY34)</f>
        <v>0</v>
      </c>
      <c r="AZ36" s="304"/>
      <c r="BA36" s="305"/>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s="13" customFormat="1" ht="33" customHeight="1" x14ac:dyDescent="0.2">
      <c r="A37" s="824" t="s">
        <v>150</v>
      </c>
      <c r="B37" s="860"/>
      <c r="C37" s="174"/>
      <c r="D37" s="126"/>
      <c r="E37" s="127"/>
      <c r="F37" s="114"/>
      <c r="G37" s="114"/>
      <c r="H37" s="114"/>
      <c r="I37" s="114"/>
      <c r="J37" s="114"/>
      <c r="K37" s="114"/>
      <c r="L37" s="114"/>
      <c r="M37" s="114"/>
      <c r="N37" s="114"/>
      <c r="O37" s="114"/>
      <c r="P37" s="126"/>
      <c r="Q37" s="126"/>
      <c r="R37" s="129"/>
      <c r="S37" s="129"/>
      <c r="T37" s="129"/>
      <c r="U37" s="129"/>
      <c r="V37" s="129"/>
      <c r="W37" s="129"/>
      <c r="X37" s="129"/>
      <c r="Y37" s="175"/>
      <c r="Z37" s="75"/>
      <c r="AA37" s="519"/>
      <c r="AB37" s="824" t="s">
        <v>150</v>
      </c>
      <c r="AC37" s="860"/>
      <c r="AD37" s="174"/>
      <c r="AE37" s="126"/>
      <c r="AF37" s="127"/>
      <c r="AG37" s="114"/>
      <c r="AH37" s="114"/>
      <c r="AI37" s="114"/>
      <c r="AJ37" s="114"/>
      <c r="AK37" s="114"/>
      <c r="AL37" s="114"/>
      <c r="AM37" s="114"/>
      <c r="AN37" s="114"/>
      <c r="AO37" s="114"/>
      <c r="AP37" s="114"/>
      <c r="AQ37" s="126"/>
      <c r="AR37" s="126"/>
      <c r="AS37" s="129"/>
      <c r="AT37" s="129"/>
      <c r="AU37" s="129"/>
      <c r="AV37" s="129"/>
      <c r="AW37" s="129"/>
      <c r="AX37" s="129"/>
      <c r="AY37" s="129"/>
      <c r="AZ37" s="175"/>
      <c r="BA37" s="75"/>
    </row>
    <row r="38" spans="1:256" s="13" customFormat="1" ht="49.15" customHeight="1" x14ac:dyDescent="0.2">
      <c r="A38" s="604">
        <v>13</v>
      </c>
      <c r="B38" s="1014" t="s">
        <v>296</v>
      </c>
      <c r="C38" s="730" t="s">
        <v>152</v>
      </c>
      <c r="D38" s="1058" t="s">
        <v>123</v>
      </c>
      <c r="E38" s="1013" t="s">
        <v>180</v>
      </c>
      <c r="F38" s="827" t="s">
        <v>44</v>
      </c>
      <c r="G38" s="828"/>
      <c r="H38" s="828"/>
      <c r="I38" s="828"/>
      <c r="J38" s="828"/>
      <c r="K38" s="828"/>
      <c r="L38" s="828"/>
      <c r="M38" s="828"/>
      <c r="N38" s="829"/>
      <c r="O38" s="176">
        <v>41394</v>
      </c>
      <c r="P38" s="604"/>
      <c r="Q38" s="604"/>
      <c r="R38" s="658">
        <v>560000</v>
      </c>
      <c r="S38" s="656">
        <f>R38/X6</f>
        <v>43076.923076923078</v>
      </c>
      <c r="T38" s="658"/>
      <c r="U38" s="870"/>
      <c r="V38" s="669">
        <v>560000</v>
      </c>
      <c r="W38" s="656">
        <v>0</v>
      </c>
      <c r="X38" s="870">
        <f>V38+W38</f>
        <v>560000</v>
      </c>
      <c r="Y38" s="617">
        <v>1.1000000000000001</v>
      </c>
      <c r="Z38" s="1007" t="s">
        <v>297</v>
      </c>
      <c r="AA38" s="519"/>
      <c r="AB38" s="569">
        <v>13</v>
      </c>
      <c r="AC38" s="1010" t="s">
        <v>337</v>
      </c>
      <c r="AD38" s="866" t="s">
        <v>152</v>
      </c>
      <c r="AE38" s="1012" t="s">
        <v>123</v>
      </c>
      <c r="AF38" s="1013" t="s">
        <v>180</v>
      </c>
      <c r="AG38" s="827" t="s">
        <v>44</v>
      </c>
      <c r="AH38" s="828"/>
      <c r="AI38" s="828"/>
      <c r="AJ38" s="828"/>
      <c r="AK38" s="828"/>
      <c r="AL38" s="828"/>
      <c r="AM38" s="828"/>
      <c r="AN38" s="828"/>
      <c r="AO38" s="829"/>
      <c r="AP38" s="176">
        <v>41394</v>
      </c>
      <c r="AQ38" s="604"/>
      <c r="AR38" s="604"/>
      <c r="AS38" s="1115">
        <v>550000</v>
      </c>
      <c r="AT38" s="550">
        <f>AS38/AY10</f>
        <v>1.1129097531363821</v>
      </c>
      <c r="AU38" s="1115"/>
      <c r="AV38" s="870"/>
      <c r="AW38" s="567">
        <v>550000</v>
      </c>
      <c r="AX38" s="550">
        <v>0</v>
      </c>
      <c r="AY38" s="870">
        <f>AW38+AX38</f>
        <v>550000</v>
      </c>
      <c r="AZ38" s="617">
        <v>1.1000000000000001</v>
      </c>
      <c r="BA38" s="1007" t="s">
        <v>297</v>
      </c>
    </row>
    <row r="39" spans="1:256" s="13" customFormat="1" ht="49.15" customHeight="1" x14ac:dyDescent="0.2">
      <c r="A39" s="604"/>
      <c r="B39" s="1015"/>
      <c r="C39" s="730"/>
      <c r="D39" s="1059"/>
      <c r="E39" s="640"/>
      <c r="F39" s="830"/>
      <c r="G39" s="831"/>
      <c r="H39" s="831"/>
      <c r="I39" s="831"/>
      <c r="J39" s="831"/>
      <c r="K39" s="831"/>
      <c r="L39" s="831"/>
      <c r="M39" s="831"/>
      <c r="N39" s="832"/>
      <c r="O39" s="177" t="s">
        <v>11</v>
      </c>
      <c r="P39" s="604"/>
      <c r="Q39" s="604"/>
      <c r="R39" s="975"/>
      <c r="S39" s="969"/>
      <c r="T39" s="975"/>
      <c r="U39" s="870"/>
      <c r="V39" s="967"/>
      <c r="W39" s="969"/>
      <c r="X39" s="870"/>
      <c r="Y39" s="617"/>
      <c r="Z39" s="1008"/>
      <c r="AA39" s="519"/>
      <c r="AB39" s="569"/>
      <c r="AC39" s="1011"/>
      <c r="AD39" s="866"/>
      <c r="AE39" s="978"/>
      <c r="AF39" s="640"/>
      <c r="AG39" s="830"/>
      <c r="AH39" s="831"/>
      <c r="AI39" s="831"/>
      <c r="AJ39" s="831"/>
      <c r="AK39" s="831"/>
      <c r="AL39" s="831"/>
      <c r="AM39" s="831"/>
      <c r="AN39" s="831"/>
      <c r="AO39" s="832"/>
      <c r="AP39" s="177" t="s">
        <v>11</v>
      </c>
      <c r="AQ39" s="604"/>
      <c r="AR39" s="604"/>
      <c r="AS39" s="1116"/>
      <c r="AT39" s="1006"/>
      <c r="AU39" s="1116"/>
      <c r="AV39" s="870"/>
      <c r="AW39" s="1117"/>
      <c r="AX39" s="1006"/>
      <c r="AY39" s="870"/>
      <c r="AZ39" s="617"/>
      <c r="BA39" s="1008"/>
    </row>
    <row r="40" spans="1:256" s="13" customFormat="1" ht="49.15" customHeight="1" x14ac:dyDescent="0.2">
      <c r="A40" s="569"/>
      <c r="B40" s="1014"/>
      <c r="C40" s="866"/>
      <c r="D40" s="1016"/>
      <c r="E40" s="1017"/>
      <c r="F40" s="1018"/>
      <c r="G40" s="1019"/>
      <c r="H40" s="1019"/>
      <c r="I40" s="1019"/>
      <c r="J40" s="1019"/>
      <c r="K40" s="1019"/>
      <c r="L40" s="1019"/>
      <c r="M40" s="1019"/>
      <c r="N40" s="1020"/>
      <c r="O40" s="520"/>
      <c r="P40" s="569"/>
      <c r="Q40" s="569"/>
      <c r="R40" s="658"/>
      <c r="S40" s="656"/>
      <c r="T40" s="658"/>
      <c r="U40" s="870"/>
      <c r="V40" s="669"/>
      <c r="W40" s="656"/>
      <c r="X40" s="870"/>
      <c r="Y40" s="558"/>
      <c r="Z40" s="1008"/>
      <c r="AA40" s="519"/>
      <c r="AB40" s="569">
        <v>14</v>
      </c>
      <c r="AC40" s="1010" t="s">
        <v>338</v>
      </c>
      <c r="AD40" s="866" t="s">
        <v>152</v>
      </c>
      <c r="AE40" s="1012" t="s">
        <v>123</v>
      </c>
      <c r="AF40" s="1013" t="s">
        <v>180</v>
      </c>
      <c r="AG40" s="827" t="s">
        <v>44</v>
      </c>
      <c r="AH40" s="828"/>
      <c r="AI40" s="828"/>
      <c r="AJ40" s="828"/>
      <c r="AK40" s="828"/>
      <c r="AL40" s="828"/>
      <c r="AM40" s="828"/>
      <c r="AN40" s="828"/>
      <c r="AO40" s="829"/>
      <c r="AP40" s="176">
        <v>41394</v>
      </c>
      <c r="AQ40" s="604"/>
      <c r="AR40" s="604"/>
      <c r="AS40" s="1115">
        <v>10000</v>
      </c>
      <c r="AT40" s="550">
        <f>AS40/AY10</f>
        <v>2.0234722784297856E-2</v>
      </c>
      <c r="AU40" s="1115"/>
      <c r="AV40" s="870"/>
      <c r="AW40" s="567">
        <v>10000</v>
      </c>
      <c r="AX40" s="550">
        <v>0</v>
      </c>
      <c r="AY40" s="870">
        <f>AW40+AX40</f>
        <v>10000</v>
      </c>
      <c r="AZ40" s="617">
        <v>1.1000000000000001</v>
      </c>
      <c r="BA40" s="1008"/>
    </row>
    <row r="41" spans="1:256" s="13" customFormat="1" ht="49.15" customHeight="1" x14ac:dyDescent="0.2">
      <c r="A41" s="569"/>
      <c r="B41" s="1015"/>
      <c r="C41" s="866"/>
      <c r="D41" s="978"/>
      <c r="E41" s="972"/>
      <c r="F41" s="1021"/>
      <c r="G41" s="1022"/>
      <c r="H41" s="1022"/>
      <c r="I41" s="1022"/>
      <c r="J41" s="1022"/>
      <c r="K41" s="1022"/>
      <c r="L41" s="1022"/>
      <c r="M41" s="1022"/>
      <c r="N41" s="1023"/>
      <c r="O41" s="521"/>
      <c r="P41" s="569"/>
      <c r="Q41" s="569"/>
      <c r="R41" s="975"/>
      <c r="S41" s="969"/>
      <c r="T41" s="975"/>
      <c r="U41" s="870"/>
      <c r="V41" s="967"/>
      <c r="W41" s="969"/>
      <c r="X41" s="870"/>
      <c r="Y41" s="558"/>
      <c r="Z41" s="1009"/>
      <c r="AA41" s="519"/>
      <c r="AB41" s="569"/>
      <c r="AC41" s="1011"/>
      <c r="AD41" s="866"/>
      <c r="AE41" s="978"/>
      <c r="AF41" s="640"/>
      <c r="AG41" s="830"/>
      <c r="AH41" s="831"/>
      <c r="AI41" s="831"/>
      <c r="AJ41" s="831"/>
      <c r="AK41" s="831"/>
      <c r="AL41" s="831"/>
      <c r="AM41" s="831"/>
      <c r="AN41" s="831"/>
      <c r="AO41" s="832"/>
      <c r="AP41" s="177" t="s">
        <v>11</v>
      </c>
      <c r="AQ41" s="604"/>
      <c r="AR41" s="604"/>
      <c r="AS41" s="1116"/>
      <c r="AT41" s="1006"/>
      <c r="AU41" s="1116"/>
      <c r="AV41" s="870"/>
      <c r="AW41" s="1117"/>
      <c r="AX41" s="1006"/>
      <c r="AY41" s="870"/>
      <c r="AZ41" s="617"/>
      <c r="BA41" s="1009"/>
    </row>
    <row r="42" spans="1:256" s="13" customFormat="1" ht="48" customHeight="1" x14ac:dyDescent="0.2">
      <c r="A42" s="824" t="s">
        <v>163</v>
      </c>
      <c r="B42" s="860"/>
      <c r="C42" s="170"/>
      <c r="D42" s="170"/>
      <c r="E42" s="170"/>
      <c r="F42" s="170"/>
      <c r="G42" s="170"/>
      <c r="H42" s="170"/>
      <c r="I42" s="170"/>
      <c r="J42" s="170"/>
      <c r="K42" s="170"/>
      <c r="L42" s="170"/>
      <c r="M42" s="170"/>
      <c r="N42" s="170"/>
      <c r="O42" s="170"/>
      <c r="P42" s="170"/>
      <c r="Q42" s="171"/>
      <c r="R42" s="410">
        <f>+R38</f>
        <v>560000</v>
      </c>
      <c r="S42" s="410">
        <f t="shared" ref="S42:X42" si="12">+S38</f>
        <v>43076.923076923078</v>
      </c>
      <c r="T42" s="410">
        <f t="shared" si="12"/>
        <v>0</v>
      </c>
      <c r="U42" s="410">
        <f t="shared" si="12"/>
        <v>0</v>
      </c>
      <c r="V42" s="410">
        <f t="shared" si="12"/>
        <v>560000</v>
      </c>
      <c r="W42" s="410">
        <f t="shared" si="12"/>
        <v>0</v>
      </c>
      <c r="X42" s="410">
        <f t="shared" si="12"/>
        <v>560000</v>
      </c>
      <c r="Y42" s="173"/>
      <c r="Z42" s="11"/>
      <c r="AA42" s="519"/>
      <c r="AB42" s="824" t="s">
        <v>163</v>
      </c>
      <c r="AC42" s="860"/>
      <c r="AD42" s="170"/>
      <c r="AE42" s="170"/>
      <c r="AF42" s="170"/>
      <c r="AG42" s="170"/>
      <c r="AH42" s="170"/>
      <c r="AI42" s="170"/>
      <c r="AJ42" s="170"/>
      <c r="AK42" s="170"/>
      <c r="AL42" s="170"/>
      <c r="AM42" s="170"/>
      <c r="AN42" s="170"/>
      <c r="AO42" s="170"/>
      <c r="AP42" s="170"/>
      <c r="AQ42" s="170"/>
      <c r="AR42" s="171"/>
      <c r="AS42" s="410">
        <f>SUM(AS38:AS41)</f>
        <v>560000</v>
      </c>
      <c r="AT42" s="410">
        <f t="shared" ref="AT42:AY42" si="13">SUM(AT38:AT41)</f>
        <v>1.1331444759206799</v>
      </c>
      <c r="AU42" s="410">
        <f t="shared" si="13"/>
        <v>0</v>
      </c>
      <c r="AV42" s="410">
        <f t="shared" si="13"/>
        <v>0</v>
      </c>
      <c r="AW42" s="410">
        <f t="shared" si="13"/>
        <v>560000</v>
      </c>
      <c r="AX42" s="410">
        <f t="shared" si="13"/>
        <v>0</v>
      </c>
      <c r="AY42" s="410">
        <f t="shared" si="13"/>
        <v>560000</v>
      </c>
      <c r="AZ42" s="173"/>
      <c r="BA42" s="11"/>
    </row>
    <row r="43" spans="1:256" s="202" customFormat="1" ht="23.45" customHeight="1" x14ac:dyDescent="0.2">
      <c r="A43" s="1045" t="s">
        <v>144</v>
      </c>
      <c r="B43" s="1046"/>
      <c r="C43" s="439"/>
      <c r="D43" s="440"/>
      <c r="E43" s="440"/>
      <c r="F43" s="441"/>
      <c r="G43" s="441"/>
      <c r="H43" s="441"/>
      <c r="I43" s="441"/>
      <c r="J43" s="441"/>
      <c r="K43" s="441"/>
      <c r="L43" s="441"/>
      <c r="M43" s="441"/>
      <c r="N43" s="441"/>
      <c r="O43" s="441"/>
      <c r="P43" s="442"/>
      <c r="Q43" s="443"/>
      <c r="R43" s="444">
        <f>+R32+R36+R42</f>
        <v>38767324</v>
      </c>
      <c r="S43" s="444">
        <f t="shared" ref="S43:X43" si="14">+S32+S36+S42</f>
        <v>2982101.8461538455</v>
      </c>
      <c r="T43" s="444">
        <f t="shared" si="14"/>
        <v>0</v>
      </c>
      <c r="U43" s="444">
        <f t="shared" si="14"/>
        <v>0</v>
      </c>
      <c r="V43" s="444">
        <f t="shared" si="14"/>
        <v>33786357</v>
      </c>
      <c r="W43" s="444">
        <f t="shared" si="14"/>
        <v>4980967</v>
      </c>
      <c r="X43" s="444">
        <f t="shared" si="14"/>
        <v>38767324</v>
      </c>
      <c r="Y43" s="306"/>
      <c r="Z43" s="307"/>
      <c r="AA43" s="525"/>
      <c r="AB43" s="1045" t="s">
        <v>144</v>
      </c>
      <c r="AC43" s="1046"/>
      <c r="AD43" s="480"/>
      <c r="AE43" s="440"/>
      <c r="AF43" s="440"/>
      <c r="AG43" s="441"/>
      <c r="AH43" s="441"/>
      <c r="AI43" s="441"/>
      <c r="AJ43" s="441"/>
      <c r="AK43" s="441"/>
      <c r="AL43" s="441"/>
      <c r="AM43" s="441"/>
      <c r="AN43" s="441"/>
      <c r="AO43" s="441"/>
      <c r="AP43" s="441"/>
      <c r="AQ43" s="442"/>
      <c r="AR43" s="443"/>
      <c r="AS43" s="444">
        <f>+AS32+AS36+AS42</f>
        <v>36326907</v>
      </c>
      <c r="AT43" s="444">
        <f t="shared" ref="AT43:AY43" si="15">+AT32+AT36+AT42</f>
        <v>2751301.671606014</v>
      </c>
      <c r="AU43" s="444">
        <f t="shared" si="15"/>
        <v>0</v>
      </c>
      <c r="AV43" s="444">
        <f t="shared" si="15"/>
        <v>0</v>
      </c>
      <c r="AW43" s="444">
        <f t="shared" si="15"/>
        <v>31664255</v>
      </c>
      <c r="AX43" s="444">
        <f t="shared" si="15"/>
        <v>4662652</v>
      </c>
      <c r="AY43" s="444">
        <f t="shared" si="15"/>
        <v>36326907</v>
      </c>
      <c r="AZ43" s="306"/>
      <c r="BA43" s="307"/>
    </row>
    <row r="44" spans="1:256" s="9" customFormat="1" ht="20.45" hidden="1" customHeight="1" x14ac:dyDescent="0.2">
      <c r="A44" s="1047" t="s">
        <v>204</v>
      </c>
      <c r="B44" s="1048"/>
      <c r="C44" s="1048"/>
      <c r="D44" s="1048"/>
      <c r="E44" s="1048"/>
      <c r="F44" s="1048"/>
      <c r="G44" s="1048"/>
      <c r="H44" s="1048"/>
      <c r="I44" s="1048"/>
      <c r="J44" s="1048"/>
      <c r="K44" s="1048"/>
      <c r="L44" s="1048"/>
      <c r="M44" s="1048"/>
      <c r="N44" s="1048"/>
      <c r="O44" s="1048"/>
      <c r="P44" s="1048"/>
      <c r="Q44" s="1048"/>
      <c r="R44" s="308">
        <f>+'[3]DGECYTM Otros Servicios'!B14</f>
        <v>1160000</v>
      </c>
      <c r="S44" s="308">
        <f>+'[3]DGECYTM Otros Servicios'!C14</f>
        <v>89230.769230769234</v>
      </c>
      <c r="T44" s="309"/>
      <c r="U44" s="309"/>
      <c r="V44" s="309">
        <f>+'[3]DGECYTM Otros Servicios'!D14</f>
        <v>1160000</v>
      </c>
      <c r="W44" s="309">
        <f>+'[3]DGECYTM Otros Servicios'!E14</f>
        <v>0</v>
      </c>
      <c r="X44" s="309">
        <f>+'[3]DGECYTM Otros Servicios'!F14</f>
        <v>1160000</v>
      </c>
      <c r="Y44" s="310"/>
      <c r="Z44" s="118"/>
      <c r="AA44" s="525"/>
      <c r="AB44" s="1047" t="s">
        <v>204</v>
      </c>
      <c r="AC44" s="1048"/>
      <c r="AD44" s="1048"/>
      <c r="AE44" s="1048"/>
      <c r="AF44" s="1048"/>
      <c r="AG44" s="1048"/>
      <c r="AH44" s="1048"/>
      <c r="AI44" s="1048"/>
      <c r="AJ44" s="1048"/>
      <c r="AK44" s="1048"/>
      <c r="AL44" s="1048"/>
      <c r="AM44" s="1048"/>
      <c r="AN44" s="1048"/>
      <c r="AO44" s="1048"/>
      <c r="AP44" s="1048"/>
      <c r="AQ44" s="1048"/>
      <c r="AR44" s="1048"/>
      <c r="AS44" s="308" t="e">
        <f>+'[3]DGECYTM Otros Servicios'!AC14</f>
        <v>#REF!</v>
      </c>
      <c r="AT44" s="308" t="e">
        <f>+'[3]DGECYTM Otros Servicios'!AD14</f>
        <v>#REF!</v>
      </c>
      <c r="AU44" s="309"/>
      <c r="AV44" s="309"/>
      <c r="AW44" s="309" t="e">
        <f>+'[3]DGECYTM Otros Servicios'!AE14</f>
        <v>#REF!</v>
      </c>
      <c r="AX44" s="309" t="e">
        <f>+'[3]DGECYTM Otros Servicios'!AF14</f>
        <v>#REF!</v>
      </c>
      <c r="AY44" s="309" t="e">
        <f>+'[3]DGECYTM Otros Servicios'!AG14</f>
        <v>#REF!</v>
      </c>
      <c r="AZ44" s="310"/>
      <c r="BA44" s="118"/>
      <c r="BB44" s="115"/>
      <c r="BC44" s="115"/>
      <c r="BD44" s="115"/>
      <c r="BE44" s="115"/>
      <c r="BF44" s="115"/>
      <c r="BG44" s="115"/>
      <c r="BH44" s="115"/>
      <c r="BI44" s="115"/>
      <c r="BJ44" s="115"/>
      <c r="BK44" s="115"/>
      <c r="BL44" s="115"/>
      <c r="BM44" s="115"/>
      <c r="BN44" s="115"/>
      <c r="BO44" s="115"/>
      <c r="BP44" s="115"/>
      <c r="BQ44" s="115"/>
      <c r="BR44" s="115"/>
      <c r="BS44" s="115"/>
      <c r="BT44" s="115"/>
      <c r="BU44" s="115"/>
      <c r="BV44" s="115"/>
      <c r="BW44" s="115"/>
      <c r="BX44" s="115"/>
      <c r="BY44" s="115"/>
      <c r="BZ44" s="115"/>
      <c r="CA44" s="115"/>
      <c r="CB44" s="115"/>
      <c r="CC44" s="115"/>
      <c r="CD44" s="115"/>
      <c r="CE44" s="115"/>
      <c r="CF44" s="115"/>
      <c r="CG44" s="115"/>
      <c r="CH44" s="115"/>
      <c r="CI44" s="115"/>
      <c r="CJ44" s="115"/>
      <c r="CK44" s="115"/>
      <c r="CL44" s="115"/>
      <c r="CM44" s="115"/>
      <c r="CN44" s="115"/>
      <c r="CO44" s="115"/>
      <c r="CP44" s="115"/>
      <c r="CQ44" s="115"/>
      <c r="CR44" s="115"/>
      <c r="CS44" s="115"/>
      <c r="CT44" s="115"/>
      <c r="CU44" s="115"/>
      <c r="CV44" s="115"/>
      <c r="CW44" s="115"/>
      <c r="CX44" s="115"/>
      <c r="CY44" s="115"/>
      <c r="CZ44" s="115"/>
      <c r="DA44" s="115"/>
      <c r="DB44" s="115"/>
      <c r="DC44" s="115"/>
      <c r="DD44" s="115"/>
      <c r="DE44" s="115"/>
      <c r="DF44" s="115"/>
      <c r="DG44" s="115"/>
      <c r="DH44" s="115"/>
      <c r="DI44" s="115"/>
      <c r="DJ44" s="115"/>
      <c r="DK44" s="115"/>
      <c r="DL44" s="115"/>
      <c r="DM44" s="115"/>
      <c r="DN44" s="115"/>
      <c r="DO44" s="115"/>
      <c r="DP44" s="115"/>
      <c r="DQ44" s="115"/>
      <c r="DR44" s="115"/>
      <c r="DS44" s="115"/>
      <c r="DT44" s="115"/>
      <c r="DU44" s="115"/>
      <c r="DV44" s="115"/>
      <c r="DW44" s="115"/>
      <c r="DX44" s="115"/>
      <c r="DY44" s="115"/>
      <c r="DZ44" s="115"/>
      <c r="EA44" s="115"/>
      <c r="EB44" s="115"/>
      <c r="EC44" s="115"/>
      <c r="ED44" s="115"/>
      <c r="EE44" s="115"/>
      <c r="EF44" s="115"/>
      <c r="EG44" s="115"/>
      <c r="EH44" s="115"/>
      <c r="EI44" s="115"/>
      <c r="EJ44" s="115"/>
      <c r="EK44" s="115"/>
      <c r="EL44" s="115"/>
      <c r="EM44" s="115"/>
      <c r="EN44" s="115"/>
      <c r="EO44" s="115"/>
      <c r="EP44" s="115"/>
      <c r="EQ44" s="115"/>
      <c r="ER44" s="115"/>
      <c r="ES44" s="115"/>
      <c r="ET44" s="115"/>
      <c r="EU44" s="115"/>
      <c r="EV44" s="115"/>
      <c r="EW44" s="115"/>
      <c r="EX44" s="115"/>
      <c r="EY44" s="115"/>
      <c r="EZ44" s="115"/>
      <c r="FA44" s="115"/>
      <c r="FB44" s="115"/>
      <c r="FC44" s="115"/>
      <c r="FD44" s="115"/>
      <c r="FE44" s="115"/>
      <c r="FF44" s="115"/>
      <c r="FG44" s="115"/>
      <c r="FH44" s="115"/>
      <c r="FI44" s="115"/>
      <c r="FJ44" s="115"/>
      <c r="FK44" s="115"/>
      <c r="FL44" s="115"/>
      <c r="FM44" s="115"/>
      <c r="FN44" s="115"/>
      <c r="FO44" s="115"/>
      <c r="FP44" s="115"/>
      <c r="FQ44" s="115"/>
      <c r="FR44" s="115"/>
      <c r="FS44" s="115"/>
      <c r="FT44" s="115"/>
      <c r="FU44" s="115"/>
      <c r="FV44" s="115"/>
      <c r="FW44" s="115"/>
      <c r="FX44" s="115"/>
      <c r="FY44" s="115"/>
      <c r="FZ44" s="115"/>
      <c r="GA44" s="115"/>
      <c r="GB44" s="115"/>
      <c r="GC44" s="115"/>
      <c r="GD44" s="115"/>
      <c r="GE44" s="115"/>
      <c r="GF44" s="115"/>
      <c r="GG44" s="115"/>
      <c r="GH44" s="115"/>
      <c r="GI44" s="115"/>
      <c r="GJ44" s="115"/>
      <c r="GK44" s="115"/>
      <c r="GL44" s="115"/>
      <c r="GM44" s="115"/>
      <c r="GN44" s="115"/>
      <c r="GO44" s="115"/>
      <c r="GP44" s="115"/>
      <c r="GQ44" s="115"/>
      <c r="GR44" s="115"/>
      <c r="GS44" s="115"/>
      <c r="GT44" s="115"/>
      <c r="GU44" s="115"/>
      <c r="GV44" s="115"/>
      <c r="GW44" s="115"/>
      <c r="GX44" s="115"/>
      <c r="GY44" s="115"/>
      <c r="GZ44" s="115"/>
      <c r="HA44" s="115"/>
      <c r="HB44" s="115"/>
      <c r="HC44" s="115"/>
      <c r="HD44" s="115"/>
      <c r="HE44" s="115"/>
      <c r="HF44" s="115"/>
      <c r="HG44" s="115"/>
      <c r="HH44" s="115"/>
      <c r="HI44" s="115"/>
      <c r="HJ44" s="115"/>
      <c r="HK44" s="115"/>
      <c r="HL44" s="115"/>
      <c r="HM44" s="115"/>
      <c r="HN44" s="115"/>
      <c r="HO44" s="115"/>
      <c r="HP44" s="115"/>
      <c r="HQ44" s="115"/>
      <c r="HR44" s="115"/>
      <c r="HS44" s="115"/>
      <c r="HT44" s="115"/>
      <c r="HU44" s="115"/>
      <c r="HV44" s="115"/>
      <c r="HW44" s="115"/>
      <c r="HX44" s="115"/>
      <c r="HY44" s="115"/>
      <c r="HZ44" s="115"/>
      <c r="IA44" s="115"/>
      <c r="IB44" s="115"/>
      <c r="IC44" s="115"/>
      <c r="ID44" s="115"/>
      <c r="IE44" s="115"/>
      <c r="IF44" s="115"/>
      <c r="IG44" s="115"/>
      <c r="IH44" s="115"/>
      <c r="II44" s="115"/>
      <c r="IJ44" s="115"/>
      <c r="IK44" s="115"/>
      <c r="IL44" s="115"/>
      <c r="IM44" s="115"/>
      <c r="IN44" s="115"/>
      <c r="IO44" s="115"/>
      <c r="IP44" s="115"/>
      <c r="IQ44" s="115"/>
      <c r="IR44" s="115"/>
      <c r="IS44" s="115"/>
      <c r="IT44" s="115"/>
      <c r="IU44" s="115"/>
      <c r="IV44" s="115"/>
    </row>
    <row r="45" spans="1:256" s="202" customFormat="1" ht="21" hidden="1" customHeight="1" x14ac:dyDescent="0.2">
      <c r="A45" s="910" t="s">
        <v>120</v>
      </c>
      <c r="B45" s="911"/>
      <c r="C45" s="296"/>
      <c r="D45" s="296"/>
      <c r="E45" s="296"/>
      <c r="F45" s="296"/>
      <c r="G45" s="296"/>
      <c r="H45" s="296"/>
      <c r="I45" s="296"/>
      <c r="J45" s="296"/>
      <c r="K45" s="296"/>
      <c r="L45" s="296"/>
      <c r="M45" s="296"/>
      <c r="N45" s="296"/>
      <c r="O45" s="296"/>
      <c r="P45" s="296"/>
      <c r="Q45" s="296"/>
      <c r="R45" s="220">
        <f>+R43+R44</f>
        <v>39927324</v>
      </c>
      <c r="S45" s="220">
        <f t="shared" ref="S45:X45" si="16">+S43+S44</f>
        <v>3071332.6153846146</v>
      </c>
      <c r="T45" s="220">
        <f t="shared" si="16"/>
        <v>0</v>
      </c>
      <c r="U45" s="220">
        <f t="shared" si="16"/>
        <v>0</v>
      </c>
      <c r="V45" s="220">
        <f t="shared" si="16"/>
        <v>34946357</v>
      </c>
      <c r="W45" s="220">
        <f t="shared" si="16"/>
        <v>4980967</v>
      </c>
      <c r="X45" s="220">
        <f t="shared" si="16"/>
        <v>39927324</v>
      </c>
      <c r="Y45" s="201"/>
      <c r="Z45" s="311"/>
      <c r="AA45" s="525"/>
      <c r="AB45" s="910" t="s">
        <v>120</v>
      </c>
      <c r="AC45" s="911"/>
      <c r="AD45" s="296"/>
      <c r="AE45" s="296"/>
      <c r="AF45" s="296"/>
      <c r="AG45" s="296"/>
      <c r="AH45" s="296"/>
      <c r="AI45" s="296"/>
      <c r="AJ45" s="296"/>
      <c r="AK45" s="296"/>
      <c r="AL45" s="296"/>
      <c r="AM45" s="296"/>
      <c r="AN45" s="296"/>
      <c r="AO45" s="296"/>
      <c r="AP45" s="296"/>
      <c r="AQ45" s="296"/>
      <c r="AR45" s="296"/>
      <c r="AS45" s="220" t="e">
        <f>+AS43+AS44</f>
        <v>#REF!</v>
      </c>
      <c r="AT45" s="220" t="e">
        <f t="shared" ref="AT45:AY45" si="17">+AT43+AT44</f>
        <v>#REF!</v>
      </c>
      <c r="AU45" s="220">
        <f t="shared" si="17"/>
        <v>0</v>
      </c>
      <c r="AV45" s="220">
        <f t="shared" si="17"/>
        <v>0</v>
      </c>
      <c r="AW45" s="220" t="e">
        <f t="shared" si="17"/>
        <v>#REF!</v>
      </c>
      <c r="AX45" s="220" t="e">
        <f t="shared" si="17"/>
        <v>#REF!</v>
      </c>
      <c r="AY45" s="220" t="e">
        <f t="shared" si="17"/>
        <v>#REF!</v>
      </c>
      <c r="AZ45" s="201"/>
      <c r="BA45" s="311"/>
    </row>
    <row r="46" spans="1:256" hidden="1" x14ac:dyDescent="0.2">
      <c r="B46" s="259"/>
      <c r="C46" s="259"/>
      <c r="D46" s="259"/>
      <c r="E46" s="259"/>
      <c r="F46" s="259"/>
      <c r="G46" s="259"/>
      <c r="H46" s="259"/>
      <c r="I46" s="259"/>
      <c r="J46" s="259"/>
      <c r="K46" s="259"/>
      <c r="L46" s="259"/>
      <c r="M46" s="259"/>
      <c r="N46" s="259"/>
      <c r="O46" s="259"/>
      <c r="P46" s="259"/>
      <c r="Q46" s="259"/>
      <c r="R46" s="312"/>
      <c r="S46" s="312"/>
      <c r="T46" s="313"/>
      <c r="U46" s="313"/>
      <c r="V46" s="417">
        <v>35028694</v>
      </c>
      <c r="W46" s="417">
        <v>5080303</v>
      </c>
      <c r="X46" s="417">
        <v>40108997</v>
      </c>
      <c r="Y46" s="313"/>
      <c r="Z46" s="311"/>
      <c r="AC46" s="259"/>
      <c r="AD46" s="259"/>
      <c r="AE46" s="259"/>
      <c r="AF46" s="259"/>
      <c r="AG46" s="259"/>
      <c r="AH46" s="259"/>
      <c r="AI46" s="259"/>
      <c r="AJ46" s="259"/>
      <c r="AK46" s="259"/>
      <c r="AL46" s="259"/>
      <c r="AM46" s="259"/>
      <c r="AN46" s="259"/>
      <c r="AO46" s="259"/>
      <c r="AP46" s="259"/>
      <c r="AQ46" s="259"/>
      <c r="AR46" s="259"/>
      <c r="AS46" s="312"/>
      <c r="AT46" s="312"/>
      <c r="AU46" s="313"/>
      <c r="AV46" s="313"/>
      <c r="AW46" s="417">
        <v>35028694</v>
      </c>
      <c r="AX46" s="417">
        <v>5080303</v>
      </c>
      <c r="AY46" s="417">
        <v>40108997</v>
      </c>
      <c r="AZ46" s="313"/>
      <c r="BA46" s="311"/>
    </row>
    <row r="47" spans="1:256" hidden="1" x14ac:dyDescent="0.2">
      <c r="B47" s="259"/>
      <c r="C47" s="259"/>
      <c r="D47" s="259"/>
      <c r="E47" s="259"/>
      <c r="F47" s="259"/>
      <c r="G47" s="259"/>
      <c r="H47" s="259"/>
      <c r="I47" s="259"/>
      <c r="J47" s="259"/>
      <c r="K47" s="259"/>
      <c r="L47" s="259"/>
      <c r="M47" s="259"/>
      <c r="N47" s="259"/>
      <c r="O47" s="259"/>
      <c r="P47" s="259"/>
      <c r="Q47" s="259"/>
      <c r="R47" s="312"/>
      <c r="S47" s="312"/>
      <c r="T47" s="313"/>
      <c r="U47" s="313"/>
      <c r="V47" s="417">
        <f>+V46-V45</f>
        <v>82337</v>
      </c>
      <c r="W47" s="417">
        <f t="shared" ref="W47:X47" si="18">+W46-W45</f>
        <v>99336</v>
      </c>
      <c r="X47" s="417">
        <f t="shared" si="18"/>
        <v>181673</v>
      </c>
      <c r="Y47" s="313"/>
      <c r="Z47" s="311"/>
      <c r="AC47" s="259"/>
      <c r="AD47" s="259"/>
      <c r="AE47" s="259"/>
      <c r="AF47" s="259"/>
      <c r="AG47" s="259"/>
      <c r="AH47" s="259"/>
      <c r="AI47" s="259"/>
      <c r="AJ47" s="259"/>
      <c r="AK47" s="259"/>
      <c r="AL47" s="259"/>
      <c r="AM47" s="259"/>
      <c r="AN47" s="259"/>
      <c r="AO47" s="259"/>
      <c r="AP47" s="259"/>
      <c r="AQ47" s="259"/>
      <c r="AR47" s="259"/>
      <c r="AS47" s="312"/>
      <c r="AT47" s="312"/>
      <c r="AU47" s="313"/>
      <c r="AV47" s="313"/>
      <c r="AW47" s="417" t="e">
        <f>+AW46-AW45</f>
        <v>#REF!</v>
      </c>
      <c r="AX47" s="417" t="e">
        <f t="shared" ref="AX47:AY47" si="19">+AX46-AX45</f>
        <v>#REF!</v>
      </c>
      <c r="AY47" s="417" t="e">
        <f t="shared" si="19"/>
        <v>#REF!</v>
      </c>
      <c r="AZ47" s="313"/>
      <c r="BA47" s="311"/>
    </row>
    <row r="48" spans="1:256" hidden="1" x14ac:dyDescent="0.2">
      <c r="B48" s="259"/>
      <c r="C48" s="259"/>
      <c r="D48" s="259"/>
      <c r="E48" s="259"/>
      <c r="F48" s="259"/>
      <c r="G48" s="259"/>
      <c r="H48" s="259"/>
      <c r="I48" s="259"/>
      <c r="J48" s="259"/>
      <c r="K48" s="259"/>
      <c r="L48" s="259"/>
      <c r="M48" s="259"/>
      <c r="N48" s="259"/>
      <c r="O48" s="259"/>
      <c r="P48" s="259"/>
      <c r="Q48" s="259"/>
      <c r="R48" s="312"/>
      <c r="S48" s="312"/>
      <c r="T48" s="313"/>
      <c r="U48" s="313"/>
      <c r="V48" s="418"/>
      <c r="W48" s="418"/>
      <c r="X48" s="418"/>
      <c r="Y48" s="259"/>
      <c r="Z48" s="311"/>
      <c r="AC48" s="259"/>
      <c r="AD48" s="259"/>
      <c r="AE48" s="259"/>
      <c r="AF48" s="259"/>
      <c r="AG48" s="259"/>
      <c r="AH48" s="259"/>
      <c r="AI48" s="259"/>
      <c r="AJ48" s="259"/>
      <c r="AK48" s="259"/>
      <c r="AL48" s="259"/>
      <c r="AM48" s="259"/>
      <c r="AN48" s="259"/>
      <c r="AO48" s="259"/>
      <c r="AP48" s="259"/>
      <c r="AQ48" s="259"/>
      <c r="AR48" s="259"/>
      <c r="AS48" s="312"/>
      <c r="AT48" s="312"/>
      <c r="AU48" s="313"/>
      <c r="AV48" s="313"/>
      <c r="AW48" s="418"/>
      <c r="AX48" s="418"/>
      <c r="AY48" s="418"/>
      <c r="AZ48" s="259"/>
      <c r="BA48" s="311"/>
    </row>
    <row r="49" spans="2:53" ht="39.6" hidden="1" customHeight="1" x14ac:dyDescent="0.2">
      <c r="B49" s="314"/>
      <c r="C49" s="314"/>
      <c r="D49" s="314"/>
      <c r="E49" s="1041" t="s">
        <v>23</v>
      </c>
      <c r="F49" s="1041"/>
      <c r="G49" s="1041"/>
      <c r="H49" s="1041"/>
      <c r="I49" s="1041"/>
      <c r="J49" s="1041"/>
      <c r="K49" s="895" t="s">
        <v>14</v>
      </c>
      <c r="L49" s="895"/>
      <c r="M49" s="615" t="s">
        <v>15</v>
      </c>
      <c r="N49" s="615"/>
      <c r="O49" s="315" t="s">
        <v>16</v>
      </c>
      <c r="R49" s="316"/>
      <c r="S49" s="858" t="s">
        <v>302</v>
      </c>
      <c r="T49" s="858"/>
      <c r="U49" s="858"/>
      <c r="V49" s="858"/>
      <c r="W49" s="316"/>
      <c r="X49" s="317"/>
      <c r="Z49" s="311"/>
      <c r="AC49" s="314"/>
      <c r="AD49" s="314"/>
      <c r="AE49" s="314"/>
      <c r="AF49" s="1041" t="s">
        <v>23</v>
      </c>
      <c r="AG49" s="1041"/>
      <c r="AH49" s="1041"/>
      <c r="AI49" s="1041"/>
      <c r="AJ49" s="1041"/>
      <c r="AK49" s="1041"/>
      <c r="AL49" s="895" t="s">
        <v>14</v>
      </c>
      <c r="AM49" s="895"/>
      <c r="AN49" s="615" t="s">
        <v>15</v>
      </c>
      <c r="AO49" s="615"/>
      <c r="AP49" s="315" t="s">
        <v>16</v>
      </c>
      <c r="AS49" s="316"/>
      <c r="AT49" s="858" t="s">
        <v>302</v>
      </c>
      <c r="AU49" s="858"/>
      <c r="AV49" s="858"/>
      <c r="AW49" s="858"/>
      <c r="AX49" s="316"/>
      <c r="AY49" s="317"/>
      <c r="BA49" s="311"/>
    </row>
    <row r="50" spans="2:53" ht="30.75" hidden="1" customHeight="1" x14ac:dyDescent="0.2">
      <c r="C50" s="318"/>
      <c r="D50" s="318"/>
      <c r="E50" s="319" t="s">
        <v>17</v>
      </c>
      <c r="F50" s="1027" t="s">
        <v>18</v>
      </c>
      <c r="G50" s="1028"/>
      <c r="H50" s="1028"/>
      <c r="I50" s="1029"/>
      <c r="J50" s="320" t="s">
        <v>12</v>
      </c>
      <c r="K50" s="1030" t="s">
        <v>19</v>
      </c>
      <c r="L50" s="1031"/>
      <c r="M50" s="321" t="s">
        <v>19</v>
      </c>
      <c r="N50" s="322">
        <v>3000000</v>
      </c>
      <c r="O50" s="97" t="s">
        <v>20</v>
      </c>
      <c r="P50" s="323"/>
      <c r="R50" s="317"/>
      <c r="S50" s="858"/>
      <c r="T50" s="858"/>
      <c r="U50" s="858"/>
      <c r="V50" s="858"/>
      <c r="W50" s="317"/>
      <c r="X50" s="317"/>
      <c r="Z50" s="311"/>
      <c r="AD50" s="318"/>
      <c r="AE50" s="318"/>
      <c r="AF50" s="319" t="s">
        <v>17</v>
      </c>
      <c r="AG50" s="1027" t="s">
        <v>18</v>
      </c>
      <c r="AH50" s="1028"/>
      <c r="AI50" s="1028"/>
      <c r="AJ50" s="1029"/>
      <c r="AK50" s="320" t="s">
        <v>12</v>
      </c>
      <c r="AL50" s="1030" t="s">
        <v>19</v>
      </c>
      <c r="AM50" s="1031"/>
      <c r="AN50" s="321" t="s">
        <v>19</v>
      </c>
      <c r="AO50" s="322">
        <v>3000000</v>
      </c>
      <c r="AP50" s="450" t="s">
        <v>20</v>
      </c>
      <c r="AQ50" s="323"/>
      <c r="AS50" s="317"/>
      <c r="AT50" s="858"/>
      <c r="AU50" s="858"/>
      <c r="AV50" s="858"/>
      <c r="AW50" s="858"/>
      <c r="AX50" s="317"/>
      <c r="AY50" s="317"/>
      <c r="BA50" s="311"/>
    </row>
    <row r="51" spans="2:53" ht="36" hidden="1" customHeight="1" x14ac:dyDescent="0.2">
      <c r="B51" s="318"/>
      <c r="C51" s="318"/>
      <c r="D51" s="318"/>
      <c r="E51" s="324" t="s">
        <v>21</v>
      </c>
      <c r="F51" s="1042" t="s">
        <v>22</v>
      </c>
      <c r="G51" s="1043"/>
      <c r="H51" s="1043"/>
      <c r="I51" s="1044"/>
      <c r="J51" s="325" t="s">
        <v>13</v>
      </c>
      <c r="K51" s="1030" t="s">
        <v>181</v>
      </c>
      <c r="L51" s="1031"/>
      <c r="M51" s="326" t="s">
        <v>19</v>
      </c>
      <c r="N51" s="322">
        <v>100000</v>
      </c>
      <c r="O51" s="327" t="s">
        <v>20</v>
      </c>
      <c r="R51" s="317"/>
      <c r="S51" s="858"/>
      <c r="T51" s="858"/>
      <c r="U51" s="858"/>
      <c r="V51" s="858"/>
      <c r="W51" s="317"/>
      <c r="X51" s="317"/>
      <c r="Z51" s="311"/>
      <c r="AC51" s="318"/>
      <c r="AD51" s="318"/>
      <c r="AE51" s="318"/>
      <c r="AF51" s="324" t="s">
        <v>21</v>
      </c>
      <c r="AG51" s="1042" t="s">
        <v>22</v>
      </c>
      <c r="AH51" s="1043"/>
      <c r="AI51" s="1043"/>
      <c r="AJ51" s="1044"/>
      <c r="AK51" s="325" t="s">
        <v>13</v>
      </c>
      <c r="AL51" s="1030" t="s">
        <v>181</v>
      </c>
      <c r="AM51" s="1031"/>
      <c r="AN51" s="326" t="s">
        <v>19</v>
      </c>
      <c r="AO51" s="322">
        <v>100000</v>
      </c>
      <c r="AP51" s="327" t="s">
        <v>20</v>
      </c>
      <c r="AS51" s="317"/>
      <c r="AT51" s="858"/>
      <c r="AU51" s="858"/>
      <c r="AV51" s="858"/>
      <c r="AW51" s="858"/>
      <c r="AX51" s="317"/>
      <c r="AY51" s="317"/>
      <c r="BA51" s="311"/>
    </row>
    <row r="52" spans="2:53" ht="31.5" hidden="1" customHeight="1" x14ac:dyDescent="0.2">
      <c r="B52" s="318"/>
      <c r="C52" s="318"/>
      <c r="D52" s="318"/>
      <c r="E52" s="324" t="s">
        <v>24</v>
      </c>
      <c r="F52" s="1027" t="s">
        <v>25</v>
      </c>
      <c r="G52" s="1028"/>
      <c r="H52" s="1028"/>
      <c r="I52" s="1029"/>
      <c r="J52" s="324" t="s">
        <v>24</v>
      </c>
      <c r="K52" s="1030" t="s">
        <v>26</v>
      </c>
      <c r="L52" s="1031"/>
      <c r="M52" s="321" t="s">
        <v>26</v>
      </c>
      <c r="N52" s="322">
        <v>3000001</v>
      </c>
      <c r="O52" s="97" t="s">
        <v>101</v>
      </c>
      <c r="R52" s="317"/>
      <c r="S52" s="858"/>
      <c r="T52" s="858"/>
      <c r="U52" s="858"/>
      <c r="V52" s="858"/>
      <c r="W52" s="317"/>
      <c r="X52" s="317"/>
      <c r="Z52" s="328"/>
      <c r="AC52" s="318"/>
      <c r="AD52" s="318"/>
      <c r="AE52" s="318"/>
      <c r="AF52" s="324" t="s">
        <v>24</v>
      </c>
      <c r="AG52" s="1027" t="s">
        <v>25</v>
      </c>
      <c r="AH52" s="1028"/>
      <c r="AI52" s="1028"/>
      <c r="AJ52" s="1029"/>
      <c r="AK52" s="324" t="s">
        <v>24</v>
      </c>
      <c r="AL52" s="1030" t="s">
        <v>26</v>
      </c>
      <c r="AM52" s="1031"/>
      <c r="AN52" s="321" t="s">
        <v>26</v>
      </c>
      <c r="AO52" s="322">
        <v>3000001</v>
      </c>
      <c r="AP52" s="450" t="s">
        <v>101</v>
      </c>
      <c r="AS52" s="317"/>
      <c r="AT52" s="858"/>
      <c r="AU52" s="858"/>
      <c r="AV52" s="858"/>
      <c r="AW52" s="858"/>
      <c r="AX52" s="317"/>
      <c r="AY52" s="317"/>
      <c r="BA52" s="328"/>
    </row>
    <row r="53" spans="2:53" hidden="1" x14ac:dyDescent="0.2">
      <c r="E53" s="261"/>
      <c r="R53" s="317"/>
      <c r="S53" s="317"/>
      <c r="V53" s="317"/>
      <c r="W53" s="317"/>
      <c r="X53" s="317"/>
      <c r="Z53" s="328"/>
      <c r="AF53" s="261"/>
      <c r="AS53" s="317"/>
      <c r="AT53" s="317"/>
      <c r="AW53" s="317"/>
      <c r="AX53" s="317"/>
      <c r="AY53" s="317"/>
      <c r="BA53" s="328"/>
    </row>
    <row r="54" spans="2:53" hidden="1" x14ac:dyDescent="0.2">
      <c r="E54" s="261"/>
      <c r="R54" s="317"/>
      <c r="S54" s="317"/>
      <c r="V54" s="317"/>
      <c r="W54" s="317"/>
      <c r="X54" s="317"/>
      <c r="Z54" s="328"/>
      <c r="AF54" s="261"/>
      <c r="AS54" s="317"/>
      <c r="AT54" s="317"/>
      <c r="AW54" s="317"/>
      <c r="AX54" s="317"/>
      <c r="AY54" s="317"/>
      <c r="BA54" s="328"/>
    </row>
    <row r="55" spans="2:53" hidden="1" x14ac:dyDescent="0.2">
      <c r="E55" s="261"/>
      <c r="R55" s="317"/>
      <c r="S55" s="317"/>
      <c r="V55" s="317"/>
      <c r="W55" s="317"/>
      <c r="X55" s="317"/>
      <c r="Z55" s="328"/>
      <c r="AF55" s="261"/>
      <c r="AS55" s="317"/>
      <c r="AT55" s="317"/>
      <c r="AW55" s="317"/>
      <c r="AX55" s="317"/>
      <c r="AY55" s="317"/>
      <c r="BA55" s="328"/>
    </row>
    <row r="56" spans="2:53" hidden="1" x14ac:dyDescent="0.2">
      <c r="B56" s="1032" t="s">
        <v>205</v>
      </c>
      <c r="C56" s="1033"/>
      <c r="D56" s="1033"/>
      <c r="E56" s="1033"/>
      <c r="F56" s="1033"/>
      <c r="G56" s="1034"/>
      <c r="R56" s="317"/>
      <c r="S56" s="317"/>
      <c r="V56" s="317"/>
      <c r="W56" s="317"/>
      <c r="X56" s="317"/>
      <c r="Z56" s="328"/>
      <c r="AC56" s="1032" t="s">
        <v>205</v>
      </c>
      <c r="AD56" s="1033"/>
      <c r="AE56" s="1033"/>
      <c r="AF56" s="1033"/>
      <c r="AG56" s="1033"/>
      <c r="AH56" s="1034"/>
      <c r="AS56" s="317"/>
      <c r="AT56" s="317"/>
      <c r="AW56" s="317"/>
      <c r="AX56" s="317"/>
      <c r="AY56" s="317"/>
      <c r="BA56" s="328"/>
    </row>
    <row r="57" spans="2:53" hidden="1" x14ac:dyDescent="0.2">
      <c r="B57" s="1035" t="s">
        <v>186</v>
      </c>
      <c r="C57" s="1036"/>
      <c r="D57" s="1036"/>
      <c r="E57" s="1036"/>
      <c r="F57" s="1036"/>
      <c r="G57" s="1037"/>
      <c r="R57" s="317"/>
      <c r="S57" s="317"/>
      <c r="V57" s="317"/>
      <c r="W57" s="317"/>
      <c r="X57" s="317"/>
      <c r="Z57" s="329"/>
      <c r="AC57" s="1035" t="s">
        <v>186</v>
      </c>
      <c r="AD57" s="1036"/>
      <c r="AE57" s="1036"/>
      <c r="AF57" s="1036"/>
      <c r="AG57" s="1036"/>
      <c r="AH57" s="1037"/>
      <c r="AS57" s="317"/>
      <c r="AT57" s="317"/>
      <c r="AW57" s="317"/>
      <c r="AX57" s="317"/>
      <c r="AY57" s="317"/>
      <c r="BA57" s="329"/>
    </row>
    <row r="58" spans="2:53" hidden="1" x14ac:dyDescent="0.2">
      <c r="B58" s="330"/>
      <c r="C58" s="331"/>
      <c r="D58" s="331"/>
      <c r="E58" s="331"/>
      <c r="F58" s="259"/>
      <c r="G58" s="332"/>
      <c r="R58" s="317"/>
      <c r="S58" s="317"/>
      <c r="V58" s="317"/>
      <c r="W58" s="317"/>
      <c r="X58" s="317"/>
      <c r="Z58" s="329"/>
      <c r="AC58" s="330"/>
      <c r="AD58" s="331"/>
      <c r="AE58" s="331"/>
      <c r="AF58" s="331"/>
      <c r="AG58" s="259"/>
      <c r="AH58" s="332"/>
      <c r="AS58" s="317"/>
      <c r="AT58" s="317"/>
      <c r="AW58" s="317"/>
      <c r="AX58" s="317"/>
      <c r="AY58" s="317"/>
      <c r="BA58" s="329"/>
    </row>
    <row r="59" spans="2:53" hidden="1" x14ac:dyDescent="0.2">
      <c r="B59" s="330"/>
      <c r="C59" s="331"/>
      <c r="D59" s="331"/>
      <c r="E59" s="331"/>
      <c r="F59" s="259"/>
      <c r="G59" s="332"/>
      <c r="R59" s="317"/>
      <c r="S59" s="317"/>
      <c r="V59" s="317"/>
      <c r="W59" s="317"/>
      <c r="X59" s="317"/>
      <c r="Z59" s="329"/>
      <c r="AC59" s="330"/>
      <c r="AD59" s="331"/>
      <c r="AE59" s="331"/>
      <c r="AF59" s="331"/>
      <c r="AG59" s="259"/>
      <c r="AH59" s="332"/>
      <c r="AS59" s="317"/>
      <c r="AT59" s="317"/>
      <c r="AW59" s="317"/>
      <c r="AX59" s="317"/>
      <c r="AY59" s="317"/>
      <c r="BA59" s="329"/>
    </row>
    <row r="60" spans="2:53" hidden="1" x14ac:dyDescent="0.2">
      <c r="B60" s="330"/>
      <c r="C60" s="331"/>
      <c r="D60" s="331"/>
      <c r="E60" s="331"/>
      <c r="F60" s="259"/>
      <c r="G60" s="332"/>
      <c r="R60" s="317"/>
      <c r="S60" s="317"/>
      <c r="V60" s="317"/>
      <c r="W60" s="317"/>
      <c r="X60" s="317"/>
      <c r="Z60" s="329"/>
      <c r="AC60" s="330"/>
      <c r="AD60" s="331"/>
      <c r="AE60" s="331"/>
      <c r="AF60" s="331"/>
      <c r="AG60" s="259"/>
      <c r="AH60" s="332"/>
      <c r="AS60" s="317"/>
      <c r="AT60" s="317"/>
      <c r="AW60" s="317"/>
      <c r="AX60" s="317"/>
      <c r="AY60" s="317"/>
      <c r="BA60" s="329"/>
    </row>
    <row r="61" spans="2:53" hidden="1" x14ac:dyDescent="0.2">
      <c r="B61" s="330"/>
      <c r="C61" s="331"/>
      <c r="D61" s="331"/>
      <c r="E61" s="331"/>
      <c r="F61" s="259"/>
      <c r="G61" s="332"/>
      <c r="R61" s="317"/>
      <c r="S61" s="317"/>
      <c r="V61" s="317"/>
      <c r="W61" s="317"/>
      <c r="X61" s="317"/>
      <c r="Z61" s="329"/>
      <c r="AC61" s="330"/>
      <c r="AD61" s="331"/>
      <c r="AE61" s="331"/>
      <c r="AF61" s="331"/>
      <c r="AG61" s="259"/>
      <c r="AH61" s="332"/>
      <c r="AS61" s="317"/>
      <c r="AT61" s="317"/>
      <c r="AW61" s="317"/>
      <c r="AX61" s="317"/>
      <c r="AY61" s="317"/>
      <c r="BA61" s="329"/>
    </row>
    <row r="62" spans="2:53" hidden="1" x14ac:dyDescent="0.2">
      <c r="B62" s="330"/>
      <c r="C62" s="331"/>
      <c r="D62" s="331"/>
      <c r="E62" s="331"/>
      <c r="F62" s="259"/>
      <c r="G62" s="332"/>
      <c r="R62" s="317"/>
      <c r="S62" s="317"/>
      <c r="V62" s="317"/>
      <c r="W62" s="317"/>
      <c r="X62" s="317"/>
      <c r="Z62" s="329"/>
      <c r="AC62" s="330"/>
      <c r="AD62" s="331"/>
      <c r="AE62" s="331"/>
      <c r="AF62" s="331"/>
      <c r="AG62" s="259"/>
      <c r="AH62" s="332"/>
      <c r="AS62" s="317"/>
      <c r="AT62" s="317"/>
      <c r="AW62" s="317"/>
      <c r="AX62" s="317"/>
      <c r="AY62" s="317"/>
      <c r="BA62" s="329"/>
    </row>
    <row r="63" spans="2:53" hidden="1" x14ac:dyDescent="0.2">
      <c r="B63" s="330"/>
      <c r="C63" s="331"/>
      <c r="D63" s="331"/>
      <c r="E63" s="331"/>
      <c r="F63" s="259"/>
      <c r="G63" s="332"/>
      <c r="R63" s="317"/>
      <c r="S63" s="317"/>
      <c r="V63" s="317"/>
      <c r="W63" s="317"/>
      <c r="X63" s="317"/>
      <c r="Z63" s="329"/>
      <c r="AC63" s="330"/>
      <c r="AD63" s="331"/>
      <c r="AE63" s="331"/>
      <c r="AF63" s="331"/>
      <c r="AG63" s="259"/>
      <c r="AH63" s="332"/>
      <c r="AS63" s="317"/>
      <c r="AT63" s="317"/>
      <c r="AW63" s="317"/>
      <c r="AX63" s="317"/>
      <c r="AY63" s="317"/>
      <c r="BA63" s="329"/>
    </row>
    <row r="64" spans="2:53" hidden="1" x14ac:dyDescent="0.2">
      <c r="B64" s="1038" t="s">
        <v>206</v>
      </c>
      <c r="C64" s="1039"/>
      <c r="D64" s="1039"/>
      <c r="E64" s="1039"/>
      <c r="F64" s="1039"/>
      <c r="G64" s="1040"/>
      <c r="R64" s="317"/>
      <c r="S64" s="317"/>
      <c r="V64" s="317"/>
      <c r="W64" s="317"/>
      <c r="X64" s="317"/>
      <c r="AC64" s="1038" t="s">
        <v>206</v>
      </c>
      <c r="AD64" s="1039"/>
      <c r="AE64" s="1039"/>
      <c r="AF64" s="1039"/>
      <c r="AG64" s="1039"/>
      <c r="AH64" s="1040"/>
      <c r="AS64" s="317"/>
      <c r="AT64" s="317"/>
      <c r="AW64" s="317"/>
      <c r="AX64" s="317"/>
      <c r="AY64" s="317"/>
    </row>
    <row r="65" spans="2:51" hidden="1" x14ac:dyDescent="0.2">
      <c r="B65" s="1038" t="s">
        <v>207</v>
      </c>
      <c r="C65" s="1039"/>
      <c r="D65" s="1039"/>
      <c r="E65" s="1039"/>
      <c r="F65" s="1039"/>
      <c r="G65" s="1040"/>
      <c r="R65" s="317"/>
      <c r="S65" s="317"/>
      <c r="V65" s="317"/>
      <c r="W65" s="317"/>
      <c r="X65" s="317"/>
      <c r="AC65" s="1038" t="s">
        <v>207</v>
      </c>
      <c r="AD65" s="1039"/>
      <c r="AE65" s="1039"/>
      <c r="AF65" s="1039"/>
      <c r="AG65" s="1039"/>
      <c r="AH65" s="1040"/>
      <c r="AS65" s="317"/>
      <c r="AT65" s="317"/>
      <c r="AW65" s="317"/>
      <c r="AX65" s="317"/>
      <c r="AY65" s="317"/>
    </row>
    <row r="66" spans="2:51" hidden="1" x14ac:dyDescent="0.2">
      <c r="B66" s="1024"/>
      <c r="C66" s="1025"/>
      <c r="D66" s="1025"/>
      <c r="E66" s="1025"/>
      <c r="F66" s="1025"/>
      <c r="G66" s="1026"/>
      <c r="R66" s="317"/>
      <c r="S66" s="317"/>
      <c r="V66" s="317"/>
      <c r="W66" s="317"/>
      <c r="X66" s="317"/>
      <c r="AC66" s="1024"/>
      <c r="AD66" s="1025"/>
      <c r="AE66" s="1025"/>
      <c r="AF66" s="1025"/>
      <c r="AG66" s="1025"/>
      <c r="AH66" s="1026"/>
      <c r="AS66" s="317"/>
      <c r="AT66" s="317"/>
      <c r="AW66" s="317"/>
      <c r="AX66" s="317"/>
      <c r="AY66" s="317"/>
    </row>
    <row r="67" spans="2:51" x14ac:dyDescent="0.2">
      <c r="R67" s="333"/>
      <c r="S67" s="333"/>
      <c r="T67" s="270"/>
      <c r="U67" s="270"/>
      <c r="V67" s="333"/>
      <c r="W67" s="333"/>
      <c r="X67" s="333"/>
      <c r="AS67" s="333"/>
      <c r="AT67" s="333"/>
      <c r="AU67" s="270"/>
      <c r="AV67" s="270"/>
      <c r="AW67" s="333"/>
      <c r="AX67" s="333"/>
      <c r="AY67" s="333"/>
    </row>
    <row r="68" spans="2:51" x14ac:dyDescent="0.2">
      <c r="R68" s="333"/>
      <c r="S68" s="333"/>
      <c r="T68" s="270"/>
      <c r="U68" s="270"/>
      <c r="V68" s="333"/>
      <c r="W68" s="333"/>
      <c r="X68" s="333"/>
      <c r="AS68" s="333"/>
      <c r="AT68" s="333"/>
      <c r="AU68" s="270"/>
      <c r="AV68" s="270"/>
      <c r="AW68" s="333"/>
      <c r="AX68" s="333"/>
      <c r="AY68" s="333"/>
    </row>
    <row r="69" spans="2:51" x14ac:dyDescent="0.2">
      <c r="R69" s="333"/>
      <c r="S69" s="333"/>
      <c r="T69" s="270"/>
      <c r="U69" s="270"/>
      <c r="V69" s="333"/>
      <c r="W69" s="333"/>
      <c r="X69" s="333"/>
      <c r="AS69" s="333"/>
      <c r="AT69" s="333"/>
      <c r="AU69" s="270"/>
      <c r="AV69" s="270"/>
      <c r="AW69" s="333"/>
      <c r="AX69" s="333"/>
      <c r="AY69" s="333"/>
    </row>
    <row r="70" spans="2:51" x14ac:dyDescent="0.2">
      <c r="R70" s="333"/>
      <c r="S70" s="333"/>
      <c r="T70" s="270"/>
      <c r="U70" s="270"/>
      <c r="V70" s="333"/>
      <c r="W70" s="333"/>
      <c r="X70" s="333"/>
      <c r="AS70" s="333"/>
      <c r="AT70" s="333"/>
      <c r="AU70" s="270"/>
      <c r="AV70" s="270"/>
      <c r="AW70" s="333"/>
      <c r="AX70" s="333"/>
      <c r="AY70" s="333"/>
    </row>
    <row r="71" spans="2:51" x14ac:dyDescent="0.2">
      <c r="R71" s="333"/>
      <c r="S71" s="333"/>
      <c r="T71" s="270"/>
      <c r="U71" s="270"/>
      <c r="V71" s="333"/>
      <c r="W71" s="333"/>
      <c r="X71" s="333"/>
      <c r="AS71" s="333"/>
      <c r="AT71" s="333"/>
      <c r="AU71" s="270"/>
      <c r="AV71" s="270"/>
      <c r="AW71" s="333"/>
      <c r="AX71" s="333"/>
      <c r="AY71" s="333"/>
    </row>
  </sheetData>
  <mergeCells count="588">
    <mergeCell ref="AC56:AH56"/>
    <mergeCell ref="AC57:AH57"/>
    <mergeCell ref="AC64:AH64"/>
    <mergeCell ref="AC65:AH65"/>
    <mergeCell ref="AC66:AH66"/>
    <mergeCell ref="A1:BA1"/>
    <mergeCell ref="A2:BA2"/>
    <mergeCell ref="A3:BA3"/>
    <mergeCell ref="A4:BA4"/>
    <mergeCell ref="A5:Z5"/>
    <mergeCell ref="AB5:BA5"/>
    <mergeCell ref="AB42:AC42"/>
    <mergeCell ref="AB43:AC43"/>
    <mergeCell ref="AB44:AC44"/>
    <mergeCell ref="AD44:AR44"/>
    <mergeCell ref="AB45:AC45"/>
    <mergeCell ref="AF49:AK49"/>
    <mergeCell ref="AL49:AM49"/>
    <mergeCell ref="AN49:AO49"/>
    <mergeCell ref="AT49:AW52"/>
    <mergeCell ref="AG50:AJ50"/>
    <mergeCell ref="AL50:AM50"/>
    <mergeCell ref="AG51:AJ51"/>
    <mergeCell ref="AL51:AM51"/>
    <mergeCell ref="AG52:AJ52"/>
    <mergeCell ref="AL52:AM52"/>
    <mergeCell ref="AR38:AR39"/>
    <mergeCell ref="AS38:AS39"/>
    <mergeCell ref="AT38:AT39"/>
    <mergeCell ref="AU38:AU39"/>
    <mergeCell ref="AV38:AV39"/>
    <mergeCell ref="AW38:AW39"/>
    <mergeCell ref="AR40:AR41"/>
    <mergeCell ref="AS40:AS41"/>
    <mergeCell ref="AT40:AT41"/>
    <mergeCell ref="AU40:AU41"/>
    <mergeCell ref="AV40:AV41"/>
    <mergeCell ref="AW40:AW41"/>
    <mergeCell ref="AB36:AC36"/>
    <mergeCell ref="AB37:AC37"/>
    <mergeCell ref="AB38:AB39"/>
    <mergeCell ref="AC38:AC39"/>
    <mergeCell ref="AD38:AD39"/>
    <mergeCell ref="AE38:AE39"/>
    <mergeCell ref="AF38:AF39"/>
    <mergeCell ref="AG38:AO39"/>
    <mergeCell ref="AQ38:AQ39"/>
    <mergeCell ref="AS34:AS35"/>
    <mergeCell ref="AT34:AT35"/>
    <mergeCell ref="AU34:AU35"/>
    <mergeCell ref="AV34:AV35"/>
    <mergeCell ref="AW34:AW35"/>
    <mergeCell ref="AX34:AX35"/>
    <mergeCell ref="AY34:AY35"/>
    <mergeCell ref="AZ34:AZ35"/>
    <mergeCell ref="BA34:BA35"/>
    <mergeCell ref="AB33:AC33"/>
    <mergeCell ref="AB34:AB35"/>
    <mergeCell ref="AC34:AC35"/>
    <mergeCell ref="AD34:AD35"/>
    <mergeCell ref="AE34:AE35"/>
    <mergeCell ref="AF34:AF35"/>
    <mergeCell ref="AG34:AO35"/>
    <mergeCell ref="AQ34:AQ35"/>
    <mergeCell ref="AR34:AR35"/>
    <mergeCell ref="AT30:AT31"/>
    <mergeCell ref="AU30:AU31"/>
    <mergeCell ref="AV30:AV31"/>
    <mergeCell ref="AW30:AW31"/>
    <mergeCell ref="AX30:AX31"/>
    <mergeCell ref="AY30:AY31"/>
    <mergeCell ref="AZ30:AZ31"/>
    <mergeCell ref="BA30:BA31"/>
    <mergeCell ref="AB32:AC32"/>
    <mergeCell ref="AB30:AB31"/>
    <mergeCell ref="AC30:AC31"/>
    <mergeCell ref="AD30:AD31"/>
    <mergeCell ref="AE30:AE31"/>
    <mergeCell ref="AF30:AF31"/>
    <mergeCell ref="AG30:AO31"/>
    <mergeCell ref="AQ30:AQ31"/>
    <mergeCell ref="AR30:AR31"/>
    <mergeCell ref="AS30:AS31"/>
    <mergeCell ref="BA26:BA27"/>
    <mergeCell ref="AB28:AB29"/>
    <mergeCell ref="AC28:AC29"/>
    <mergeCell ref="AD28:AD29"/>
    <mergeCell ref="AE28:AE29"/>
    <mergeCell ref="AF28:AF29"/>
    <mergeCell ref="AG28:AO29"/>
    <mergeCell ref="AQ28:AQ29"/>
    <mergeCell ref="AR28:AR29"/>
    <mergeCell ref="AS28:AS29"/>
    <mergeCell ref="AT28:AT29"/>
    <mergeCell ref="AU28:AU29"/>
    <mergeCell ref="AV28:AV29"/>
    <mergeCell ref="AW28:AW29"/>
    <mergeCell ref="AX28:AX29"/>
    <mergeCell ref="AY28:AY29"/>
    <mergeCell ref="AZ28:AZ29"/>
    <mergeCell ref="BA28:BA29"/>
    <mergeCell ref="AT24:AT25"/>
    <mergeCell ref="AU24:AU25"/>
    <mergeCell ref="AV24:AV25"/>
    <mergeCell ref="AW24:AW25"/>
    <mergeCell ref="AX24:AX25"/>
    <mergeCell ref="AY24:AY25"/>
    <mergeCell ref="AZ24:AZ25"/>
    <mergeCell ref="BA24:BA25"/>
    <mergeCell ref="AB26:AB27"/>
    <mergeCell ref="AC26:AC27"/>
    <mergeCell ref="AD26:AD27"/>
    <mergeCell ref="AE26:AE27"/>
    <mergeCell ref="AF26:AF27"/>
    <mergeCell ref="AG26:AO27"/>
    <mergeCell ref="AQ26:AQ27"/>
    <mergeCell ref="AR26:AR27"/>
    <mergeCell ref="AS26:AS27"/>
    <mergeCell ref="AT26:AT27"/>
    <mergeCell ref="AU26:AU27"/>
    <mergeCell ref="AV26:AV27"/>
    <mergeCell ref="AW26:AW27"/>
    <mergeCell ref="AX26:AX27"/>
    <mergeCell ref="AY26:AY27"/>
    <mergeCell ref="AZ26:AZ27"/>
    <mergeCell ref="AB24:AB25"/>
    <mergeCell ref="AC24:AC25"/>
    <mergeCell ref="AD24:AD25"/>
    <mergeCell ref="AE24:AE25"/>
    <mergeCell ref="AF24:AF25"/>
    <mergeCell ref="AG24:AO25"/>
    <mergeCell ref="AQ24:AQ25"/>
    <mergeCell ref="AR24:AR25"/>
    <mergeCell ref="AS24:AS25"/>
    <mergeCell ref="BA20:BA21"/>
    <mergeCell ref="AB22:AB23"/>
    <mergeCell ref="AC22:AC23"/>
    <mergeCell ref="AD22:AD23"/>
    <mergeCell ref="AE22:AE23"/>
    <mergeCell ref="AF22:AF23"/>
    <mergeCell ref="AG22:AO23"/>
    <mergeCell ref="AQ22:AQ23"/>
    <mergeCell ref="AR22:AR23"/>
    <mergeCell ref="AS22:AS23"/>
    <mergeCell ref="AT22:AT23"/>
    <mergeCell ref="AU22:AU23"/>
    <mergeCell ref="AV22:AV23"/>
    <mergeCell ref="AW22:AW23"/>
    <mergeCell ref="AX22:AX23"/>
    <mergeCell ref="AY22:AY23"/>
    <mergeCell ref="AZ22:AZ23"/>
    <mergeCell ref="BA22:BA23"/>
    <mergeCell ref="AT18:AT19"/>
    <mergeCell ref="AU18:AU19"/>
    <mergeCell ref="AV18:AV19"/>
    <mergeCell ref="AW18:AW19"/>
    <mergeCell ref="AX18:AX19"/>
    <mergeCell ref="AY18:AY19"/>
    <mergeCell ref="AZ18:AZ19"/>
    <mergeCell ref="BA18:BA19"/>
    <mergeCell ref="AB20:AB21"/>
    <mergeCell ref="AC20:AC21"/>
    <mergeCell ref="AD20:AD21"/>
    <mergeCell ref="AE20:AE21"/>
    <mergeCell ref="AF20:AF21"/>
    <mergeCell ref="AG20:AO21"/>
    <mergeCell ref="AQ20:AQ21"/>
    <mergeCell ref="AR20:AR21"/>
    <mergeCell ref="AS20:AS21"/>
    <mergeCell ref="AT20:AT21"/>
    <mergeCell ref="AU20:AU21"/>
    <mergeCell ref="AV20:AV21"/>
    <mergeCell ref="AW20:AW21"/>
    <mergeCell ref="AX20:AX21"/>
    <mergeCell ref="AY20:AY21"/>
    <mergeCell ref="AZ20:AZ21"/>
    <mergeCell ref="AB18:AB19"/>
    <mergeCell ref="AC18:AC19"/>
    <mergeCell ref="AD18:AD19"/>
    <mergeCell ref="AE18:AE19"/>
    <mergeCell ref="AF18:AF19"/>
    <mergeCell ref="AG18:AO19"/>
    <mergeCell ref="AQ18:AQ19"/>
    <mergeCell ref="AR18:AR19"/>
    <mergeCell ref="AS18:AS19"/>
    <mergeCell ref="BA14:BA15"/>
    <mergeCell ref="AB16:AB17"/>
    <mergeCell ref="AC16:AC17"/>
    <mergeCell ref="AD16:AD17"/>
    <mergeCell ref="AE16:AE17"/>
    <mergeCell ref="AF16:AF17"/>
    <mergeCell ref="AG16:AO17"/>
    <mergeCell ref="AQ16:AQ17"/>
    <mergeCell ref="AR16:AR17"/>
    <mergeCell ref="AS16:AS17"/>
    <mergeCell ref="AT16:AT17"/>
    <mergeCell ref="AU16:AU17"/>
    <mergeCell ref="AV16:AV17"/>
    <mergeCell ref="AW16:AW17"/>
    <mergeCell ref="AX16:AX17"/>
    <mergeCell ref="AY16:AY17"/>
    <mergeCell ref="AZ16:AZ17"/>
    <mergeCell ref="BA16:BA17"/>
    <mergeCell ref="AT12:AT13"/>
    <mergeCell ref="AU12:AU13"/>
    <mergeCell ref="AV12:AV13"/>
    <mergeCell ref="AW12:AW13"/>
    <mergeCell ref="AX12:AX13"/>
    <mergeCell ref="AY12:AY13"/>
    <mergeCell ref="AZ12:AZ13"/>
    <mergeCell ref="BA12:BA13"/>
    <mergeCell ref="AB14:AB15"/>
    <mergeCell ref="AC14:AC15"/>
    <mergeCell ref="AD14:AD15"/>
    <mergeCell ref="AE14:AE15"/>
    <mergeCell ref="AF14:AF15"/>
    <mergeCell ref="AG14:AO15"/>
    <mergeCell ref="AQ14:AQ15"/>
    <mergeCell ref="AR14:AR15"/>
    <mergeCell ref="AS14:AS15"/>
    <mergeCell ref="AT14:AT15"/>
    <mergeCell ref="AU14:AU15"/>
    <mergeCell ref="AV14:AV15"/>
    <mergeCell ref="AW14:AW15"/>
    <mergeCell ref="AX14:AX15"/>
    <mergeCell ref="AY14:AY15"/>
    <mergeCell ref="AZ14:AZ15"/>
    <mergeCell ref="AB12:AB13"/>
    <mergeCell ref="AC12:AC13"/>
    <mergeCell ref="AD12:AD13"/>
    <mergeCell ref="AE12:AE13"/>
    <mergeCell ref="AF12:AF13"/>
    <mergeCell ref="AG12:AO13"/>
    <mergeCell ref="AQ12:AQ13"/>
    <mergeCell ref="AR12:AR13"/>
    <mergeCell ref="AS12:AS13"/>
    <mergeCell ref="AU7:AV7"/>
    <mergeCell ref="AW7:AW8"/>
    <mergeCell ref="AX7:AX8"/>
    <mergeCell ref="AY7:AY8"/>
    <mergeCell ref="AZ7:AZ8"/>
    <mergeCell ref="BA7:BA8"/>
    <mergeCell ref="AB9:AC9"/>
    <mergeCell ref="AB10:AB11"/>
    <mergeCell ref="AC10:AC11"/>
    <mergeCell ref="AD10:AD11"/>
    <mergeCell ref="AE10:AE11"/>
    <mergeCell ref="AF10:AF11"/>
    <mergeCell ref="AG10:AO11"/>
    <mergeCell ref="AQ10:AQ11"/>
    <mergeCell ref="AR10:AR11"/>
    <mergeCell ref="AS10:AS11"/>
    <mergeCell ref="AT10:AT11"/>
    <mergeCell ref="AU10:AU11"/>
    <mergeCell ref="AV10:AV11"/>
    <mergeCell ref="AW10:AW11"/>
    <mergeCell ref="AX10:AX11"/>
    <mergeCell ref="AY10:AY11"/>
    <mergeCell ref="AZ10:AZ11"/>
    <mergeCell ref="BA10:BA11"/>
    <mergeCell ref="AK7:AK8"/>
    <mergeCell ref="AL7:AL8"/>
    <mergeCell ref="AM7:AM8"/>
    <mergeCell ref="AN7:AN8"/>
    <mergeCell ref="AO7:AO8"/>
    <mergeCell ref="AP7:AP8"/>
    <mergeCell ref="AQ7:AQ8"/>
    <mergeCell ref="AR7:AR8"/>
    <mergeCell ref="AS7:AT7"/>
    <mergeCell ref="AB7:AB8"/>
    <mergeCell ref="AC7:AC8"/>
    <mergeCell ref="AD7:AD8"/>
    <mergeCell ref="AE7:AE8"/>
    <mergeCell ref="AF7:AF8"/>
    <mergeCell ref="AG7:AG8"/>
    <mergeCell ref="AH7:AH8"/>
    <mergeCell ref="AI7:AI8"/>
    <mergeCell ref="AJ7:AJ8"/>
    <mergeCell ref="AB6:AF6"/>
    <mergeCell ref="AG6:AJ6"/>
    <mergeCell ref="AL6:AN6"/>
    <mergeCell ref="AO6:AR6"/>
    <mergeCell ref="AS6:AV6"/>
    <mergeCell ref="S28:S29"/>
    <mergeCell ref="T28:T29"/>
    <mergeCell ref="U28:U29"/>
    <mergeCell ref="V28:V29"/>
    <mergeCell ref="W28:W29"/>
    <mergeCell ref="X28:X29"/>
    <mergeCell ref="Y28:Y29"/>
    <mergeCell ref="Z28:Z29"/>
    <mergeCell ref="Z16:Z17"/>
    <mergeCell ref="S26:S27"/>
    <mergeCell ref="T26:T27"/>
    <mergeCell ref="U26:U27"/>
    <mergeCell ref="V26:V27"/>
    <mergeCell ref="W26:W27"/>
    <mergeCell ref="X26:X27"/>
    <mergeCell ref="Y26:Y27"/>
    <mergeCell ref="Z26:Z27"/>
    <mergeCell ref="W18:W19"/>
    <mergeCell ref="X18:X19"/>
    <mergeCell ref="X14:X15"/>
    <mergeCell ref="Y14:Y15"/>
    <mergeCell ref="Z14:Z15"/>
    <mergeCell ref="A26:A27"/>
    <mergeCell ref="B26:B27"/>
    <mergeCell ref="C26:C27"/>
    <mergeCell ref="D26:D27"/>
    <mergeCell ref="E26:E27"/>
    <mergeCell ref="F26:N27"/>
    <mergeCell ref="P26:P27"/>
    <mergeCell ref="Q26:Q27"/>
    <mergeCell ref="R26:R27"/>
    <mergeCell ref="P16:P17"/>
    <mergeCell ref="Q16:Q17"/>
    <mergeCell ref="R16:R17"/>
    <mergeCell ref="Y18:Y19"/>
    <mergeCell ref="Z18:Z19"/>
    <mergeCell ref="F18:N19"/>
    <mergeCell ref="P18:P19"/>
    <mergeCell ref="S12:S13"/>
    <mergeCell ref="T12:T13"/>
    <mergeCell ref="U12:U13"/>
    <mergeCell ref="V12:V13"/>
    <mergeCell ref="W12:W13"/>
    <mergeCell ref="X12:X13"/>
    <mergeCell ref="Y12:Y13"/>
    <mergeCell ref="Z12:Z13"/>
    <mergeCell ref="S16:S17"/>
    <mergeCell ref="T16:T17"/>
    <mergeCell ref="U16:U17"/>
    <mergeCell ref="V16:V17"/>
    <mergeCell ref="W16:W17"/>
    <mergeCell ref="X16:X17"/>
    <mergeCell ref="Y16:Y17"/>
    <mergeCell ref="V14:V15"/>
    <mergeCell ref="W14:W15"/>
    <mergeCell ref="A12:A13"/>
    <mergeCell ref="B12:B13"/>
    <mergeCell ref="C12:C13"/>
    <mergeCell ref="D12:D13"/>
    <mergeCell ref="E12:E13"/>
    <mergeCell ref="F12:N13"/>
    <mergeCell ref="P12:P13"/>
    <mergeCell ref="Q12:Q13"/>
    <mergeCell ref="R12:R13"/>
    <mergeCell ref="A6:E6"/>
    <mergeCell ref="F6:I6"/>
    <mergeCell ref="K6:M6"/>
    <mergeCell ref="N6:Q6"/>
    <mergeCell ref="R6:U6"/>
    <mergeCell ref="X7:X8"/>
    <mergeCell ref="Y7:Y8"/>
    <mergeCell ref="Z7:Z8"/>
    <mergeCell ref="M7:M8"/>
    <mergeCell ref="N7:N8"/>
    <mergeCell ref="O7:O8"/>
    <mergeCell ref="P7:P8"/>
    <mergeCell ref="Q7:Q8"/>
    <mergeCell ref="R7:S7"/>
    <mergeCell ref="A9:B9"/>
    <mergeCell ref="A10:A11"/>
    <mergeCell ref="B10:B11"/>
    <mergeCell ref="C10:C11"/>
    <mergeCell ref="D10:D11"/>
    <mergeCell ref="E10:E11"/>
    <mergeCell ref="T7:U7"/>
    <mergeCell ref="V7:V8"/>
    <mergeCell ref="W7:W8"/>
    <mergeCell ref="G7:G8"/>
    <mergeCell ref="H7:H8"/>
    <mergeCell ref="I7:I8"/>
    <mergeCell ref="J7:J8"/>
    <mergeCell ref="K7:K8"/>
    <mergeCell ref="L7:L8"/>
    <mergeCell ref="A7:A8"/>
    <mergeCell ref="B7:B8"/>
    <mergeCell ref="C7:C8"/>
    <mergeCell ref="D7:D8"/>
    <mergeCell ref="E7:E8"/>
    <mergeCell ref="F7:F8"/>
    <mergeCell ref="U10:U11"/>
    <mergeCell ref="V10:V11"/>
    <mergeCell ref="W10:W11"/>
    <mergeCell ref="X10:X11"/>
    <mergeCell ref="Y10:Y11"/>
    <mergeCell ref="Z10:Z11"/>
    <mergeCell ref="F10:N11"/>
    <mergeCell ref="P10:P11"/>
    <mergeCell ref="Q10:Q11"/>
    <mergeCell ref="R10:R11"/>
    <mergeCell ref="S10:S11"/>
    <mergeCell ref="T10:T11"/>
    <mergeCell ref="T14:T15"/>
    <mergeCell ref="U14:U15"/>
    <mergeCell ref="A14:A15"/>
    <mergeCell ref="B14:B15"/>
    <mergeCell ref="C14:C15"/>
    <mergeCell ref="D14:D15"/>
    <mergeCell ref="E14:E15"/>
    <mergeCell ref="F14:N15"/>
    <mergeCell ref="U18:U19"/>
    <mergeCell ref="A18:A19"/>
    <mergeCell ref="B18:B19"/>
    <mergeCell ref="C18:C19"/>
    <mergeCell ref="D18:D19"/>
    <mergeCell ref="E18:E19"/>
    <mergeCell ref="P14:P15"/>
    <mergeCell ref="Q14:Q15"/>
    <mergeCell ref="R14:R15"/>
    <mergeCell ref="S14:S15"/>
    <mergeCell ref="A16:A17"/>
    <mergeCell ref="B16:B17"/>
    <mergeCell ref="C16:C17"/>
    <mergeCell ref="D16:D17"/>
    <mergeCell ref="E16:E17"/>
    <mergeCell ref="F16:N17"/>
    <mergeCell ref="V18:V19"/>
    <mergeCell ref="Q18:Q19"/>
    <mergeCell ref="R18:R19"/>
    <mergeCell ref="S18:S19"/>
    <mergeCell ref="T18:T19"/>
    <mergeCell ref="V20:V21"/>
    <mergeCell ref="W20:W21"/>
    <mergeCell ref="X20:X21"/>
    <mergeCell ref="Y20:Y21"/>
    <mergeCell ref="Z20:Z21"/>
    <mergeCell ref="T20:T21"/>
    <mergeCell ref="U20:U21"/>
    <mergeCell ref="A22:A23"/>
    <mergeCell ref="B22:B23"/>
    <mergeCell ref="C22:C23"/>
    <mergeCell ref="D22:D23"/>
    <mergeCell ref="E22:E23"/>
    <mergeCell ref="P20:P21"/>
    <mergeCell ref="Q20:Q21"/>
    <mergeCell ref="R20:R21"/>
    <mergeCell ref="S20:S21"/>
    <mergeCell ref="A20:A21"/>
    <mergeCell ref="B20:B21"/>
    <mergeCell ref="C20:C21"/>
    <mergeCell ref="D20:D21"/>
    <mergeCell ref="E20:E21"/>
    <mergeCell ref="F20:N21"/>
    <mergeCell ref="U22:U23"/>
    <mergeCell ref="V22:V23"/>
    <mergeCell ref="W22:W23"/>
    <mergeCell ref="X22:X23"/>
    <mergeCell ref="Y22:Y23"/>
    <mergeCell ref="Z22:Z23"/>
    <mergeCell ref="F22:N23"/>
    <mergeCell ref="P22:P23"/>
    <mergeCell ref="Q22:Q23"/>
    <mergeCell ref="R22:R23"/>
    <mergeCell ref="S22:S23"/>
    <mergeCell ref="T22:T23"/>
    <mergeCell ref="A32:B32"/>
    <mergeCell ref="A33:B33"/>
    <mergeCell ref="V24:V25"/>
    <mergeCell ref="A28:A29"/>
    <mergeCell ref="B28:B29"/>
    <mergeCell ref="C28:C29"/>
    <mergeCell ref="D28:D29"/>
    <mergeCell ref="E28:E29"/>
    <mergeCell ref="F28:N29"/>
    <mergeCell ref="P28:P29"/>
    <mergeCell ref="Q28:Q29"/>
    <mergeCell ref="R28:R29"/>
    <mergeCell ref="W24:W25"/>
    <mergeCell ref="X24:X25"/>
    <mergeCell ref="Y24:Y25"/>
    <mergeCell ref="Z24:Z25"/>
    <mergeCell ref="A30:A31"/>
    <mergeCell ref="B30:B31"/>
    <mergeCell ref="C30:C31"/>
    <mergeCell ref="D30:D31"/>
    <mergeCell ref="E30:E31"/>
    <mergeCell ref="P24:P25"/>
    <mergeCell ref="Q24:Q25"/>
    <mergeCell ref="R24:R25"/>
    <mergeCell ref="S24:S25"/>
    <mergeCell ref="T24:T25"/>
    <mergeCell ref="U24:U25"/>
    <mergeCell ref="A24:A25"/>
    <mergeCell ref="B24:B25"/>
    <mergeCell ref="C24:C25"/>
    <mergeCell ref="D24:D25"/>
    <mergeCell ref="E24:E25"/>
    <mergeCell ref="F24:N25"/>
    <mergeCell ref="U30:U31"/>
    <mergeCell ref="V30:V31"/>
    <mergeCell ref="W30:W31"/>
    <mergeCell ref="M49:N49"/>
    <mergeCell ref="F50:I50"/>
    <mergeCell ref="K50:L50"/>
    <mergeCell ref="Z30:Z31"/>
    <mergeCell ref="F30:N31"/>
    <mergeCell ref="P30:P31"/>
    <mergeCell ref="Q30:Q31"/>
    <mergeCell ref="R30:R31"/>
    <mergeCell ref="S30:S31"/>
    <mergeCell ref="T30:T31"/>
    <mergeCell ref="X30:X31"/>
    <mergeCell ref="Y30:Y31"/>
    <mergeCell ref="Z34:Z35"/>
    <mergeCell ref="X34:X35"/>
    <mergeCell ref="Y34:Y35"/>
    <mergeCell ref="S49:V52"/>
    <mergeCell ref="W38:W39"/>
    <mergeCell ref="X38:X39"/>
    <mergeCell ref="Y38:Y39"/>
    <mergeCell ref="V38:V39"/>
    <mergeCell ref="V40:V41"/>
    <mergeCell ref="W40:W41"/>
    <mergeCell ref="X40:X41"/>
    <mergeCell ref="A36:B36"/>
    <mergeCell ref="A43:B43"/>
    <mergeCell ref="A44:B44"/>
    <mergeCell ref="C44:Q44"/>
    <mergeCell ref="A45:B45"/>
    <mergeCell ref="T34:T35"/>
    <mergeCell ref="U34:U35"/>
    <mergeCell ref="V34:V35"/>
    <mergeCell ref="W34:W35"/>
    <mergeCell ref="E34:E35"/>
    <mergeCell ref="F34:N35"/>
    <mergeCell ref="P34:P35"/>
    <mergeCell ref="Q34:Q35"/>
    <mergeCell ref="R34:R35"/>
    <mergeCell ref="S34:S35"/>
    <mergeCell ref="A34:A35"/>
    <mergeCell ref="B34:B35"/>
    <mergeCell ref="C34:C35"/>
    <mergeCell ref="D34:D35"/>
    <mergeCell ref="A37:B37"/>
    <mergeCell ref="A38:A39"/>
    <mergeCell ref="B38:B39"/>
    <mergeCell ref="C38:C39"/>
    <mergeCell ref="D38:D39"/>
    <mergeCell ref="B66:G66"/>
    <mergeCell ref="F52:I52"/>
    <mergeCell ref="K52:L52"/>
    <mergeCell ref="B56:G56"/>
    <mergeCell ref="B57:G57"/>
    <mergeCell ref="B64:G64"/>
    <mergeCell ref="B65:G65"/>
    <mergeCell ref="E49:J49"/>
    <mergeCell ref="K49:L49"/>
    <mergeCell ref="F51:I51"/>
    <mergeCell ref="K51:L51"/>
    <mergeCell ref="A42:B42"/>
    <mergeCell ref="E38:E39"/>
    <mergeCell ref="F38:N39"/>
    <mergeCell ref="P38:P39"/>
    <mergeCell ref="Q38:Q39"/>
    <mergeCell ref="R38:R39"/>
    <mergeCell ref="S38:S39"/>
    <mergeCell ref="T38:T39"/>
    <mergeCell ref="U38:U39"/>
    <mergeCell ref="A40:A41"/>
    <mergeCell ref="B40:B41"/>
    <mergeCell ref="C40:C41"/>
    <mergeCell ref="D40:D41"/>
    <mergeCell ref="E40:E41"/>
    <mergeCell ref="F40:N41"/>
    <mergeCell ref="P40:P41"/>
    <mergeCell ref="Q40:Q41"/>
    <mergeCell ref="R40:R41"/>
    <mergeCell ref="S40:S41"/>
    <mergeCell ref="T40:T41"/>
    <mergeCell ref="U40:U41"/>
    <mergeCell ref="AX40:AX41"/>
    <mergeCell ref="AY40:AY41"/>
    <mergeCell ref="AZ40:AZ41"/>
    <mergeCell ref="BA38:BA41"/>
    <mergeCell ref="Z38:Z41"/>
    <mergeCell ref="Y40:Y41"/>
    <mergeCell ref="AB40:AB41"/>
    <mergeCell ref="AC40:AC41"/>
    <mergeCell ref="AD40:AD41"/>
    <mergeCell ref="AE40:AE41"/>
    <mergeCell ref="AF40:AF41"/>
    <mergeCell ref="AG40:AO41"/>
    <mergeCell ref="AQ40:AQ41"/>
    <mergeCell ref="AX38:AX39"/>
    <mergeCell ref="AY38:AY39"/>
    <mergeCell ref="AZ38:AZ39"/>
  </mergeCells>
  <printOptions horizontalCentered="1" verticalCentered="1"/>
  <pageMargins left="0.59055118110236227" right="0.39370078740157483" top="0.39370078740157483" bottom="0.39370078740157483" header="0" footer="0.19685039370078741"/>
  <pageSetup paperSize="14" scale="46" orientation="landscape" r:id="rId1"/>
  <headerFooter alignWithMargins="0">
    <oddFooter>&amp;R&amp;P de &amp;N
&amp;D
PAC 2013. 4a. Modificación
Octubre 2013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55"/>
  <sheetViews>
    <sheetView view="pageBreakPreview" zoomScaleNormal="100" zoomScaleSheetLayoutView="100" workbookViewId="0">
      <selection sqref="A1:BB1"/>
    </sheetView>
  </sheetViews>
  <sheetFormatPr baseColWidth="10" defaultColWidth="11.5703125" defaultRowHeight="12.75" x14ac:dyDescent="0.2"/>
  <cols>
    <col min="1" max="1" width="5.5703125" style="200" customWidth="1"/>
    <col min="2" max="2" width="31.85546875" style="200" customWidth="1"/>
    <col min="3" max="3" width="7.85546875" style="200" customWidth="1"/>
    <col min="4" max="4" width="9.7109375" style="200" customWidth="1"/>
    <col min="5" max="5" width="12" style="200" hidden="1" customWidth="1"/>
    <col min="6" max="6" width="12.85546875" style="200" hidden="1" customWidth="1"/>
    <col min="7" max="7" width="11.5703125" style="200" hidden="1" customWidth="1"/>
    <col min="8" max="8" width="9.5703125" style="200" hidden="1" customWidth="1"/>
    <col min="9" max="9" width="14.140625" style="200" hidden="1" customWidth="1"/>
    <col min="10" max="11" width="11.5703125" style="200" hidden="1" customWidth="1"/>
    <col min="12" max="12" width="12.28515625" style="200" hidden="1" customWidth="1"/>
    <col min="13" max="13" width="13.28515625" style="200" hidden="1" customWidth="1"/>
    <col min="14" max="14" width="11" style="200" hidden="1" customWidth="1"/>
    <col min="15" max="16" width="11.5703125" style="200" hidden="1" customWidth="1"/>
    <col min="17" max="17" width="10.42578125" style="200" hidden="1" customWidth="1"/>
    <col min="18" max="18" width="17.140625" style="200" customWidth="1"/>
    <col min="19" max="19" width="17.7109375" style="200" customWidth="1"/>
    <col min="20" max="20" width="9.7109375" style="200" hidden="1" customWidth="1"/>
    <col min="21" max="21" width="8.5703125" style="200" hidden="1" customWidth="1"/>
    <col min="22" max="22" width="15.42578125" style="200" customWidth="1"/>
    <col min="23" max="23" width="16.28515625" style="200" customWidth="1"/>
    <col min="24" max="24" width="15.5703125" style="200" customWidth="1"/>
    <col min="25" max="25" width="13.85546875" style="200" customWidth="1"/>
    <col min="26" max="26" width="14.42578125" style="200" customWidth="1"/>
    <col min="27" max="27" width="12" style="200" hidden="1" customWidth="1"/>
    <col min="28" max="28" width="5.140625" style="531" customWidth="1"/>
    <col min="29" max="29" width="5.5703125" style="200" customWidth="1"/>
    <col min="30" max="30" width="31.85546875" style="200" customWidth="1"/>
    <col min="31" max="31" width="9.140625" style="200" customWidth="1"/>
    <col min="32" max="32" width="9.7109375" style="200" customWidth="1"/>
    <col min="33" max="33" width="12" style="200" hidden="1" customWidth="1"/>
    <col min="34" max="34" width="12.85546875" style="200" hidden="1" customWidth="1"/>
    <col min="35" max="35" width="11.5703125" style="200" hidden="1" customWidth="1"/>
    <col min="36" max="36" width="9.5703125" style="200" hidden="1" customWidth="1"/>
    <col min="37" max="37" width="14.140625" style="200" hidden="1" customWidth="1"/>
    <col min="38" max="39" width="11.5703125" style="200" hidden="1" customWidth="1"/>
    <col min="40" max="40" width="12.28515625" style="200" hidden="1" customWidth="1"/>
    <col min="41" max="41" width="13.28515625" style="200" hidden="1" customWidth="1"/>
    <col min="42" max="42" width="11" style="200" hidden="1" customWidth="1"/>
    <col min="43" max="44" width="11.5703125" style="200" hidden="1" customWidth="1"/>
    <col min="45" max="45" width="10.42578125" style="200" hidden="1" customWidth="1"/>
    <col min="46" max="46" width="17.140625" style="200" customWidth="1"/>
    <col min="47" max="47" width="17.7109375" style="200" customWidth="1"/>
    <col min="48" max="48" width="9.7109375" style="200" hidden="1" customWidth="1"/>
    <col min="49" max="49" width="8.5703125" style="200" hidden="1" customWidth="1"/>
    <col min="50" max="50" width="15.42578125" style="200" customWidth="1"/>
    <col min="51" max="51" width="16.28515625" style="200" customWidth="1"/>
    <col min="52" max="52" width="15.5703125" style="200" customWidth="1"/>
    <col min="53" max="53" width="13.85546875" style="200" customWidth="1"/>
    <col min="54" max="54" width="14.42578125" style="200" customWidth="1"/>
    <col min="55" max="16384" width="11.5703125" style="200"/>
  </cols>
  <sheetData>
    <row r="1" spans="1:54" s="276" customFormat="1" ht="15.6" customHeight="1" x14ac:dyDescent="0.25">
      <c r="A1" s="1118" t="s">
        <v>208</v>
      </c>
      <c r="B1" s="1118"/>
      <c r="C1" s="1118"/>
      <c r="D1" s="1118"/>
      <c r="E1" s="1118"/>
      <c r="F1" s="1118"/>
      <c r="G1" s="1118"/>
      <c r="H1" s="1118"/>
      <c r="I1" s="1118"/>
      <c r="J1" s="1118"/>
      <c r="K1" s="1118"/>
      <c r="L1" s="1118"/>
      <c r="M1" s="1118"/>
      <c r="N1" s="1118"/>
      <c r="O1" s="1118"/>
      <c r="P1" s="1118"/>
      <c r="Q1" s="1118"/>
      <c r="R1" s="1118"/>
      <c r="S1" s="1118"/>
      <c r="T1" s="1118"/>
      <c r="U1" s="1118"/>
      <c r="V1" s="1118"/>
      <c r="W1" s="1118"/>
      <c r="X1" s="1118"/>
      <c r="Y1" s="1118"/>
      <c r="Z1" s="1118"/>
      <c r="AA1" s="1118"/>
      <c r="AB1" s="1118"/>
      <c r="AC1" s="1118"/>
      <c r="AD1" s="1118"/>
      <c r="AE1" s="1118"/>
      <c r="AF1" s="1118"/>
      <c r="AG1" s="1118"/>
      <c r="AH1" s="1118"/>
      <c r="AI1" s="1118"/>
      <c r="AJ1" s="1118"/>
      <c r="AK1" s="1118"/>
      <c r="AL1" s="1118"/>
      <c r="AM1" s="1118"/>
      <c r="AN1" s="1118"/>
      <c r="AO1" s="1118"/>
      <c r="AP1" s="1118"/>
      <c r="AQ1" s="1118"/>
      <c r="AR1" s="1118"/>
      <c r="AS1" s="1118"/>
      <c r="AT1" s="1118"/>
      <c r="AU1" s="1118"/>
      <c r="AV1" s="1118"/>
      <c r="AW1" s="1118"/>
      <c r="AX1" s="1118"/>
      <c r="AY1" s="1118"/>
      <c r="AZ1" s="1118"/>
      <c r="BA1" s="1118"/>
      <c r="BB1" s="1118"/>
    </row>
    <row r="2" spans="1:54" s="276" customFormat="1" ht="15.6" customHeight="1" x14ac:dyDescent="0.25">
      <c r="A2" s="1118" t="s">
        <v>119</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row>
    <row r="3" spans="1:54" s="276" customFormat="1" ht="15.6" customHeight="1" x14ac:dyDescent="0.25">
      <c r="A3" s="1118" t="s">
        <v>209</v>
      </c>
      <c r="B3" s="1118"/>
      <c r="C3" s="1118"/>
      <c r="D3" s="1118"/>
      <c r="E3" s="1118"/>
      <c r="F3" s="1118"/>
      <c r="G3" s="1118"/>
      <c r="H3" s="1118"/>
      <c r="I3" s="1118"/>
      <c r="J3" s="1118"/>
      <c r="K3" s="1118"/>
      <c r="L3" s="1118"/>
      <c r="M3" s="1118"/>
      <c r="N3" s="1118"/>
      <c r="O3" s="1118"/>
      <c r="P3" s="1118"/>
      <c r="Q3" s="1118"/>
      <c r="R3" s="1118"/>
      <c r="S3" s="1118"/>
      <c r="T3" s="1118"/>
      <c r="U3" s="1118"/>
      <c r="V3" s="1118"/>
      <c r="W3" s="1118"/>
      <c r="X3" s="1118"/>
      <c r="Y3" s="1118"/>
      <c r="Z3" s="1118"/>
      <c r="AA3" s="1118"/>
      <c r="AB3" s="1118"/>
      <c r="AC3" s="1118"/>
      <c r="AD3" s="1118"/>
      <c r="AE3" s="1118"/>
      <c r="AF3" s="1118"/>
      <c r="AG3" s="1118"/>
      <c r="AH3" s="1118"/>
      <c r="AI3" s="1118"/>
      <c r="AJ3" s="1118"/>
      <c r="AK3" s="1118"/>
      <c r="AL3" s="1118"/>
      <c r="AM3" s="1118"/>
      <c r="AN3" s="1118"/>
      <c r="AO3" s="1118"/>
      <c r="AP3" s="1118"/>
      <c r="AQ3" s="1118"/>
      <c r="AR3" s="1118"/>
      <c r="AS3" s="1118"/>
      <c r="AT3" s="1118"/>
      <c r="AU3" s="1118"/>
      <c r="AV3" s="1118"/>
      <c r="AW3" s="1118"/>
      <c r="AX3" s="1118"/>
      <c r="AY3" s="1118"/>
      <c r="AZ3" s="1118"/>
      <c r="BA3" s="1118"/>
      <c r="BB3" s="1118"/>
    </row>
    <row r="4" spans="1:54" s="276" customFormat="1" ht="17.45" customHeight="1" x14ac:dyDescent="0.2">
      <c r="A4" s="1165" t="s">
        <v>320</v>
      </c>
      <c r="B4" s="1165"/>
      <c r="C4" s="1165"/>
      <c r="D4" s="1165"/>
      <c r="E4" s="1165"/>
      <c r="F4" s="1165"/>
      <c r="G4" s="1165"/>
      <c r="H4" s="1165"/>
      <c r="I4" s="1165"/>
      <c r="J4" s="1165"/>
      <c r="K4" s="1165"/>
      <c r="L4" s="1165"/>
      <c r="M4" s="1165"/>
      <c r="N4" s="1165"/>
      <c r="O4" s="1165"/>
      <c r="P4" s="1165"/>
      <c r="Q4" s="1165"/>
      <c r="R4" s="1165"/>
      <c r="S4" s="1165"/>
      <c r="T4" s="1165"/>
      <c r="U4" s="1165"/>
      <c r="V4" s="1165"/>
      <c r="W4" s="1165"/>
      <c r="X4" s="1165"/>
      <c r="Y4" s="1165"/>
      <c r="Z4" s="1165"/>
      <c r="AA4" s="1165"/>
      <c r="AB4" s="1165"/>
      <c r="AC4" s="1165"/>
      <c r="AD4" s="1165"/>
      <c r="AE4" s="1165"/>
      <c r="AF4" s="1165"/>
      <c r="AG4" s="1165"/>
      <c r="AH4" s="1165"/>
      <c r="AI4" s="1165"/>
      <c r="AJ4" s="1165"/>
      <c r="AK4" s="1165"/>
      <c r="AL4" s="1165"/>
      <c r="AM4" s="1165"/>
      <c r="AN4" s="1165"/>
      <c r="AO4" s="1165"/>
      <c r="AP4" s="1165"/>
      <c r="AQ4" s="1165"/>
      <c r="AR4" s="1165"/>
      <c r="AS4" s="1165"/>
      <c r="AT4" s="1165"/>
      <c r="AU4" s="1165"/>
      <c r="AV4" s="1165"/>
      <c r="AW4" s="1165"/>
      <c r="AX4" s="1165"/>
      <c r="AY4" s="1165"/>
      <c r="AZ4" s="1165"/>
      <c r="BA4" s="1165"/>
      <c r="BB4" s="1165"/>
    </row>
    <row r="5" spans="1:54" ht="15.75" x14ac:dyDescent="0.25">
      <c r="A5" s="1120" t="s">
        <v>321</v>
      </c>
      <c r="B5" s="1120"/>
      <c r="C5" s="1120"/>
      <c r="D5" s="1120"/>
      <c r="E5" s="1120"/>
      <c r="F5" s="1120"/>
      <c r="G5" s="1120"/>
      <c r="H5" s="1120"/>
      <c r="I5" s="1120"/>
      <c r="J5" s="1120"/>
      <c r="K5" s="1120"/>
      <c r="L5" s="1120"/>
      <c r="M5" s="1120"/>
      <c r="N5" s="1120"/>
      <c r="O5" s="1120"/>
      <c r="P5" s="1120"/>
      <c r="Q5" s="1120"/>
      <c r="R5" s="1120"/>
      <c r="S5" s="1120"/>
      <c r="T5" s="1120"/>
      <c r="U5" s="1120"/>
      <c r="V5" s="1120"/>
      <c r="W5" s="1120"/>
      <c r="X5" s="1120"/>
      <c r="Y5" s="1120"/>
      <c r="Z5" s="1120"/>
      <c r="AC5" s="1121" t="s">
        <v>322</v>
      </c>
      <c r="AD5" s="1121"/>
      <c r="AE5" s="1121"/>
      <c r="AF5" s="1121"/>
      <c r="AG5" s="1121"/>
      <c r="AH5" s="1121"/>
      <c r="AI5" s="1121"/>
      <c r="AJ5" s="1121"/>
      <c r="AK5" s="1121"/>
      <c r="AL5" s="1121"/>
      <c r="AM5" s="1121"/>
      <c r="AN5" s="1121"/>
      <c r="AO5" s="1121"/>
      <c r="AP5" s="1121"/>
      <c r="AQ5" s="1121"/>
      <c r="AR5" s="1121"/>
      <c r="AS5" s="1121"/>
      <c r="AT5" s="1121"/>
      <c r="AU5" s="1121"/>
      <c r="AV5" s="1121"/>
      <c r="AW5" s="1121"/>
      <c r="AX5" s="1121"/>
      <c r="AY5" s="1121"/>
      <c r="AZ5" s="1121"/>
      <c r="BA5" s="1121"/>
      <c r="BB5" s="1121"/>
    </row>
    <row r="6" spans="1:54" ht="27" customHeight="1" x14ac:dyDescent="0.2">
      <c r="A6" s="1162" t="s">
        <v>210</v>
      </c>
      <c r="B6" s="1163"/>
      <c r="C6" s="1163"/>
      <c r="D6" s="1163"/>
      <c r="E6" s="1164"/>
      <c r="F6" s="1100"/>
      <c r="G6" s="1100"/>
      <c r="H6" s="1100"/>
      <c r="I6" s="1101"/>
      <c r="J6" s="277" t="s">
        <v>4</v>
      </c>
      <c r="K6" s="1100" t="s">
        <v>5</v>
      </c>
      <c r="L6" s="1100"/>
      <c r="M6" s="1100"/>
      <c r="N6" s="1100" t="s">
        <v>6</v>
      </c>
      <c r="O6" s="1100"/>
      <c r="P6" s="1100"/>
      <c r="Q6" s="1100"/>
      <c r="R6" s="1102" t="s">
        <v>7</v>
      </c>
      <c r="S6" s="1103"/>
      <c r="T6" s="1103"/>
      <c r="U6" s="1103"/>
      <c r="V6" s="278" t="s">
        <v>211</v>
      </c>
      <c r="W6" s="279"/>
      <c r="X6" s="280">
        <v>13</v>
      </c>
      <c r="Y6" s="281"/>
      <c r="Z6" s="282"/>
      <c r="AC6" s="1162" t="s">
        <v>210</v>
      </c>
      <c r="AD6" s="1163"/>
      <c r="AE6" s="1163"/>
      <c r="AF6" s="1163"/>
      <c r="AG6" s="1164"/>
      <c r="AH6" s="1100"/>
      <c r="AI6" s="1100"/>
      <c r="AJ6" s="1100"/>
      <c r="AK6" s="1101"/>
      <c r="AL6" s="277" t="s">
        <v>4</v>
      </c>
      <c r="AM6" s="1100" t="s">
        <v>5</v>
      </c>
      <c r="AN6" s="1100"/>
      <c r="AO6" s="1100"/>
      <c r="AP6" s="1100" t="s">
        <v>6</v>
      </c>
      <c r="AQ6" s="1100"/>
      <c r="AR6" s="1100"/>
      <c r="AS6" s="1100"/>
      <c r="AT6" s="1102" t="s">
        <v>7</v>
      </c>
      <c r="AU6" s="1103"/>
      <c r="AV6" s="1103"/>
      <c r="AW6" s="1103"/>
      <c r="AX6" s="278" t="s">
        <v>211</v>
      </c>
      <c r="AY6" s="279"/>
      <c r="AZ6" s="280">
        <v>13</v>
      </c>
      <c r="BA6" s="281"/>
      <c r="BB6" s="282"/>
    </row>
    <row r="7" spans="1:54" ht="38.450000000000003" customHeight="1" x14ac:dyDescent="0.2">
      <c r="A7" s="1096" t="s">
        <v>27</v>
      </c>
      <c r="B7" s="1096" t="s">
        <v>28</v>
      </c>
      <c r="C7" s="1096" t="s">
        <v>29</v>
      </c>
      <c r="D7" s="1092" t="s">
        <v>188</v>
      </c>
      <c r="E7" s="1096" t="s">
        <v>30</v>
      </c>
      <c r="F7" s="1092" t="s">
        <v>31</v>
      </c>
      <c r="G7" s="1092" t="s">
        <v>0</v>
      </c>
      <c r="H7" s="1092" t="s">
        <v>1</v>
      </c>
      <c r="I7" s="1092" t="s">
        <v>32</v>
      </c>
      <c r="J7" s="1092" t="s">
        <v>189</v>
      </c>
      <c r="K7" s="908" t="s">
        <v>33</v>
      </c>
      <c r="L7" s="1095" t="s">
        <v>34</v>
      </c>
      <c r="M7" s="1092" t="s">
        <v>3</v>
      </c>
      <c r="N7" s="1092" t="s">
        <v>35</v>
      </c>
      <c r="O7" s="1092" t="s">
        <v>36</v>
      </c>
      <c r="P7" s="1092" t="s">
        <v>37</v>
      </c>
      <c r="Q7" s="1092" t="s">
        <v>38</v>
      </c>
      <c r="R7" s="1088" t="s">
        <v>8</v>
      </c>
      <c r="S7" s="1089"/>
      <c r="T7" s="1088" t="s">
        <v>9</v>
      </c>
      <c r="U7" s="1089"/>
      <c r="V7" s="1090" t="s">
        <v>39</v>
      </c>
      <c r="W7" s="1090" t="s">
        <v>46</v>
      </c>
      <c r="X7" s="1104" t="s">
        <v>40</v>
      </c>
      <c r="Y7" s="1106" t="s">
        <v>190</v>
      </c>
      <c r="Z7" s="1108" t="s">
        <v>41</v>
      </c>
      <c r="AA7" s="1158" t="s">
        <v>212</v>
      </c>
      <c r="AC7" s="1096" t="s">
        <v>27</v>
      </c>
      <c r="AD7" s="1096" t="s">
        <v>28</v>
      </c>
      <c r="AE7" s="1096" t="s">
        <v>29</v>
      </c>
      <c r="AF7" s="1092" t="s">
        <v>188</v>
      </c>
      <c r="AG7" s="1096" t="s">
        <v>30</v>
      </c>
      <c r="AH7" s="1092" t="s">
        <v>31</v>
      </c>
      <c r="AI7" s="1092" t="s">
        <v>0</v>
      </c>
      <c r="AJ7" s="1092" t="s">
        <v>1</v>
      </c>
      <c r="AK7" s="1092" t="s">
        <v>32</v>
      </c>
      <c r="AL7" s="1092" t="s">
        <v>189</v>
      </c>
      <c r="AM7" s="908" t="s">
        <v>33</v>
      </c>
      <c r="AN7" s="1095" t="s">
        <v>34</v>
      </c>
      <c r="AO7" s="1092" t="s">
        <v>3</v>
      </c>
      <c r="AP7" s="1092" t="s">
        <v>35</v>
      </c>
      <c r="AQ7" s="1092" t="s">
        <v>36</v>
      </c>
      <c r="AR7" s="1092" t="s">
        <v>37</v>
      </c>
      <c r="AS7" s="1092" t="s">
        <v>38</v>
      </c>
      <c r="AT7" s="1088" t="s">
        <v>8</v>
      </c>
      <c r="AU7" s="1089"/>
      <c r="AV7" s="1088" t="s">
        <v>9</v>
      </c>
      <c r="AW7" s="1089"/>
      <c r="AX7" s="1090" t="s">
        <v>39</v>
      </c>
      <c r="AY7" s="1090" t="s">
        <v>46</v>
      </c>
      <c r="AZ7" s="1104" t="s">
        <v>40</v>
      </c>
      <c r="BA7" s="1106" t="s">
        <v>190</v>
      </c>
      <c r="BB7" s="1108" t="s">
        <v>41</v>
      </c>
    </row>
    <row r="8" spans="1:54" ht="38.450000000000003" customHeight="1" x14ac:dyDescent="0.2">
      <c r="A8" s="1093"/>
      <c r="B8" s="1093"/>
      <c r="C8" s="1093"/>
      <c r="D8" s="1093"/>
      <c r="E8" s="1093"/>
      <c r="F8" s="1093"/>
      <c r="G8" s="1093"/>
      <c r="H8" s="1093"/>
      <c r="I8" s="1093"/>
      <c r="J8" s="1093"/>
      <c r="K8" s="1094"/>
      <c r="L8" s="1095"/>
      <c r="M8" s="1093"/>
      <c r="N8" s="1093"/>
      <c r="O8" s="1093"/>
      <c r="P8" s="1093"/>
      <c r="Q8" s="1093"/>
      <c r="R8" s="283" t="s">
        <v>42</v>
      </c>
      <c r="S8" s="283" t="s">
        <v>43</v>
      </c>
      <c r="T8" s="283" t="s">
        <v>42</v>
      </c>
      <c r="U8" s="283" t="s">
        <v>43</v>
      </c>
      <c r="V8" s="1091"/>
      <c r="W8" s="1091"/>
      <c r="X8" s="1105"/>
      <c r="Y8" s="1107"/>
      <c r="Z8" s="1109"/>
      <c r="AA8" s="1159"/>
      <c r="AC8" s="1093"/>
      <c r="AD8" s="1093"/>
      <c r="AE8" s="1093"/>
      <c r="AF8" s="1093"/>
      <c r="AG8" s="1093"/>
      <c r="AH8" s="1093"/>
      <c r="AI8" s="1093"/>
      <c r="AJ8" s="1093"/>
      <c r="AK8" s="1093"/>
      <c r="AL8" s="1093"/>
      <c r="AM8" s="1094"/>
      <c r="AN8" s="1095"/>
      <c r="AO8" s="1093"/>
      <c r="AP8" s="1093"/>
      <c r="AQ8" s="1093"/>
      <c r="AR8" s="1093"/>
      <c r="AS8" s="1093"/>
      <c r="AT8" s="479" t="s">
        <v>42</v>
      </c>
      <c r="AU8" s="479" t="s">
        <v>43</v>
      </c>
      <c r="AV8" s="479" t="s">
        <v>42</v>
      </c>
      <c r="AW8" s="479" t="s">
        <v>43</v>
      </c>
      <c r="AX8" s="1091"/>
      <c r="AY8" s="1091"/>
      <c r="AZ8" s="1105"/>
      <c r="BA8" s="1107"/>
      <c r="BB8" s="1109"/>
    </row>
    <row r="9" spans="1:54" s="202" customFormat="1" hidden="1" x14ac:dyDescent="0.2">
      <c r="A9" s="910" t="s">
        <v>10</v>
      </c>
      <c r="B9" s="1087"/>
      <c r="C9" s="284"/>
      <c r="D9" s="285"/>
      <c r="E9" s="285"/>
      <c r="F9" s="285"/>
      <c r="G9" s="285"/>
      <c r="H9" s="285"/>
      <c r="I9" s="285"/>
      <c r="J9" s="285"/>
      <c r="K9" s="285"/>
      <c r="L9" s="285"/>
      <c r="M9" s="285"/>
      <c r="N9" s="285"/>
      <c r="O9" s="285"/>
      <c r="P9" s="285"/>
      <c r="Q9" s="285"/>
      <c r="R9" s="286"/>
      <c r="S9" s="286"/>
      <c r="T9" s="287"/>
      <c r="U9" s="287"/>
      <c r="V9" s="288"/>
      <c r="W9" s="288"/>
      <c r="X9" s="288"/>
      <c r="Y9" s="289"/>
      <c r="Z9" s="290"/>
      <c r="AB9" s="532"/>
      <c r="AC9" s="910" t="s">
        <v>10</v>
      </c>
      <c r="AD9" s="1087"/>
      <c r="AE9" s="284"/>
      <c r="AF9" s="285"/>
      <c r="AG9" s="285"/>
      <c r="AH9" s="285"/>
      <c r="AI9" s="285"/>
      <c r="AJ9" s="285"/>
      <c r="AK9" s="285"/>
      <c r="AL9" s="285"/>
      <c r="AM9" s="285"/>
      <c r="AN9" s="285"/>
      <c r="AO9" s="285"/>
      <c r="AP9" s="285"/>
      <c r="AQ9" s="285"/>
      <c r="AR9" s="285"/>
      <c r="AS9" s="285"/>
      <c r="AT9" s="286"/>
      <c r="AU9" s="286"/>
      <c r="AV9" s="287"/>
      <c r="AW9" s="287"/>
      <c r="AX9" s="288"/>
      <c r="AY9" s="288"/>
      <c r="AZ9" s="288"/>
      <c r="BA9" s="289"/>
      <c r="BB9" s="290"/>
    </row>
    <row r="10" spans="1:54" s="202" customFormat="1" ht="34.9" hidden="1" customHeight="1" x14ac:dyDescent="0.2">
      <c r="A10" s="1152">
        <v>1</v>
      </c>
      <c r="B10" s="1153" t="s">
        <v>213</v>
      </c>
      <c r="C10" s="615" t="s">
        <v>214</v>
      </c>
      <c r="D10" s="1085" t="s">
        <v>123</v>
      </c>
      <c r="E10" s="1155" t="s">
        <v>215</v>
      </c>
      <c r="F10" s="1144" t="s">
        <v>44</v>
      </c>
      <c r="G10" s="1157"/>
      <c r="H10" s="1157"/>
      <c r="I10" s="1157"/>
      <c r="J10" s="1157"/>
      <c r="K10" s="1157"/>
      <c r="L10" s="1157"/>
      <c r="M10" s="1157"/>
      <c r="N10" s="1146"/>
      <c r="O10" s="334">
        <v>41547</v>
      </c>
      <c r="P10" s="1070"/>
      <c r="Q10" s="1070"/>
      <c r="R10" s="1141">
        <v>6986860</v>
      </c>
      <c r="S10" s="1141">
        <f>R10/X6</f>
        <v>537450.76923076925</v>
      </c>
      <c r="T10" s="1141"/>
      <c r="U10" s="1141"/>
      <c r="V10" s="1141">
        <v>6075531</v>
      </c>
      <c r="W10" s="1141">
        <v>911329</v>
      </c>
      <c r="X10" s="1141">
        <f>V10+W10</f>
        <v>6986860</v>
      </c>
      <c r="Y10" s="1060">
        <v>1.1000000000000001</v>
      </c>
      <c r="Z10" s="1060"/>
      <c r="AA10" s="1137" t="s">
        <v>216</v>
      </c>
      <c r="AB10" s="498"/>
      <c r="AC10" s="1152">
        <v>1</v>
      </c>
      <c r="AD10" s="1153" t="s">
        <v>213</v>
      </c>
      <c r="AE10" s="615" t="s">
        <v>214</v>
      </c>
      <c r="AF10" s="1085" t="s">
        <v>123</v>
      </c>
      <c r="AG10" s="1155" t="s">
        <v>215</v>
      </c>
      <c r="AH10" s="1144" t="s">
        <v>44</v>
      </c>
      <c r="AI10" s="1157"/>
      <c r="AJ10" s="1157"/>
      <c r="AK10" s="1157"/>
      <c r="AL10" s="1157"/>
      <c r="AM10" s="1157"/>
      <c r="AN10" s="1157"/>
      <c r="AO10" s="1157"/>
      <c r="AP10" s="1146"/>
      <c r="AQ10" s="334">
        <v>41547</v>
      </c>
      <c r="AR10" s="1070"/>
      <c r="AS10" s="1070"/>
      <c r="AT10" s="1141">
        <v>6986860</v>
      </c>
      <c r="AU10" s="1141">
        <f>AT10/AZ6</f>
        <v>537450.76923076925</v>
      </c>
      <c r="AV10" s="1141"/>
      <c r="AW10" s="1141"/>
      <c r="AX10" s="1141">
        <v>6075531</v>
      </c>
      <c r="AY10" s="1141">
        <v>911329</v>
      </c>
      <c r="AZ10" s="1141">
        <f>AX10+AY10</f>
        <v>6986860</v>
      </c>
      <c r="BA10" s="1060">
        <v>1.1000000000000001</v>
      </c>
      <c r="BB10" s="1060"/>
    </row>
    <row r="11" spans="1:54" s="202" customFormat="1" ht="34.9" hidden="1" customHeight="1" x14ac:dyDescent="0.2">
      <c r="A11" s="1152"/>
      <c r="B11" s="1160"/>
      <c r="C11" s="615"/>
      <c r="D11" s="1086"/>
      <c r="E11" s="1161"/>
      <c r="F11" s="1147"/>
      <c r="G11" s="1148"/>
      <c r="H11" s="1148"/>
      <c r="I11" s="1148"/>
      <c r="J11" s="1148"/>
      <c r="K11" s="1148"/>
      <c r="L11" s="1148"/>
      <c r="M11" s="1148"/>
      <c r="N11" s="1149"/>
      <c r="O11" s="84" t="s">
        <v>11</v>
      </c>
      <c r="P11" s="1150"/>
      <c r="Q11" s="1150"/>
      <c r="R11" s="1142"/>
      <c r="S11" s="1142"/>
      <c r="T11" s="1142"/>
      <c r="U11" s="1142"/>
      <c r="V11" s="1142"/>
      <c r="W11" s="1142"/>
      <c r="X11" s="1142"/>
      <c r="Y11" s="1143"/>
      <c r="Z11" s="1143"/>
      <c r="AA11" s="1138"/>
      <c r="AB11" s="532"/>
      <c r="AC11" s="1152"/>
      <c r="AD11" s="1160"/>
      <c r="AE11" s="615"/>
      <c r="AF11" s="1086"/>
      <c r="AG11" s="1161"/>
      <c r="AH11" s="1147"/>
      <c r="AI11" s="1148"/>
      <c r="AJ11" s="1148"/>
      <c r="AK11" s="1148"/>
      <c r="AL11" s="1148"/>
      <c r="AM11" s="1148"/>
      <c r="AN11" s="1148"/>
      <c r="AO11" s="1148"/>
      <c r="AP11" s="1149"/>
      <c r="AQ11" s="84" t="s">
        <v>11</v>
      </c>
      <c r="AR11" s="1150"/>
      <c r="AS11" s="1150"/>
      <c r="AT11" s="1142"/>
      <c r="AU11" s="1142"/>
      <c r="AV11" s="1142"/>
      <c r="AW11" s="1142"/>
      <c r="AX11" s="1142"/>
      <c r="AY11" s="1142"/>
      <c r="AZ11" s="1142"/>
      <c r="BA11" s="1143"/>
      <c r="BB11" s="1143"/>
    </row>
    <row r="12" spans="1:54" s="202" customFormat="1" ht="34.9" hidden="1" customHeight="1" x14ac:dyDescent="0.2">
      <c r="A12" s="616">
        <v>2</v>
      </c>
      <c r="B12" s="1153" t="s">
        <v>217</v>
      </c>
      <c r="C12" s="615" t="s">
        <v>214</v>
      </c>
      <c r="D12" s="1085" t="s">
        <v>123</v>
      </c>
      <c r="E12" s="1085" t="s">
        <v>215</v>
      </c>
      <c r="F12" s="1144" t="s">
        <v>44</v>
      </c>
      <c r="G12" s="1157"/>
      <c r="H12" s="1157"/>
      <c r="I12" s="1157"/>
      <c r="J12" s="1157"/>
      <c r="K12" s="1157"/>
      <c r="L12" s="1157"/>
      <c r="M12" s="1157"/>
      <c r="N12" s="1146"/>
      <c r="O12" s="334">
        <v>41547</v>
      </c>
      <c r="P12" s="1068"/>
      <c r="Q12" s="1068"/>
      <c r="R12" s="1141">
        <v>30204140</v>
      </c>
      <c r="S12" s="1141">
        <f>R12/X6</f>
        <v>2323395.3846153845</v>
      </c>
      <c r="T12" s="1141"/>
      <c r="U12" s="1141"/>
      <c r="V12" s="1141">
        <v>26264470</v>
      </c>
      <c r="W12" s="1141">
        <v>3939670</v>
      </c>
      <c r="X12" s="1141">
        <f>V12+W12</f>
        <v>30204140</v>
      </c>
      <c r="Y12" s="1085">
        <v>1.1000000000000001</v>
      </c>
      <c r="Z12" s="1085"/>
      <c r="AA12" s="1137" t="s">
        <v>216</v>
      </c>
      <c r="AB12" s="498"/>
      <c r="AC12" s="616">
        <v>2</v>
      </c>
      <c r="AD12" s="1153" t="s">
        <v>217</v>
      </c>
      <c r="AE12" s="615" t="s">
        <v>214</v>
      </c>
      <c r="AF12" s="1085" t="s">
        <v>123</v>
      </c>
      <c r="AG12" s="1085" t="s">
        <v>215</v>
      </c>
      <c r="AH12" s="1144" t="s">
        <v>44</v>
      </c>
      <c r="AI12" s="1157"/>
      <c r="AJ12" s="1157"/>
      <c r="AK12" s="1157"/>
      <c r="AL12" s="1157"/>
      <c r="AM12" s="1157"/>
      <c r="AN12" s="1157"/>
      <c r="AO12" s="1157"/>
      <c r="AP12" s="1146"/>
      <c r="AQ12" s="334">
        <v>41547</v>
      </c>
      <c r="AR12" s="1068"/>
      <c r="AS12" s="1068"/>
      <c r="AT12" s="1141">
        <v>30204140</v>
      </c>
      <c r="AU12" s="1141">
        <f>AT12/AZ6</f>
        <v>2323395.3846153845</v>
      </c>
      <c r="AV12" s="1141"/>
      <c r="AW12" s="1141"/>
      <c r="AX12" s="1141">
        <v>26264470</v>
      </c>
      <c r="AY12" s="1141">
        <v>3939670</v>
      </c>
      <c r="AZ12" s="1141">
        <f>AX12+AY12</f>
        <v>30204140</v>
      </c>
      <c r="BA12" s="1085">
        <v>1.1000000000000001</v>
      </c>
      <c r="BB12" s="1085"/>
    </row>
    <row r="13" spans="1:54" s="202" customFormat="1" ht="34.9" hidden="1" customHeight="1" x14ac:dyDescent="0.2">
      <c r="A13" s="616"/>
      <c r="B13" s="606"/>
      <c r="C13" s="615"/>
      <c r="D13" s="1151"/>
      <c r="E13" s="1151"/>
      <c r="F13" s="1147"/>
      <c r="G13" s="1148"/>
      <c r="H13" s="1148"/>
      <c r="I13" s="1148"/>
      <c r="J13" s="1148"/>
      <c r="K13" s="1148"/>
      <c r="L13" s="1148"/>
      <c r="M13" s="1148"/>
      <c r="N13" s="1149"/>
      <c r="O13" s="84" t="s">
        <v>11</v>
      </c>
      <c r="P13" s="634"/>
      <c r="Q13" s="634"/>
      <c r="R13" s="1142"/>
      <c r="S13" s="1142"/>
      <c r="T13" s="1142"/>
      <c r="U13" s="1142"/>
      <c r="V13" s="1142"/>
      <c r="W13" s="1142"/>
      <c r="X13" s="1142"/>
      <c r="Y13" s="1151"/>
      <c r="Z13" s="1151"/>
      <c r="AA13" s="1138"/>
      <c r="AB13" s="532"/>
      <c r="AC13" s="616"/>
      <c r="AD13" s="606"/>
      <c r="AE13" s="615"/>
      <c r="AF13" s="1151"/>
      <c r="AG13" s="1151"/>
      <c r="AH13" s="1147"/>
      <c r="AI13" s="1148"/>
      <c r="AJ13" s="1148"/>
      <c r="AK13" s="1148"/>
      <c r="AL13" s="1148"/>
      <c r="AM13" s="1148"/>
      <c r="AN13" s="1148"/>
      <c r="AO13" s="1148"/>
      <c r="AP13" s="1149"/>
      <c r="AQ13" s="84" t="s">
        <v>11</v>
      </c>
      <c r="AR13" s="634"/>
      <c r="AS13" s="634"/>
      <c r="AT13" s="1142"/>
      <c r="AU13" s="1142"/>
      <c r="AV13" s="1142"/>
      <c r="AW13" s="1142"/>
      <c r="AX13" s="1142"/>
      <c r="AY13" s="1142"/>
      <c r="AZ13" s="1142"/>
      <c r="BA13" s="1151"/>
      <c r="BB13" s="1151"/>
    </row>
    <row r="14" spans="1:54" s="202" customFormat="1" ht="34.9" hidden="1" customHeight="1" x14ac:dyDescent="0.2">
      <c r="A14" s="616">
        <v>3</v>
      </c>
      <c r="B14" s="1153" t="s">
        <v>218</v>
      </c>
      <c r="C14" s="615" t="s">
        <v>219</v>
      </c>
      <c r="D14" s="1085" t="s">
        <v>123</v>
      </c>
      <c r="E14" s="1085" t="s">
        <v>215</v>
      </c>
      <c r="F14" s="1144" t="s">
        <v>44</v>
      </c>
      <c r="G14" s="1157"/>
      <c r="H14" s="1157"/>
      <c r="I14" s="1157"/>
      <c r="J14" s="1157"/>
      <c r="K14" s="1157"/>
      <c r="L14" s="1157"/>
      <c r="M14" s="1157"/>
      <c r="N14" s="1146"/>
      <c r="O14" s="334">
        <v>41547</v>
      </c>
      <c r="P14" s="1068"/>
      <c r="Q14" s="1068"/>
      <c r="R14" s="1141">
        <v>5530279</v>
      </c>
      <c r="S14" s="1141">
        <f>R14/X6</f>
        <v>425406.07692307694</v>
      </c>
      <c r="T14" s="1141"/>
      <c r="U14" s="1141"/>
      <c r="V14" s="1141">
        <v>4808938</v>
      </c>
      <c r="W14" s="1141">
        <f>+R14-V14</f>
        <v>721341</v>
      </c>
      <c r="X14" s="1141">
        <f>V14+W14</f>
        <v>5530279</v>
      </c>
      <c r="Y14" s="1085">
        <v>1.1000000000000001</v>
      </c>
      <c r="Z14" s="1085"/>
      <c r="AA14" s="1137" t="s">
        <v>216</v>
      </c>
      <c r="AB14" s="498"/>
      <c r="AC14" s="616">
        <v>3</v>
      </c>
      <c r="AD14" s="1153" t="s">
        <v>218</v>
      </c>
      <c r="AE14" s="615" t="s">
        <v>219</v>
      </c>
      <c r="AF14" s="1085" t="s">
        <v>123</v>
      </c>
      <c r="AG14" s="1085" t="s">
        <v>215</v>
      </c>
      <c r="AH14" s="1144" t="s">
        <v>44</v>
      </c>
      <c r="AI14" s="1157"/>
      <c r="AJ14" s="1157"/>
      <c r="AK14" s="1157"/>
      <c r="AL14" s="1157"/>
      <c r="AM14" s="1157"/>
      <c r="AN14" s="1157"/>
      <c r="AO14" s="1157"/>
      <c r="AP14" s="1146"/>
      <c r="AQ14" s="334">
        <v>41547</v>
      </c>
      <c r="AR14" s="1068"/>
      <c r="AS14" s="1068"/>
      <c r="AT14" s="1141">
        <v>5530279</v>
      </c>
      <c r="AU14" s="1141">
        <f>AT14/AZ6</f>
        <v>425406.07692307694</v>
      </c>
      <c r="AV14" s="1141"/>
      <c r="AW14" s="1141"/>
      <c r="AX14" s="1141">
        <v>4808938</v>
      </c>
      <c r="AY14" s="1141">
        <f>+AT14-AX14</f>
        <v>721341</v>
      </c>
      <c r="AZ14" s="1141">
        <f>AX14+AY14</f>
        <v>5530279</v>
      </c>
      <c r="BA14" s="1085">
        <v>1.1000000000000001</v>
      </c>
      <c r="BB14" s="1085"/>
    </row>
    <row r="15" spans="1:54" s="202" customFormat="1" ht="34.9" hidden="1" customHeight="1" x14ac:dyDescent="0.2">
      <c r="A15" s="616"/>
      <c r="B15" s="606"/>
      <c r="C15" s="615"/>
      <c r="D15" s="1151"/>
      <c r="E15" s="1151"/>
      <c r="F15" s="1147"/>
      <c r="G15" s="1148"/>
      <c r="H15" s="1148"/>
      <c r="I15" s="1148"/>
      <c r="J15" s="1148"/>
      <c r="K15" s="1148"/>
      <c r="L15" s="1148"/>
      <c r="M15" s="1148"/>
      <c r="N15" s="1149"/>
      <c r="O15" s="84" t="s">
        <v>11</v>
      </c>
      <c r="P15" s="634"/>
      <c r="Q15" s="634"/>
      <c r="R15" s="1142"/>
      <c r="S15" s="1142"/>
      <c r="T15" s="1142"/>
      <c r="U15" s="1142"/>
      <c r="V15" s="1142"/>
      <c r="W15" s="1142"/>
      <c r="X15" s="1142"/>
      <c r="Y15" s="1151"/>
      <c r="Z15" s="1151"/>
      <c r="AA15" s="1138"/>
      <c r="AB15" s="532"/>
      <c r="AC15" s="616"/>
      <c r="AD15" s="606"/>
      <c r="AE15" s="615"/>
      <c r="AF15" s="1151"/>
      <c r="AG15" s="1151"/>
      <c r="AH15" s="1147"/>
      <c r="AI15" s="1148"/>
      <c r="AJ15" s="1148"/>
      <c r="AK15" s="1148"/>
      <c r="AL15" s="1148"/>
      <c r="AM15" s="1148"/>
      <c r="AN15" s="1148"/>
      <c r="AO15" s="1148"/>
      <c r="AP15" s="1149"/>
      <c r="AQ15" s="84" t="s">
        <v>11</v>
      </c>
      <c r="AR15" s="634"/>
      <c r="AS15" s="634"/>
      <c r="AT15" s="1142"/>
      <c r="AU15" s="1142"/>
      <c r="AV15" s="1142"/>
      <c r="AW15" s="1142"/>
      <c r="AX15" s="1142"/>
      <c r="AY15" s="1142"/>
      <c r="AZ15" s="1142"/>
      <c r="BA15" s="1151"/>
      <c r="BB15" s="1151"/>
    </row>
    <row r="16" spans="1:54" s="202" customFormat="1" ht="34.9" hidden="1" customHeight="1" x14ac:dyDescent="0.2">
      <c r="A16" s="616">
        <v>4</v>
      </c>
      <c r="B16" s="1153" t="s">
        <v>220</v>
      </c>
      <c r="C16" s="615" t="s">
        <v>219</v>
      </c>
      <c r="D16" s="1085" t="s">
        <v>123</v>
      </c>
      <c r="E16" s="1085" t="s">
        <v>215</v>
      </c>
      <c r="F16" s="1144" t="s">
        <v>44</v>
      </c>
      <c r="G16" s="1157"/>
      <c r="H16" s="1157"/>
      <c r="I16" s="1157"/>
      <c r="J16" s="1157"/>
      <c r="K16" s="1157"/>
      <c r="L16" s="1157"/>
      <c r="M16" s="1157"/>
      <c r="N16" s="1146"/>
      <c r="O16" s="334">
        <v>41547</v>
      </c>
      <c r="P16" s="1070"/>
      <c r="Q16" s="1068"/>
      <c r="R16" s="1141">
        <v>10000000</v>
      </c>
      <c r="S16" s="1141">
        <f>R16/X6</f>
        <v>769230.76923076925</v>
      </c>
      <c r="T16" s="1141"/>
      <c r="U16" s="1141"/>
      <c r="V16" s="1141">
        <v>8695652</v>
      </c>
      <c r="W16" s="1141">
        <f>+R16-V16</f>
        <v>1304348</v>
      </c>
      <c r="X16" s="1141">
        <f>V16+W16</f>
        <v>10000000</v>
      </c>
      <c r="Y16" s="1085">
        <v>1.1000000000000001</v>
      </c>
      <c r="Z16" s="1085"/>
      <c r="AA16" s="335"/>
      <c r="AB16" s="498"/>
      <c r="AC16" s="616">
        <v>4</v>
      </c>
      <c r="AD16" s="1153" t="s">
        <v>220</v>
      </c>
      <c r="AE16" s="615" t="s">
        <v>219</v>
      </c>
      <c r="AF16" s="1085" t="s">
        <v>123</v>
      </c>
      <c r="AG16" s="1085" t="s">
        <v>215</v>
      </c>
      <c r="AH16" s="1144" t="s">
        <v>44</v>
      </c>
      <c r="AI16" s="1157"/>
      <c r="AJ16" s="1157"/>
      <c r="AK16" s="1157"/>
      <c r="AL16" s="1157"/>
      <c r="AM16" s="1157"/>
      <c r="AN16" s="1157"/>
      <c r="AO16" s="1157"/>
      <c r="AP16" s="1146"/>
      <c r="AQ16" s="334">
        <v>41547</v>
      </c>
      <c r="AR16" s="1070"/>
      <c r="AS16" s="1068"/>
      <c r="AT16" s="1141">
        <v>10000000</v>
      </c>
      <c r="AU16" s="1141">
        <f>AT16/AZ6</f>
        <v>769230.76923076925</v>
      </c>
      <c r="AV16" s="1141"/>
      <c r="AW16" s="1141"/>
      <c r="AX16" s="1141">
        <v>8695652</v>
      </c>
      <c r="AY16" s="1141">
        <f>+AT16-AX16</f>
        <v>1304348</v>
      </c>
      <c r="AZ16" s="1141">
        <f>AX16+AY16</f>
        <v>10000000</v>
      </c>
      <c r="BA16" s="1085">
        <v>1.1000000000000001</v>
      </c>
      <c r="BB16" s="1085"/>
    </row>
    <row r="17" spans="1:54" s="202" customFormat="1" ht="34.9" hidden="1" customHeight="1" x14ac:dyDescent="0.2">
      <c r="A17" s="616"/>
      <c r="B17" s="606"/>
      <c r="C17" s="615"/>
      <c r="D17" s="1151"/>
      <c r="E17" s="1151"/>
      <c r="F17" s="1147"/>
      <c r="G17" s="1148"/>
      <c r="H17" s="1148"/>
      <c r="I17" s="1148"/>
      <c r="J17" s="1148"/>
      <c r="K17" s="1148"/>
      <c r="L17" s="1148"/>
      <c r="M17" s="1148"/>
      <c r="N17" s="1149"/>
      <c r="O17" s="84" t="s">
        <v>11</v>
      </c>
      <c r="P17" s="1150"/>
      <c r="Q17" s="634"/>
      <c r="R17" s="1142"/>
      <c r="S17" s="1142"/>
      <c r="T17" s="1142"/>
      <c r="U17" s="1142"/>
      <c r="V17" s="1142"/>
      <c r="W17" s="1142"/>
      <c r="X17" s="1142"/>
      <c r="Y17" s="1151"/>
      <c r="Z17" s="1151"/>
      <c r="AA17" s="335"/>
      <c r="AB17" s="532"/>
      <c r="AC17" s="616"/>
      <c r="AD17" s="606"/>
      <c r="AE17" s="615"/>
      <c r="AF17" s="1151"/>
      <c r="AG17" s="1151"/>
      <c r="AH17" s="1147"/>
      <c r="AI17" s="1148"/>
      <c r="AJ17" s="1148"/>
      <c r="AK17" s="1148"/>
      <c r="AL17" s="1148"/>
      <c r="AM17" s="1148"/>
      <c r="AN17" s="1148"/>
      <c r="AO17" s="1148"/>
      <c r="AP17" s="1149"/>
      <c r="AQ17" s="84" t="s">
        <v>11</v>
      </c>
      <c r="AR17" s="1150"/>
      <c r="AS17" s="634"/>
      <c r="AT17" s="1142"/>
      <c r="AU17" s="1142"/>
      <c r="AV17" s="1142"/>
      <c r="AW17" s="1142"/>
      <c r="AX17" s="1142"/>
      <c r="AY17" s="1142"/>
      <c r="AZ17" s="1142"/>
      <c r="BA17" s="1151"/>
      <c r="BB17" s="1151"/>
    </row>
    <row r="18" spans="1:54" s="202" customFormat="1" ht="34.9" hidden="1" customHeight="1" x14ac:dyDescent="0.2">
      <c r="A18" s="1152">
        <v>5</v>
      </c>
      <c r="B18" s="1153" t="s">
        <v>221</v>
      </c>
      <c r="C18" s="615" t="s">
        <v>222</v>
      </c>
      <c r="D18" s="1085" t="s">
        <v>123</v>
      </c>
      <c r="E18" s="1155" t="s">
        <v>215</v>
      </c>
      <c r="F18" s="1144" t="s">
        <v>44</v>
      </c>
      <c r="G18" s="1145"/>
      <c r="H18" s="1145"/>
      <c r="I18" s="1145"/>
      <c r="J18" s="1145"/>
      <c r="K18" s="1145"/>
      <c r="L18" s="1145"/>
      <c r="M18" s="1145"/>
      <c r="N18" s="1146"/>
      <c r="O18" s="334">
        <v>41547</v>
      </c>
      <c r="P18" s="1070"/>
      <c r="Q18" s="1070"/>
      <c r="R18" s="1141">
        <v>15000000</v>
      </c>
      <c r="S18" s="1141">
        <f>R18/X6</f>
        <v>1153846.1538461538</v>
      </c>
      <c r="T18" s="1141"/>
      <c r="U18" s="1141"/>
      <c r="V18" s="1141">
        <v>13043478</v>
      </c>
      <c r="W18" s="1141">
        <f>+R18-V18</f>
        <v>1956522</v>
      </c>
      <c r="X18" s="1141">
        <f>V18+W18</f>
        <v>15000000</v>
      </c>
      <c r="Y18" s="1060">
        <v>1.1000000000000001</v>
      </c>
      <c r="Z18" s="1060"/>
      <c r="AA18" s="1137" t="s">
        <v>216</v>
      </c>
      <c r="AB18" s="498"/>
      <c r="AC18" s="1152">
        <v>5</v>
      </c>
      <c r="AD18" s="1153" t="s">
        <v>221</v>
      </c>
      <c r="AE18" s="615" t="s">
        <v>222</v>
      </c>
      <c r="AF18" s="1085" t="s">
        <v>123</v>
      </c>
      <c r="AG18" s="1155" t="s">
        <v>215</v>
      </c>
      <c r="AH18" s="1144" t="s">
        <v>44</v>
      </c>
      <c r="AI18" s="1145"/>
      <c r="AJ18" s="1145"/>
      <c r="AK18" s="1145"/>
      <c r="AL18" s="1145"/>
      <c r="AM18" s="1145"/>
      <c r="AN18" s="1145"/>
      <c r="AO18" s="1145"/>
      <c r="AP18" s="1146"/>
      <c r="AQ18" s="334">
        <v>41547</v>
      </c>
      <c r="AR18" s="1070"/>
      <c r="AS18" s="1070"/>
      <c r="AT18" s="1141">
        <v>15000000</v>
      </c>
      <c r="AU18" s="1141">
        <f>AT18/AZ6</f>
        <v>1153846.1538461538</v>
      </c>
      <c r="AV18" s="1141"/>
      <c r="AW18" s="1141"/>
      <c r="AX18" s="1141">
        <v>13043478</v>
      </c>
      <c r="AY18" s="1141">
        <f>+AT18-AX18</f>
        <v>1956522</v>
      </c>
      <c r="AZ18" s="1141">
        <f>AX18+AY18</f>
        <v>15000000</v>
      </c>
      <c r="BA18" s="1060">
        <v>1.1000000000000001</v>
      </c>
      <c r="BB18" s="1060"/>
    </row>
    <row r="19" spans="1:54" s="202" customFormat="1" ht="34.9" hidden="1" customHeight="1" x14ac:dyDescent="0.2">
      <c r="A19" s="1152"/>
      <c r="B19" s="1154"/>
      <c r="C19" s="615"/>
      <c r="D19" s="1151"/>
      <c r="E19" s="1156"/>
      <c r="F19" s="1147"/>
      <c r="G19" s="1148"/>
      <c r="H19" s="1148"/>
      <c r="I19" s="1148"/>
      <c r="J19" s="1148"/>
      <c r="K19" s="1148"/>
      <c r="L19" s="1148"/>
      <c r="M19" s="1148"/>
      <c r="N19" s="1149"/>
      <c r="O19" s="84" t="s">
        <v>11</v>
      </c>
      <c r="P19" s="1150"/>
      <c r="Q19" s="1150"/>
      <c r="R19" s="1142"/>
      <c r="S19" s="1142"/>
      <c r="T19" s="1142"/>
      <c r="U19" s="1142"/>
      <c r="V19" s="1142"/>
      <c r="W19" s="1142"/>
      <c r="X19" s="1142"/>
      <c r="Y19" s="1143"/>
      <c r="Z19" s="1143"/>
      <c r="AA19" s="1138"/>
      <c r="AB19" s="532"/>
      <c r="AC19" s="1152"/>
      <c r="AD19" s="1154"/>
      <c r="AE19" s="615"/>
      <c r="AF19" s="1151"/>
      <c r="AG19" s="1156"/>
      <c r="AH19" s="1147"/>
      <c r="AI19" s="1148"/>
      <c r="AJ19" s="1148"/>
      <c r="AK19" s="1148"/>
      <c r="AL19" s="1148"/>
      <c r="AM19" s="1148"/>
      <c r="AN19" s="1148"/>
      <c r="AO19" s="1148"/>
      <c r="AP19" s="1149"/>
      <c r="AQ19" s="84" t="s">
        <v>11</v>
      </c>
      <c r="AR19" s="1150"/>
      <c r="AS19" s="1150"/>
      <c r="AT19" s="1142"/>
      <c r="AU19" s="1142"/>
      <c r="AV19" s="1142"/>
      <c r="AW19" s="1142"/>
      <c r="AX19" s="1142"/>
      <c r="AY19" s="1142"/>
      <c r="AZ19" s="1142"/>
      <c r="BA19" s="1143"/>
      <c r="BB19" s="1143"/>
    </row>
    <row r="20" spans="1:54" s="202" customFormat="1" ht="19.899999999999999" hidden="1" customHeight="1" x14ac:dyDescent="0.2">
      <c r="A20" s="910" t="s">
        <v>47</v>
      </c>
      <c r="B20" s="911"/>
      <c r="C20" s="296"/>
      <c r="D20" s="296"/>
      <c r="E20" s="296"/>
      <c r="F20" s="296"/>
      <c r="G20" s="296"/>
      <c r="H20" s="296"/>
      <c r="I20" s="296"/>
      <c r="J20" s="296"/>
      <c r="K20" s="296"/>
      <c r="L20" s="296"/>
      <c r="M20" s="296"/>
      <c r="N20" s="296"/>
      <c r="O20" s="296"/>
      <c r="P20" s="296"/>
      <c r="Q20" s="297"/>
      <c r="R20" s="336">
        <f>SUM(R10:R19)</f>
        <v>67721279</v>
      </c>
      <c r="S20" s="336">
        <f t="shared" ref="S20:X20" si="0">SUM(S10:S19)</f>
        <v>5209329.153846154</v>
      </c>
      <c r="T20" s="336">
        <f t="shared" si="0"/>
        <v>0</v>
      </c>
      <c r="U20" s="336">
        <f t="shared" si="0"/>
        <v>0</v>
      </c>
      <c r="V20" s="336">
        <f t="shared" si="0"/>
        <v>58888069</v>
      </c>
      <c r="W20" s="336">
        <f t="shared" si="0"/>
        <v>8833210</v>
      </c>
      <c r="X20" s="336">
        <f t="shared" si="0"/>
        <v>67721279</v>
      </c>
      <c r="Y20" s="337"/>
      <c r="Z20" s="311"/>
      <c r="AB20" s="532"/>
      <c r="AC20" s="910" t="s">
        <v>47</v>
      </c>
      <c r="AD20" s="911"/>
      <c r="AE20" s="296"/>
      <c r="AF20" s="296"/>
      <c r="AG20" s="296"/>
      <c r="AH20" s="296"/>
      <c r="AI20" s="296"/>
      <c r="AJ20" s="296"/>
      <c r="AK20" s="296"/>
      <c r="AL20" s="296"/>
      <c r="AM20" s="296"/>
      <c r="AN20" s="296"/>
      <c r="AO20" s="296"/>
      <c r="AP20" s="296"/>
      <c r="AQ20" s="296"/>
      <c r="AR20" s="296"/>
      <c r="AS20" s="297"/>
      <c r="AT20" s="336">
        <f>SUM(AT10:AT19)</f>
        <v>67721279</v>
      </c>
      <c r="AU20" s="336">
        <f t="shared" ref="AU20:AZ20" si="1">SUM(AU10:AU19)</f>
        <v>5209329.153846154</v>
      </c>
      <c r="AV20" s="336">
        <f t="shared" si="1"/>
        <v>0</v>
      </c>
      <c r="AW20" s="336">
        <f t="shared" si="1"/>
        <v>0</v>
      </c>
      <c r="AX20" s="336">
        <f t="shared" si="1"/>
        <v>58888069</v>
      </c>
      <c r="AY20" s="336">
        <f t="shared" si="1"/>
        <v>8833210</v>
      </c>
      <c r="AZ20" s="336">
        <f t="shared" si="1"/>
        <v>67721279</v>
      </c>
      <c r="BA20" s="337"/>
      <c r="BB20" s="311"/>
    </row>
    <row r="21" spans="1:54" s="13" customFormat="1" ht="33" customHeight="1" x14ac:dyDescent="0.2">
      <c r="A21" s="637" t="s">
        <v>150</v>
      </c>
      <c r="B21" s="711"/>
      <c r="C21" s="125"/>
      <c r="D21" s="126"/>
      <c r="E21" s="127"/>
      <c r="F21" s="540"/>
      <c r="G21" s="540"/>
      <c r="H21" s="540"/>
      <c r="I21" s="540"/>
      <c r="J21" s="540"/>
      <c r="K21" s="540"/>
      <c r="L21" s="540"/>
      <c r="M21" s="540"/>
      <c r="N21" s="540"/>
      <c r="O21" s="540"/>
      <c r="P21" s="126"/>
      <c r="Q21" s="126"/>
      <c r="R21" s="22"/>
      <c r="S21" s="22"/>
      <c r="T21" s="22"/>
      <c r="U21" s="22"/>
      <c r="V21" s="22"/>
      <c r="W21" s="22"/>
      <c r="X21" s="22"/>
      <c r="Y21" s="541"/>
      <c r="Z21" s="75"/>
      <c r="AA21" s="542"/>
      <c r="AB21" s="546"/>
      <c r="AC21" s="637" t="s">
        <v>150</v>
      </c>
      <c r="AD21" s="711"/>
      <c r="AE21" s="125"/>
      <c r="AF21" s="126"/>
      <c r="AG21" s="127"/>
      <c r="AH21" s="540"/>
      <c r="AI21" s="540"/>
      <c r="AJ21" s="540"/>
      <c r="AK21" s="540"/>
      <c r="AL21" s="540"/>
      <c r="AM21" s="540"/>
      <c r="AN21" s="540"/>
      <c r="AO21" s="540"/>
      <c r="AP21" s="540"/>
      <c r="AQ21" s="540"/>
      <c r="AR21" s="126"/>
      <c r="AS21" s="126"/>
      <c r="AT21" s="22"/>
      <c r="AU21" s="22"/>
      <c r="AV21" s="22"/>
      <c r="AW21" s="22"/>
      <c r="AX21" s="22"/>
      <c r="AY21" s="22"/>
      <c r="AZ21" s="22"/>
      <c r="BA21" s="541"/>
      <c r="BB21" s="75"/>
    </row>
    <row r="22" spans="1:54" s="13" customFormat="1" ht="76.900000000000006" customHeight="1" x14ac:dyDescent="0.2">
      <c r="A22" s="569"/>
      <c r="B22" s="1010"/>
      <c r="C22" s="866"/>
      <c r="D22" s="1012"/>
      <c r="E22" s="1122"/>
      <c r="F22" s="827"/>
      <c r="G22" s="828"/>
      <c r="H22" s="828"/>
      <c r="I22" s="828"/>
      <c r="J22" s="828"/>
      <c r="K22" s="828"/>
      <c r="L22" s="828"/>
      <c r="M22" s="828"/>
      <c r="N22" s="829"/>
      <c r="O22" s="543"/>
      <c r="P22" s="569"/>
      <c r="Q22" s="569"/>
      <c r="R22" s="1115"/>
      <c r="S22" s="550"/>
      <c r="T22" s="1115"/>
      <c r="U22" s="870"/>
      <c r="V22" s="567"/>
      <c r="W22" s="550"/>
      <c r="X22" s="870"/>
      <c r="Y22" s="558"/>
      <c r="Z22" s="1007"/>
      <c r="AA22" s="542">
        <f>+R22/1.15</f>
        <v>0</v>
      </c>
      <c r="AB22" s="546"/>
      <c r="AC22" s="569">
        <v>6</v>
      </c>
      <c r="AD22" s="1010" t="s">
        <v>337</v>
      </c>
      <c r="AE22" s="866" t="s">
        <v>152</v>
      </c>
      <c r="AF22" s="1012" t="s">
        <v>123</v>
      </c>
      <c r="AG22" s="1122" t="s">
        <v>180</v>
      </c>
      <c r="AH22" s="827" t="s">
        <v>44</v>
      </c>
      <c r="AI22" s="828"/>
      <c r="AJ22" s="828"/>
      <c r="AK22" s="828"/>
      <c r="AL22" s="828"/>
      <c r="AM22" s="828"/>
      <c r="AN22" s="828"/>
      <c r="AO22" s="828"/>
      <c r="AP22" s="829"/>
      <c r="AQ22" s="543">
        <v>41608</v>
      </c>
      <c r="AR22" s="569"/>
      <c r="AS22" s="569"/>
      <c r="AT22" s="1115">
        <v>135000</v>
      </c>
      <c r="AU22" s="550">
        <f>AT22/AZ6</f>
        <v>10384.615384615385</v>
      </c>
      <c r="AV22" s="1115"/>
      <c r="AW22" s="870"/>
      <c r="AX22" s="567">
        <v>135000</v>
      </c>
      <c r="AY22" s="550">
        <v>0</v>
      </c>
      <c r="AZ22" s="870">
        <f>AX22+AY22</f>
        <v>135000</v>
      </c>
      <c r="BA22" s="558">
        <v>1.1000000000000001</v>
      </c>
      <c r="BB22" s="1007" t="s">
        <v>297</v>
      </c>
    </row>
    <row r="23" spans="1:54" s="13" customFormat="1" ht="76.900000000000006" customHeight="1" x14ac:dyDescent="0.2">
      <c r="A23" s="569"/>
      <c r="B23" s="1011"/>
      <c r="C23" s="866"/>
      <c r="D23" s="978"/>
      <c r="E23" s="972"/>
      <c r="F23" s="1123"/>
      <c r="G23" s="1124"/>
      <c r="H23" s="1124"/>
      <c r="I23" s="1124"/>
      <c r="J23" s="1124"/>
      <c r="K23" s="1124"/>
      <c r="L23" s="1124"/>
      <c r="M23" s="1124"/>
      <c r="N23" s="1125"/>
      <c r="O23" s="521"/>
      <c r="P23" s="569"/>
      <c r="Q23" s="569"/>
      <c r="R23" s="1116"/>
      <c r="S23" s="1006"/>
      <c r="T23" s="1116"/>
      <c r="U23" s="870"/>
      <c r="V23" s="1117"/>
      <c r="W23" s="1006"/>
      <c r="X23" s="870"/>
      <c r="Y23" s="558"/>
      <c r="Z23" s="1008"/>
      <c r="AA23" s="542"/>
      <c r="AB23" s="546"/>
      <c r="AC23" s="569"/>
      <c r="AD23" s="1011"/>
      <c r="AE23" s="866"/>
      <c r="AF23" s="978"/>
      <c r="AG23" s="972"/>
      <c r="AH23" s="1123"/>
      <c r="AI23" s="1124"/>
      <c r="AJ23" s="1124"/>
      <c r="AK23" s="1124"/>
      <c r="AL23" s="1124"/>
      <c r="AM23" s="1124"/>
      <c r="AN23" s="1124"/>
      <c r="AO23" s="1124"/>
      <c r="AP23" s="1125"/>
      <c r="AQ23" s="521" t="s">
        <v>11</v>
      </c>
      <c r="AR23" s="569"/>
      <c r="AS23" s="569"/>
      <c r="AT23" s="1116"/>
      <c r="AU23" s="1006"/>
      <c r="AV23" s="1116"/>
      <c r="AW23" s="870"/>
      <c r="AX23" s="1117"/>
      <c r="AY23" s="1006"/>
      <c r="AZ23" s="870"/>
      <c r="BA23" s="558"/>
      <c r="BB23" s="1008"/>
    </row>
    <row r="24" spans="1:54" s="13" customFormat="1" ht="76.900000000000006" customHeight="1" x14ac:dyDescent="0.2">
      <c r="A24" s="569"/>
      <c r="B24" s="1010"/>
      <c r="C24" s="866"/>
      <c r="D24" s="1012"/>
      <c r="E24" s="1122"/>
      <c r="F24" s="827"/>
      <c r="G24" s="828"/>
      <c r="H24" s="828"/>
      <c r="I24" s="828"/>
      <c r="J24" s="828"/>
      <c r="K24" s="828"/>
      <c r="L24" s="828"/>
      <c r="M24" s="828"/>
      <c r="N24" s="829"/>
      <c r="O24" s="543"/>
      <c r="P24" s="569"/>
      <c r="Q24" s="569"/>
      <c r="R24" s="1115"/>
      <c r="S24" s="550"/>
      <c r="T24" s="1115"/>
      <c r="U24" s="870"/>
      <c r="V24" s="567"/>
      <c r="W24" s="550"/>
      <c r="X24" s="870"/>
      <c r="Y24" s="558"/>
      <c r="Z24" s="1008"/>
      <c r="AA24" s="542">
        <f>+R24/1.15</f>
        <v>0</v>
      </c>
      <c r="AB24" s="546"/>
      <c r="AC24" s="569">
        <v>7</v>
      </c>
      <c r="AD24" s="1010" t="s">
        <v>338</v>
      </c>
      <c r="AE24" s="866" t="s">
        <v>152</v>
      </c>
      <c r="AF24" s="1012" t="s">
        <v>123</v>
      </c>
      <c r="AG24" s="1122" t="s">
        <v>180</v>
      </c>
      <c r="AH24" s="827" t="s">
        <v>44</v>
      </c>
      <c r="AI24" s="828"/>
      <c r="AJ24" s="828"/>
      <c r="AK24" s="828"/>
      <c r="AL24" s="828"/>
      <c r="AM24" s="828"/>
      <c r="AN24" s="828"/>
      <c r="AO24" s="828"/>
      <c r="AP24" s="829"/>
      <c r="AQ24" s="543">
        <v>41608</v>
      </c>
      <c r="AR24" s="569"/>
      <c r="AS24" s="569"/>
      <c r="AT24" s="1115">
        <v>60000</v>
      </c>
      <c r="AU24" s="550">
        <f>AT24/AZ6</f>
        <v>4615.3846153846152</v>
      </c>
      <c r="AV24" s="1115"/>
      <c r="AW24" s="870"/>
      <c r="AX24" s="567">
        <v>60000</v>
      </c>
      <c r="AY24" s="550">
        <v>0</v>
      </c>
      <c r="AZ24" s="870">
        <f>AX24+AY24</f>
        <v>60000</v>
      </c>
      <c r="BA24" s="558">
        <v>1.1000000000000001</v>
      </c>
      <c r="BB24" s="1008"/>
    </row>
    <row r="25" spans="1:54" s="13" customFormat="1" ht="76.900000000000006" customHeight="1" x14ac:dyDescent="0.2">
      <c r="A25" s="569"/>
      <c r="B25" s="1011"/>
      <c r="C25" s="866"/>
      <c r="D25" s="978"/>
      <c r="E25" s="972"/>
      <c r="F25" s="830"/>
      <c r="G25" s="831"/>
      <c r="H25" s="831"/>
      <c r="I25" s="831"/>
      <c r="J25" s="831"/>
      <c r="K25" s="831"/>
      <c r="L25" s="831"/>
      <c r="M25" s="831"/>
      <c r="N25" s="832"/>
      <c r="O25" s="521"/>
      <c r="P25" s="569"/>
      <c r="Q25" s="569"/>
      <c r="R25" s="1116"/>
      <c r="S25" s="1006"/>
      <c r="T25" s="1116"/>
      <c r="U25" s="870"/>
      <c r="V25" s="1117"/>
      <c r="W25" s="1006"/>
      <c r="X25" s="870"/>
      <c r="Y25" s="558"/>
      <c r="Z25" s="1009"/>
      <c r="AA25" s="542"/>
      <c r="AB25" s="546"/>
      <c r="AC25" s="569"/>
      <c r="AD25" s="1011"/>
      <c r="AE25" s="866"/>
      <c r="AF25" s="978"/>
      <c r="AG25" s="972"/>
      <c r="AH25" s="830"/>
      <c r="AI25" s="831"/>
      <c r="AJ25" s="831"/>
      <c r="AK25" s="831"/>
      <c r="AL25" s="831"/>
      <c r="AM25" s="831"/>
      <c r="AN25" s="831"/>
      <c r="AO25" s="831"/>
      <c r="AP25" s="832"/>
      <c r="AQ25" s="521" t="s">
        <v>11</v>
      </c>
      <c r="AR25" s="569"/>
      <c r="AS25" s="569"/>
      <c r="AT25" s="1116"/>
      <c r="AU25" s="1006"/>
      <c r="AV25" s="1116"/>
      <c r="AW25" s="870"/>
      <c r="AX25" s="1117"/>
      <c r="AY25" s="1006"/>
      <c r="AZ25" s="870"/>
      <c r="BA25" s="558"/>
      <c r="BB25" s="1009"/>
    </row>
    <row r="26" spans="1:54" s="13" customFormat="1" ht="48" customHeight="1" x14ac:dyDescent="0.2">
      <c r="A26" s="637" t="s">
        <v>163</v>
      </c>
      <c r="B26" s="711"/>
      <c r="C26" s="544"/>
      <c r="D26" s="544"/>
      <c r="E26" s="544"/>
      <c r="F26" s="544"/>
      <c r="G26" s="544"/>
      <c r="H26" s="544"/>
      <c r="I26" s="544"/>
      <c r="J26" s="544"/>
      <c r="K26" s="544"/>
      <c r="L26" s="544"/>
      <c r="M26" s="544"/>
      <c r="N26" s="544"/>
      <c r="O26" s="544"/>
      <c r="P26" s="544"/>
      <c r="Q26" s="545"/>
      <c r="R26" s="410">
        <f t="shared" ref="R26:X26" si="2">SUM(R22:R25)</f>
        <v>0</v>
      </c>
      <c r="S26" s="410">
        <f t="shared" si="2"/>
        <v>0</v>
      </c>
      <c r="T26" s="410">
        <f t="shared" si="2"/>
        <v>0</v>
      </c>
      <c r="U26" s="410">
        <f t="shared" si="2"/>
        <v>0</v>
      </c>
      <c r="V26" s="410">
        <f t="shared" si="2"/>
        <v>0</v>
      </c>
      <c r="W26" s="410">
        <f t="shared" si="2"/>
        <v>0</v>
      </c>
      <c r="X26" s="410">
        <f t="shared" si="2"/>
        <v>0</v>
      </c>
      <c r="Y26" s="173"/>
      <c r="Z26" s="11"/>
      <c r="AA26" s="542"/>
      <c r="AB26" s="546"/>
      <c r="AC26" s="637" t="s">
        <v>163</v>
      </c>
      <c r="AD26" s="711"/>
      <c r="AE26" s="544"/>
      <c r="AF26" s="544"/>
      <c r="AG26" s="544"/>
      <c r="AH26" s="544"/>
      <c r="AI26" s="544"/>
      <c r="AJ26" s="544"/>
      <c r="AK26" s="544"/>
      <c r="AL26" s="544"/>
      <c r="AM26" s="544"/>
      <c r="AN26" s="544"/>
      <c r="AO26" s="544"/>
      <c r="AP26" s="544"/>
      <c r="AQ26" s="544"/>
      <c r="AR26" s="544"/>
      <c r="AS26" s="545"/>
      <c r="AT26" s="410">
        <f t="shared" ref="AT26:AZ26" si="3">SUM(AT22:AT25)</f>
        <v>195000</v>
      </c>
      <c r="AU26" s="410">
        <f t="shared" si="3"/>
        <v>15000</v>
      </c>
      <c r="AV26" s="410">
        <f t="shared" si="3"/>
        <v>0</v>
      </c>
      <c r="AW26" s="410">
        <f t="shared" si="3"/>
        <v>0</v>
      </c>
      <c r="AX26" s="410">
        <f t="shared" si="3"/>
        <v>195000</v>
      </c>
      <c r="AY26" s="410">
        <f t="shared" si="3"/>
        <v>0</v>
      </c>
      <c r="AZ26" s="410">
        <f t="shared" si="3"/>
        <v>195000</v>
      </c>
      <c r="BA26" s="173"/>
      <c r="BB26" s="11"/>
    </row>
    <row r="27" spans="1:54" s="13" customFormat="1" ht="24" customHeight="1" x14ac:dyDescent="0.2">
      <c r="A27" s="637" t="s">
        <v>144</v>
      </c>
      <c r="B27" s="638"/>
      <c r="C27" s="96"/>
      <c r="D27" s="302"/>
      <c r="E27" s="302"/>
      <c r="F27" s="303"/>
      <c r="G27" s="303"/>
      <c r="H27" s="303"/>
      <c r="I27" s="303"/>
      <c r="J27" s="303"/>
      <c r="K27" s="303"/>
      <c r="L27" s="303"/>
      <c r="M27" s="303"/>
      <c r="N27" s="303"/>
      <c r="O27" s="303"/>
      <c r="P27" s="63"/>
      <c r="Q27" s="64"/>
      <c r="R27" s="25">
        <f>+R20</f>
        <v>67721279</v>
      </c>
      <c r="S27" s="25">
        <f t="shared" ref="S27:X27" si="4">+S20</f>
        <v>5209329.153846154</v>
      </c>
      <c r="T27" s="25">
        <f t="shared" si="4"/>
        <v>0</v>
      </c>
      <c r="U27" s="25">
        <f t="shared" si="4"/>
        <v>0</v>
      </c>
      <c r="V27" s="25">
        <f t="shared" si="4"/>
        <v>58888069</v>
      </c>
      <c r="W27" s="25">
        <f t="shared" si="4"/>
        <v>8833210</v>
      </c>
      <c r="X27" s="25">
        <f t="shared" si="4"/>
        <v>67721279</v>
      </c>
      <c r="Y27" s="304"/>
      <c r="Z27" s="305"/>
      <c r="AB27" s="533"/>
      <c r="AC27" s="637" t="s">
        <v>144</v>
      </c>
      <c r="AD27" s="638"/>
      <c r="AE27" s="453"/>
      <c r="AF27" s="302"/>
      <c r="AG27" s="302"/>
      <c r="AH27" s="303"/>
      <c r="AI27" s="303"/>
      <c r="AJ27" s="303"/>
      <c r="AK27" s="303"/>
      <c r="AL27" s="303"/>
      <c r="AM27" s="303"/>
      <c r="AN27" s="303"/>
      <c r="AO27" s="303"/>
      <c r="AP27" s="303"/>
      <c r="AQ27" s="303"/>
      <c r="AR27" s="489"/>
      <c r="AS27" s="490"/>
      <c r="AT27" s="25">
        <f>+AT20+AT26</f>
        <v>67916279</v>
      </c>
      <c r="AU27" s="25">
        <f t="shared" ref="AU27:AZ27" si="5">+AU20+AU26</f>
        <v>5224329.153846154</v>
      </c>
      <c r="AV27" s="25">
        <f t="shared" si="5"/>
        <v>0</v>
      </c>
      <c r="AW27" s="25">
        <f t="shared" si="5"/>
        <v>0</v>
      </c>
      <c r="AX27" s="25">
        <f t="shared" si="5"/>
        <v>59083069</v>
      </c>
      <c r="AY27" s="25">
        <f t="shared" si="5"/>
        <v>8833210</v>
      </c>
      <c r="AZ27" s="25">
        <f t="shared" si="5"/>
        <v>67916279</v>
      </c>
      <c r="BA27" s="304"/>
      <c r="BB27" s="305"/>
    </row>
    <row r="28" spans="1:54" s="217" customFormat="1" ht="19.899999999999999" hidden="1" customHeight="1" x14ac:dyDescent="0.2">
      <c r="A28" s="1139" t="s">
        <v>50</v>
      </c>
      <c r="B28" s="1140"/>
      <c r="C28" s="1048"/>
      <c r="D28" s="1048"/>
      <c r="E28" s="1048"/>
      <c r="F28" s="1048"/>
      <c r="G28" s="1048"/>
      <c r="H28" s="1048"/>
      <c r="I28" s="1048"/>
      <c r="J28" s="1048"/>
      <c r="K28" s="1048"/>
      <c r="L28" s="1048"/>
      <c r="M28" s="1048"/>
      <c r="N28" s="1048"/>
      <c r="O28" s="1048"/>
      <c r="P28" s="1048"/>
      <c r="Q28" s="1048"/>
      <c r="R28" s="338">
        <f>+'[4]DGETA Otros Servicios'!B12</f>
        <v>8260000</v>
      </c>
      <c r="S28" s="338">
        <f>+'[4]DGETA Otros Servicios'!C12</f>
        <v>635384.61538461538</v>
      </c>
      <c r="T28" s="339">
        <v>0</v>
      </c>
      <c r="U28" s="339">
        <v>0</v>
      </c>
      <c r="V28" s="339">
        <f>+'[4]DGETA Otros Servicios'!D12</f>
        <v>8260000</v>
      </c>
      <c r="W28" s="339">
        <f>+'[4]DGETA Otros Servicios'!E12</f>
        <v>0</v>
      </c>
      <c r="X28" s="339">
        <f>+V28+W28</f>
        <v>8260000</v>
      </c>
      <c r="Y28" s="340"/>
      <c r="Z28" s="341"/>
      <c r="AB28" s="532"/>
      <c r="AC28" s="1139" t="s">
        <v>50</v>
      </c>
      <c r="AD28" s="1140"/>
      <c r="AE28" s="1048"/>
      <c r="AF28" s="1048"/>
      <c r="AG28" s="1048"/>
      <c r="AH28" s="1048"/>
      <c r="AI28" s="1048"/>
      <c r="AJ28" s="1048"/>
      <c r="AK28" s="1048"/>
      <c r="AL28" s="1048"/>
      <c r="AM28" s="1048"/>
      <c r="AN28" s="1048"/>
      <c r="AO28" s="1048"/>
      <c r="AP28" s="1048"/>
      <c r="AQ28" s="1048"/>
      <c r="AR28" s="1048"/>
      <c r="AS28" s="1048"/>
      <c r="AT28" s="338" t="e">
        <f>+'[4]DGETA Otros Servicios'!AD12</f>
        <v>#REF!</v>
      </c>
      <c r="AU28" s="338" t="e">
        <f>+'[4]DGETA Otros Servicios'!AE12</f>
        <v>#REF!</v>
      </c>
      <c r="AV28" s="339">
        <v>0</v>
      </c>
      <c r="AW28" s="339">
        <v>0</v>
      </c>
      <c r="AX28" s="339" t="e">
        <f>+'[4]DGETA Otros Servicios'!AF12</f>
        <v>#REF!</v>
      </c>
      <c r="AY28" s="339" t="e">
        <f>+'[4]DGETA Otros Servicios'!AG12</f>
        <v>#REF!</v>
      </c>
      <c r="AZ28" s="339" t="e">
        <f>+AX28+AY28</f>
        <v>#REF!</v>
      </c>
      <c r="BA28" s="340"/>
      <c r="BB28" s="341"/>
    </row>
    <row r="29" spans="1:54" s="202" customFormat="1" ht="19.899999999999999" hidden="1" customHeight="1" x14ac:dyDescent="0.2">
      <c r="A29" s="910" t="s">
        <v>120</v>
      </c>
      <c r="B29" s="911"/>
      <c r="C29" s="296"/>
      <c r="D29" s="296"/>
      <c r="E29" s="296"/>
      <c r="F29" s="296"/>
      <c r="G29" s="296"/>
      <c r="H29" s="296"/>
      <c r="I29" s="296"/>
      <c r="J29" s="296"/>
      <c r="K29" s="296"/>
      <c r="L29" s="296"/>
      <c r="M29" s="296"/>
      <c r="N29" s="296"/>
      <c r="O29" s="296"/>
      <c r="P29" s="296"/>
      <c r="Q29" s="296"/>
      <c r="R29" s="220">
        <f t="shared" ref="R29:X29" si="6">+R27+R28</f>
        <v>75981279</v>
      </c>
      <c r="S29" s="220">
        <f t="shared" si="6"/>
        <v>5844713.769230769</v>
      </c>
      <c r="T29" s="220">
        <f t="shared" si="6"/>
        <v>0</v>
      </c>
      <c r="U29" s="220">
        <f t="shared" si="6"/>
        <v>0</v>
      </c>
      <c r="V29" s="220">
        <f t="shared" si="6"/>
        <v>67148069</v>
      </c>
      <c r="W29" s="220">
        <f t="shared" si="6"/>
        <v>8833210</v>
      </c>
      <c r="X29" s="220">
        <f t="shared" si="6"/>
        <v>75981279</v>
      </c>
      <c r="Y29" s="201"/>
      <c r="Z29" s="311"/>
      <c r="AB29" s="532"/>
      <c r="AC29" s="910" t="s">
        <v>120</v>
      </c>
      <c r="AD29" s="911"/>
      <c r="AE29" s="296"/>
      <c r="AF29" s="296"/>
      <c r="AG29" s="296"/>
      <c r="AH29" s="296"/>
      <c r="AI29" s="296"/>
      <c r="AJ29" s="296"/>
      <c r="AK29" s="296"/>
      <c r="AL29" s="296"/>
      <c r="AM29" s="296"/>
      <c r="AN29" s="296"/>
      <c r="AO29" s="296"/>
      <c r="AP29" s="296"/>
      <c r="AQ29" s="296"/>
      <c r="AR29" s="296"/>
      <c r="AS29" s="296"/>
      <c r="AT29" s="220" t="e">
        <f t="shared" ref="AT29:AZ29" si="7">+AT27+AT28</f>
        <v>#REF!</v>
      </c>
      <c r="AU29" s="220" t="e">
        <f t="shared" si="7"/>
        <v>#REF!</v>
      </c>
      <c r="AV29" s="220">
        <f t="shared" si="7"/>
        <v>0</v>
      </c>
      <c r="AW29" s="220">
        <f t="shared" si="7"/>
        <v>0</v>
      </c>
      <c r="AX29" s="220" t="e">
        <f t="shared" si="7"/>
        <v>#REF!</v>
      </c>
      <c r="AY29" s="220" t="e">
        <f t="shared" si="7"/>
        <v>#REF!</v>
      </c>
      <c r="AZ29" s="220" t="e">
        <f t="shared" si="7"/>
        <v>#REF!</v>
      </c>
      <c r="BA29" s="201"/>
      <c r="BB29" s="311"/>
    </row>
    <row r="30" spans="1:54" s="202" customFormat="1" hidden="1" x14ac:dyDescent="0.2">
      <c r="B30" s="201"/>
      <c r="C30" s="201"/>
      <c r="D30" s="201"/>
      <c r="E30" s="201"/>
      <c r="F30" s="201"/>
      <c r="G30" s="201"/>
      <c r="H30" s="201"/>
      <c r="I30" s="201"/>
      <c r="J30" s="201"/>
      <c r="K30" s="201"/>
      <c r="L30" s="201"/>
      <c r="M30" s="201"/>
      <c r="N30" s="201"/>
      <c r="O30" s="201"/>
      <c r="P30" s="201"/>
      <c r="Q30" s="201"/>
      <c r="R30" s="244"/>
      <c r="S30" s="244"/>
      <c r="T30" s="342"/>
      <c r="U30" s="342"/>
      <c r="V30" s="419">
        <v>67148069</v>
      </c>
      <c r="W30" s="419">
        <v>8833210</v>
      </c>
      <c r="X30" s="419">
        <f>+V30+W30</f>
        <v>75981279</v>
      </c>
      <c r="Y30" s="201"/>
      <c r="Z30" s="311"/>
      <c r="AB30" s="532"/>
      <c r="AD30" s="201"/>
      <c r="AE30" s="201"/>
      <c r="AF30" s="201"/>
      <c r="AG30" s="201"/>
      <c r="AH30" s="201"/>
      <c r="AI30" s="201"/>
      <c r="AJ30" s="201"/>
      <c r="AK30" s="201"/>
      <c r="AL30" s="201"/>
      <c r="AM30" s="201"/>
      <c r="AN30" s="201"/>
      <c r="AO30" s="201"/>
      <c r="AP30" s="201"/>
      <c r="AQ30" s="201"/>
      <c r="AR30" s="201"/>
      <c r="AS30" s="201"/>
      <c r="AT30" s="244"/>
      <c r="AU30" s="244"/>
      <c r="AV30" s="342"/>
      <c r="AW30" s="342"/>
      <c r="AX30" s="419">
        <v>67148069</v>
      </c>
      <c r="AY30" s="419">
        <v>8833210</v>
      </c>
      <c r="AZ30" s="419">
        <f>+AX30+AY30</f>
        <v>75981279</v>
      </c>
      <c r="BA30" s="201"/>
      <c r="BB30" s="311"/>
    </row>
    <row r="31" spans="1:54" s="202" customFormat="1" hidden="1" x14ac:dyDescent="0.2">
      <c r="B31" s="201"/>
      <c r="C31" s="201"/>
      <c r="D31" s="201"/>
      <c r="E31" s="201"/>
      <c r="F31" s="201"/>
      <c r="G31" s="201"/>
      <c r="H31" s="201"/>
      <c r="I31" s="201"/>
      <c r="J31" s="201"/>
      <c r="K31" s="201"/>
      <c r="L31" s="201"/>
      <c r="M31" s="201"/>
      <c r="N31" s="201"/>
      <c r="O31" s="201"/>
      <c r="P31" s="201"/>
      <c r="Q31" s="201"/>
      <c r="R31" s="244"/>
      <c r="S31" s="244"/>
      <c r="T31" s="342"/>
      <c r="U31" s="211"/>
      <c r="V31" s="420">
        <f>+V30-V29</f>
        <v>0</v>
      </c>
      <c r="W31" s="420">
        <f t="shared" ref="W31:X31" si="8">+W30-W29</f>
        <v>0</v>
      </c>
      <c r="X31" s="420">
        <f t="shared" si="8"/>
        <v>0</v>
      </c>
      <c r="Y31" s="212"/>
      <c r="Z31" s="311"/>
      <c r="AB31" s="532"/>
      <c r="AD31" s="201"/>
      <c r="AE31" s="201"/>
      <c r="AF31" s="201"/>
      <c r="AG31" s="201"/>
      <c r="AH31" s="201"/>
      <c r="AI31" s="201"/>
      <c r="AJ31" s="201"/>
      <c r="AK31" s="201"/>
      <c r="AL31" s="201"/>
      <c r="AM31" s="201"/>
      <c r="AN31" s="201"/>
      <c r="AO31" s="201"/>
      <c r="AP31" s="201"/>
      <c r="AQ31" s="201"/>
      <c r="AR31" s="201"/>
      <c r="AS31" s="201"/>
      <c r="AT31" s="244"/>
      <c r="AU31" s="244"/>
      <c r="AV31" s="342"/>
      <c r="AW31" s="211"/>
      <c r="AX31" s="420" t="e">
        <f>+AX30-AX29</f>
        <v>#REF!</v>
      </c>
      <c r="AY31" s="420" t="e">
        <f t="shared" ref="AY31:AZ31" si="9">+AY30-AY29</f>
        <v>#REF!</v>
      </c>
      <c r="AZ31" s="420" t="e">
        <f t="shared" si="9"/>
        <v>#REF!</v>
      </c>
      <c r="BA31" s="212"/>
      <c r="BB31" s="311"/>
    </row>
    <row r="32" spans="1:54" s="202" customFormat="1" ht="25.5" hidden="1" x14ac:dyDescent="0.2">
      <c r="B32" s="314"/>
      <c r="C32" s="314"/>
      <c r="D32" s="314"/>
      <c r="E32" s="1041" t="s">
        <v>23</v>
      </c>
      <c r="F32" s="1041"/>
      <c r="G32" s="1041"/>
      <c r="H32" s="1041"/>
      <c r="I32" s="1041"/>
      <c r="J32" s="1041"/>
      <c r="K32" s="895" t="s">
        <v>14</v>
      </c>
      <c r="L32" s="895"/>
      <c r="M32" s="615" t="s">
        <v>15</v>
      </c>
      <c r="N32" s="615"/>
      <c r="O32" s="315" t="s">
        <v>16</v>
      </c>
      <c r="R32" s="343"/>
      <c r="S32" s="344"/>
      <c r="T32" s="212"/>
      <c r="U32" s="343"/>
      <c r="V32" s="420"/>
      <c r="W32" s="420"/>
      <c r="X32" s="420"/>
      <c r="Y32" s="343"/>
      <c r="Z32" s="311"/>
      <c r="AB32" s="532"/>
      <c r="AD32" s="314"/>
      <c r="AE32" s="314"/>
      <c r="AF32" s="314"/>
      <c r="AG32" s="1041" t="s">
        <v>23</v>
      </c>
      <c r="AH32" s="1041"/>
      <c r="AI32" s="1041"/>
      <c r="AJ32" s="1041"/>
      <c r="AK32" s="1041"/>
      <c r="AL32" s="1041"/>
      <c r="AM32" s="895" t="s">
        <v>14</v>
      </c>
      <c r="AN32" s="895"/>
      <c r="AO32" s="615" t="s">
        <v>15</v>
      </c>
      <c r="AP32" s="615"/>
      <c r="AQ32" s="315" t="s">
        <v>16</v>
      </c>
      <c r="AT32" s="343"/>
      <c r="AU32" s="344"/>
      <c r="AV32" s="212"/>
      <c r="AW32" s="343"/>
      <c r="AX32" s="420"/>
      <c r="AY32" s="420"/>
      <c r="AZ32" s="420"/>
      <c r="BA32" s="343"/>
      <c r="BB32" s="311"/>
    </row>
    <row r="33" spans="2:54" s="202" customFormat="1" ht="25.5" hidden="1" x14ac:dyDescent="0.2">
      <c r="C33" s="345"/>
      <c r="D33" s="345"/>
      <c r="E33" s="319" t="s">
        <v>17</v>
      </c>
      <c r="F33" s="1027" t="s">
        <v>18</v>
      </c>
      <c r="G33" s="1028"/>
      <c r="H33" s="1028"/>
      <c r="I33" s="1029"/>
      <c r="J33" s="320" t="s">
        <v>12</v>
      </c>
      <c r="K33" s="1030" t="s">
        <v>19</v>
      </c>
      <c r="L33" s="1031"/>
      <c r="M33" s="321" t="s">
        <v>19</v>
      </c>
      <c r="N33" s="322">
        <v>3000000</v>
      </c>
      <c r="O33" s="97" t="s">
        <v>20</v>
      </c>
      <c r="P33" s="346"/>
      <c r="R33" s="347"/>
      <c r="S33" s="348"/>
      <c r="U33" s="343"/>
      <c r="V33" s="343"/>
      <c r="W33" s="343"/>
      <c r="X33" s="343"/>
      <c r="Y33" s="343"/>
      <c r="Z33" s="311"/>
      <c r="AB33" s="532"/>
      <c r="AE33" s="345"/>
      <c r="AF33" s="345"/>
      <c r="AG33" s="319" t="s">
        <v>17</v>
      </c>
      <c r="AH33" s="1027" t="s">
        <v>18</v>
      </c>
      <c r="AI33" s="1028"/>
      <c r="AJ33" s="1028"/>
      <c r="AK33" s="1029"/>
      <c r="AL33" s="320" t="s">
        <v>12</v>
      </c>
      <c r="AM33" s="1030" t="s">
        <v>19</v>
      </c>
      <c r="AN33" s="1031"/>
      <c r="AO33" s="321" t="s">
        <v>19</v>
      </c>
      <c r="AP33" s="322">
        <v>3000000</v>
      </c>
      <c r="AQ33" s="450" t="s">
        <v>20</v>
      </c>
      <c r="AR33" s="346"/>
      <c r="AT33" s="347"/>
      <c r="AU33" s="348"/>
      <c r="AW33" s="343"/>
      <c r="AX33" s="343"/>
      <c r="AY33" s="343"/>
      <c r="AZ33" s="343"/>
      <c r="BA33" s="343"/>
      <c r="BB33" s="311"/>
    </row>
    <row r="34" spans="2:54" s="202" customFormat="1" ht="25.5" hidden="1" x14ac:dyDescent="0.2">
      <c r="B34" s="345"/>
      <c r="C34" s="345"/>
      <c r="D34" s="345"/>
      <c r="E34" s="324" t="s">
        <v>21</v>
      </c>
      <c r="F34" s="1042" t="s">
        <v>22</v>
      </c>
      <c r="G34" s="1043"/>
      <c r="H34" s="1043"/>
      <c r="I34" s="1044"/>
      <c r="J34" s="325" t="s">
        <v>13</v>
      </c>
      <c r="K34" s="1030" t="s">
        <v>181</v>
      </c>
      <c r="L34" s="1031"/>
      <c r="M34" s="326" t="s">
        <v>19</v>
      </c>
      <c r="N34" s="322">
        <v>100000</v>
      </c>
      <c r="O34" s="327" t="s">
        <v>20</v>
      </c>
      <c r="R34" s="347"/>
      <c r="S34" s="348"/>
      <c r="U34" s="343"/>
      <c r="V34" s="343"/>
      <c r="W34" s="343"/>
      <c r="X34" s="343"/>
      <c r="Y34" s="343"/>
      <c r="Z34" s="311"/>
      <c r="AB34" s="532"/>
      <c r="AD34" s="345"/>
      <c r="AE34" s="345"/>
      <c r="AF34" s="345"/>
      <c r="AG34" s="324" t="s">
        <v>21</v>
      </c>
      <c r="AH34" s="1042" t="s">
        <v>22</v>
      </c>
      <c r="AI34" s="1043"/>
      <c r="AJ34" s="1043"/>
      <c r="AK34" s="1044"/>
      <c r="AL34" s="325" t="s">
        <v>13</v>
      </c>
      <c r="AM34" s="1030" t="s">
        <v>181</v>
      </c>
      <c r="AN34" s="1031"/>
      <c r="AO34" s="326" t="s">
        <v>19</v>
      </c>
      <c r="AP34" s="322">
        <v>100000</v>
      </c>
      <c r="AQ34" s="327" t="s">
        <v>20</v>
      </c>
      <c r="AT34" s="347"/>
      <c r="AU34" s="348"/>
      <c r="AW34" s="343"/>
      <c r="AX34" s="343"/>
      <c r="AY34" s="343"/>
      <c r="AZ34" s="343"/>
      <c r="BA34" s="343"/>
      <c r="BB34" s="311"/>
    </row>
    <row r="35" spans="2:54" s="202" customFormat="1" hidden="1" x14ac:dyDescent="0.2">
      <c r="B35" s="345"/>
      <c r="C35" s="345"/>
      <c r="D35" s="345"/>
      <c r="E35" s="324" t="s">
        <v>24</v>
      </c>
      <c r="F35" s="1027" t="s">
        <v>25</v>
      </c>
      <c r="G35" s="1028"/>
      <c r="H35" s="1028"/>
      <c r="I35" s="1029"/>
      <c r="J35" s="324" t="s">
        <v>24</v>
      </c>
      <c r="K35" s="1030" t="s">
        <v>26</v>
      </c>
      <c r="L35" s="1031"/>
      <c r="M35" s="321" t="s">
        <v>26</v>
      </c>
      <c r="N35" s="322">
        <v>3000001</v>
      </c>
      <c r="O35" s="97" t="s">
        <v>101</v>
      </c>
      <c r="R35" s="347"/>
      <c r="S35" s="348"/>
      <c r="U35" s="343"/>
      <c r="V35" s="343"/>
      <c r="W35" s="343"/>
      <c r="X35" s="343"/>
      <c r="Y35" s="343"/>
      <c r="Z35" s="328"/>
      <c r="AB35" s="532"/>
      <c r="AD35" s="345"/>
      <c r="AE35" s="345"/>
      <c r="AF35" s="345"/>
      <c r="AG35" s="324" t="s">
        <v>24</v>
      </c>
      <c r="AH35" s="1027" t="s">
        <v>25</v>
      </c>
      <c r="AI35" s="1028"/>
      <c r="AJ35" s="1028"/>
      <c r="AK35" s="1029"/>
      <c r="AL35" s="324" t="s">
        <v>24</v>
      </c>
      <c r="AM35" s="1030" t="s">
        <v>26</v>
      </c>
      <c r="AN35" s="1031"/>
      <c r="AO35" s="321" t="s">
        <v>26</v>
      </c>
      <c r="AP35" s="322">
        <v>3000001</v>
      </c>
      <c r="AQ35" s="450" t="s">
        <v>101</v>
      </c>
      <c r="AT35" s="347"/>
      <c r="AU35" s="348"/>
      <c r="AW35" s="343"/>
      <c r="AX35" s="343"/>
      <c r="AY35" s="343"/>
      <c r="AZ35" s="343"/>
      <c r="BA35" s="343"/>
      <c r="BB35" s="328"/>
    </row>
    <row r="36" spans="2:54" s="202" customFormat="1" hidden="1" x14ac:dyDescent="0.2">
      <c r="E36" s="258"/>
      <c r="R36" s="347"/>
      <c r="S36" s="347"/>
      <c r="U36" s="343"/>
      <c r="V36" s="343"/>
      <c r="W36" s="343"/>
      <c r="X36" s="343"/>
      <c r="Y36" s="343"/>
      <c r="Z36" s="328"/>
      <c r="AB36" s="532"/>
      <c r="AG36" s="258"/>
      <c r="AT36" s="347"/>
      <c r="AU36" s="347"/>
      <c r="AW36" s="343"/>
      <c r="AX36" s="343"/>
      <c r="AY36" s="343"/>
      <c r="AZ36" s="343"/>
      <c r="BA36" s="343"/>
      <c r="BB36" s="328"/>
    </row>
    <row r="37" spans="2:54" s="202" customFormat="1" hidden="1" x14ac:dyDescent="0.2">
      <c r="E37" s="258"/>
      <c r="R37" s="347"/>
      <c r="S37" s="347"/>
      <c r="U37" s="212"/>
      <c r="V37" s="349"/>
      <c r="W37" s="212"/>
      <c r="X37" s="349"/>
      <c r="Y37" s="212"/>
      <c r="Z37" s="328"/>
      <c r="AB37" s="532"/>
      <c r="AG37" s="258"/>
      <c r="AT37" s="347"/>
      <c r="AU37" s="347"/>
      <c r="AW37" s="212"/>
      <c r="AX37" s="349"/>
      <c r="AY37" s="212"/>
      <c r="AZ37" s="349"/>
      <c r="BA37" s="212"/>
      <c r="BB37" s="328"/>
    </row>
    <row r="38" spans="2:54" s="202" customFormat="1" hidden="1" x14ac:dyDescent="0.2">
      <c r="E38" s="258"/>
      <c r="R38" s="347"/>
      <c r="S38" s="347"/>
      <c r="U38" s="212"/>
      <c r="V38" s="120"/>
      <c r="W38" s="120"/>
      <c r="X38" s="120"/>
      <c r="Y38" s="212"/>
      <c r="Z38" s="328"/>
      <c r="AB38" s="532"/>
      <c r="AG38" s="258"/>
      <c r="AT38" s="347"/>
      <c r="AU38" s="347"/>
      <c r="AW38" s="212"/>
      <c r="AX38" s="120"/>
      <c r="AY38" s="120"/>
      <c r="AZ38" s="120"/>
      <c r="BA38" s="212"/>
      <c r="BB38" s="328"/>
    </row>
    <row r="39" spans="2:54" s="202" customFormat="1" hidden="1" x14ac:dyDescent="0.2">
      <c r="E39" s="258"/>
      <c r="R39" s="347"/>
      <c r="S39" s="347"/>
      <c r="U39" s="212"/>
      <c r="V39" s="343"/>
      <c r="W39" s="343"/>
      <c r="X39" s="343"/>
      <c r="Y39" s="212"/>
      <c r="Z39" s="328"/>
      <c r="AB39" s="532"/>
      <c r="AG39" s="258"/>
      <c r="AT39" s="347"/>
      <c r="AU39" s="347"/>
      <c r="AW39" s="212"/>
      <c r="AX39" s="343"/>
      <c r="AY39" s="343"/>
      <c r="AZ39" s="343"/>
      <c r="BA39" s="212"/>
      <c r="BB39" s="328"/>
    </row>
    <row r="40" spans="2:54" s="202" customFormat="1" hidden="1" x14ac:dyDescent="0.2">
      <c r="B40" s="818" t="s">
        <v>78</v>
      </c>
      <c r="C40" s="1129"/>
      <c r="D40" s="1129"/>
      <c r="E40" s="1129"/>
      <c r="F40" s="1129"/>
      <c r="G40" s="1130"/>
      <c r="R40" s="347"/>
      <c r="S40" s="347"/>
      <c r="U40" s="212"/>
      <c r="V40" s="349"/>
      <c r="W40" s="349"/>
      <c r="X40" s="349"/>
      <c r="Y40" s="212"/>
      <c r="Z40" s="328"/>
      <c r="AB40" s="532"/>
      <c r="AD40" s="818" t="s">
        <v>78</v>
      </c>
      <c r="AE40" s="1129"/>
      <c r="AF40" s="1129"/>
      <c r="AG40" s="1129"/>
      <c r="AH40" s="1129"/>
      <c r="AI40" s="1130"/>
      <c r="AT40" s="347"/>
      <c r="AU40" s="347"/>
      <c r="AW40" s="212"/>
      <c r="AX40" s="349"/>
      <c r="AY40" s="349"/>
      <c r="AZ40" s="349"/>
      <c r="BA40" s="212"/>
      <c r="BB40" s="328"/>
    </row>
    <row r="41" spans="2:54" s="202" customFormat="1" hidden="1" x14ac:dyDescent="0.2">
      <c r="B41" s="1131" t="s">
        <v>223</v>
      </c>
      <c r="C41" s="1132"/>
      <c r="D41" s="1132"/>
      <c r="E41" s="1132"/>
      <c r="F41" s="1132"/>
      <c r="G41" s="1133"/>
      <c r="R41" s="347"/>
      <c r="S41" s="347"/>
      <c r="U41" s="212"/>
      <c r="V41" s="343"/>
      <c r="W41" s="343"/>
      <c r="X41" s="343"/>
      <c r="Y41" s="212"/>
      <c r="Z41" s="329"/>
      <c r="AB41" s="532"/>
      <c r="AD41" s="1131" t="s">
        <v>223</v>
      </c>
      <c r="AE41" s="1132"/>
      <c r="AF41" s="1132"/>
      <c r="AG41" s="1132"/>
      <c r="AH41" s="1132"/>
      <c r="AI41" s="1133"/>
      <c r="AT41" s="347"/>
      <c r="AU41" s="347"/>
      <c r="AW41" s="212"/>
      <c r="AX41" s="343"/>
      <c r="AY41" s="343"/>
      <c r="AZ41" s="343"/>
      <c r="BA41" s="212"/>
      <c r="BB41" s="329"/>
    </row>
    <row r="42" spans="2:54" s="202" customFormat="1" hidden="1" x14ac:dyDescent="0.2">
      <c r="B42" s="350"/>
      <c r="C42" s="351"/>
      <c r="D42" s="351"/>
      <c r="E42" s="351"/>
      <c r="F42" s="201"/>
      <c r="G42" s="253"/>
      <c r="R42" s="347"/>
      <c r="S42" s="347"/>
      <c r="U42" s="212"/>
      <c r="V42" s="343"/>
      <c r="W42" s="343"/>
      <c r="X42" s="343"/>
      <c r="Y42" s="212"/>
      <c r="Z42" s="329"/>
      <c r="AB42" s="532"/>
      <c r="AD42" s="350"/>
      <c r="AE42" s="351"/>
      <c r="AF42" s="351"/>
      <c r="AG42" s="351"/>
      <c r="AH42" s="201"/>
      <c r="AI42" s="253"/>
      <c r="AT42" s="347"/>
      <c r="AU42" s="347"/>
      <c r="AW42" s="212"/>
      <c r="AX42" s="343"/>
      <c r="AY42" s="343"/>
      <c r="AZ42" s="343"/>
      <c r="BA42" s="212"/>
      <c r="BB42" s="329"/>
    </row>
    <row r="43" spans="2:54" s="202" customFormat="1" hidden="1" x14ac:dyDescent="0.2">
      <c r="B43" s="350"/>
      <c r="C43" s="351"/>
      <c r="D43" s="351"/>
      <c r="E43" s="351"/>
      <c r="F43" s="201"/>
      <c r="G43" s="253"/>
      <c r="R43" s="347"/>
      <c r="S43" s="347"/>
      <c r="U43" s="212"/>
      <c r="V43" s="343"/>
      <c r="W43" s="343"/>
      <c r="X43" s="343"/>
      <c r="Y43" s="212"/>
      <c r="Z43" s="329"/>
      <c r="AB43" s="532"/>
      <c r="AD43" s="350"/>
      <c r="AE43" s="351"/>
      <c r="AF43" s="351"/>
      <c r="AG43" s="351"/>
      <c r="AH43" s="201"/>
      <c r="AI43" s="253"/>
      <c r="AT43" s="347"/>
      <c r="AU43" s="347"/>
      <c r="AW43" s="212"/>
      <c r="AX43" s="343"/>
      <c r="AY43" s="343"/>
      <c r="AZ43" s="343"/>
      <c r="BA43" s="212"/>
      <c r="BB43" s="329"/>
    </row>
    <row r="44" spans="2:54" s="202" customFormat="1" hidden="1" x14ac:dyDescent="0.2">
      <c r="B44" s="1134" t="s">
        <v>299</v>
      </c>
      <c r="C44" s="1135"/>
      <c r="D44" s="1135"/>
      <c r="E44" s="1135"/>
      <c r="F44" s="1135"/>
      <c r="G44" s="1136"/>
      <c r="R44" s="347"/>
      <c r="S44" s="347"/>
      <c r="U44" s="212"/>
      <c r="V44" s="343"/>
      <c r="W44" s="343"/>
      <c r="X44" s="343"/>
      <c r="Y44" s="212"/>
      <c r="AB44" s="532"/>
      <c r="AD44" s="1134" t="s">
        <v>299</v>
      </c>
      <c r="AE44" s="1135"/>
      <c r="AF44" s="1135"/>
      <c r="AG44" s="1135"/>
      <c r="AH44" s="1135"/>
      <c r="AI44" s="1136"/>
      <c r="AT44" s="347"/>
      <c r="AU44" s="347"/>
      <c r="AW44" s="212"/>
      <c r="AX44" s="343"/>
      <c r="AY44" s="343"/>
      <c r="AZ44" s="343"/>
      <c r="BA44" s="212"/>
    </row>
    <row r="45" spans="2:54" s="202" customFormat="1" hidden="1" x14ac:dyDescent="0.2">
      <c r="B45" s="1134" t="s">
        <v>300</v>
      </c>
      <c r="C45" s="1135"/>
      <c r="D45" s="1135"/>
      <c r="E45" s="1135"/>
      <c r="F45" s="1135"/>
      <c r="G45" s="1136"/>
      <c r="R45" s="347"/>
      <c r="S45" s="347"/>
      <c r="V45" s="244"/>
      <c r="W45" s="244"/>
      <c r="X45" s="244"/>
      <c r="AB45" s="532"/>
      <c r="AD45" s="1134" t="s">
        <v>300</v>
      </c>
      <c r="AE45" s="1135"/>
      <c r="AF45" s="1135"/>
      <c r="AG45" s="1135"/>
      <c r="AH45" s="1135"/>
      <c r="AI45" s="1136"/>
      <c r="AT45" s="347"/>
      <c r="AU45" s="347"/>
      <c r="AX45" s="244"/>
      <c r="AY45" s="244"/>
      <c r="AZ45" s="244"/>
    </row>
    <row r="46" spans="2:54" s="202" customFormat="1" hidden="1" x14ac:dyDescent="0.2">
      <c r="B46" s="1126"/>
      <c r="C46" s="1127"/>
      <c r="D46" s="1127"/>
      <c r="E46" s="1127"/>
      <c r="F46" s="1127"/>
      <c r="G46" s="1128"/>
      <c r="R46" s="347"/>
      <c r="S46" s="347"/>
      <c r="V46" s="244"/>
      <c r="W46" s="244"/>
      <c r="X46" s="244"/>
      <c r="AB46" s="532"/>
      <c r="AD46" s="1126"/>
      <c r="AE46" s="1127"/>
      <c r="AF46" s="1127"/>
      <c r="AG46" s="1127"/>
      <c r="AH46" s="1127"/>
      <c r="AI46" s="1128"/>
      <c r="AT46" s="347"/>
      <c r="AU46" s="347"/>
      <c r="AX46" s="244"/>
      <c r="AY46" s="244"/>
      <c r="AZ46" s="244"/>
    </row>
    <row r="47" spans="2:54" s="202" customFormat="1" x14ac:dyDescent="0.2">
      <c r="R47" s="352"/>
      <c r="S47" s="352"/>
      <c r="T47" s="246"/>
      <c r="U47" s="246"/>
      <c r="V47" s="244"/>
      <c r="W47" s="244"/>
      <c r="X47" s="244"/>
      <c r="AB47" s="532"/>
      <c r="AT47" s="352"/>
      <c r="AU47" s="352"/>
      <c r="AV47" s="246"/>
      <c r="AW47" s="246"/>
      <c r="AX47" s="244"/>
      <c r="AY47" s="244"/>
      <c r="AZ47" s="244"/>
    </row>
    <row r="48" spans="2:54" s="202" customFormat="1" x14ac:dyDescent="0.2">
      <c r="R48" s="352"/>
      <c r="S48" s="352"/>
      <c r="T48" s="246"/>
      <c r="U48" s="246"/>
      <c r="V48" s="244"/>
      <c r="W48" s="244"/>
      <c r="X48" s="244"/>
      <c r="AB48" s="532"/>
      <c r="AT48" s="352"/>
      <c r="AU48" s="352"/>
      <c r="AV48" s="246"/>
      <c r="AW48" s="246"/>
      <c r="AX48" s="244"/>
      <c r="AY48" s="244"/>
      <c r="AZ48" s="244"/>
    </row>
    <row r="49" spans="18:52" s="202" customFormat="1" x14ac:dyDescent="0.2">
      <c r="R49" s="352"/>
      <c r="S49" s="352"/>
      <c r="T49" s="246"/>
      <c r="U49" s="246"/>
      <c r="V49" s="244"/>
      <c r="W49" s="244"/>
      <c r="X49" s="244"/>
      <c r="AB49" s="532"/>
      <c r="AT49" s="352"/>
      <c r="AU49" s="352"/>
      <c r="AV49" s="246"/>
      <c r="AW49" s="246"/>
      <c r="AX49" s="244"/>
      <c r="AY49" s="244"/>
      <c r="AZ49" s="244"/>
    </row>
    <row r="50" spans="18:52" s="202" customFormat="1" x14ac:dyDescent="0.2">
      <c r="R50" s="352"/>
      <c r="S50" s="352"/>
      <c r="T50" s="246"/>
      <c r="U50" s="246"/>
      <c r="V50" s="352"/>
      <c r="W50" s="352"/>
      <c r="X50" s="352"/>
      <c r="AB50" s="532"/>
      <c r="AT50" s="352"/>
      <c r="AU50" s="352"/>
      <c r="AV50" s="246"/>
      <c r="AW50" s="246"/>
      <c r="AX50" s="352"/>
      <c r="AY50" s="352"/>
      <c r="AZ50" s="352"/>
    </row>
    <row r="51" spans="18:52" s="202" customFormat="1" x14ac:dyDescent="0.2">
      <c r="R51" s="352"/>
      <c r="S51" s="352"/>
      <c r="T51" s="246"/>
      <c r="U51" s="246"/>
      <c r="V51" s="352"/>
      <c r="W51" s="352"/>
      <c r="X51" s="352"/>
      <c r="AB51" s="532"/>
      <c r="AT51" s="352"/>
      <c r="AU51" s="352"/>
      <c r="AV51" s="246"/>
      <c r="AW51" s="246"/>
      <c r="AX51" s="352"/>
      <c r="AY51" s="352"/>
      <c r="AZ51" s="352"/>
    </row>
    <row r="52" spans="18:52" s="202" customFormat="1" x14ac:dyDescent="0.2">
      <c r="AB52" s="532"/>
    </row>
    <row r="53" spans="18:52" s="202" customFormat="1" x14ac:dyDescent="0.2">
      <c r="AB53" s="532"/>
    </row>
    <row r="54" spans="18:52" s="202" customFormat="1" x14ac:dyDescent="0.2">
      <c r="AB54" s="532"/>
    </row>
    <row r="55" spans="18:52" s="202" customFormat="1" x14ac:dyDescent="0.2">
      <c r="AB55" s="532"/>
    </row>
  </sheetData>
  <mergeCells count="349">
    <mergeCell ref="AH34:AK34"/>
    <mergeCell ref="AM34:AN34"/>
    <mergeCell ref="AH35:AK35"/>
    <mergeCell ref="AM35:AN35"/>
    <mergeCell ref="AD40:AI40"/>
    <mergeCell ref="AD41:AI41"/>
    <mergeCell ref="AD44:AI44"/>
    <mergeCell ref="AD45:AI45"/>
    <mergeCell ref="AD46:AI46"/>
    <mergeCell ref="AC27:AD27"/>
    <mergeCell ref="AC28:AD28"/>
    <mergeCell ref="AE28:AS28"/>
    <mergeCell ref="AC29:AD29"/>
    <mergeCell ref="AG32:AL32"/>
    <mergeCell ref="AM32:AN32"/>
    <mergeCell ref="AO32:AP32"/>
    <mergeCell ref="AH33:AK33"/>
    <mergeCell ref="AM33:AN33"/>
    <mergeCell ref="AU18:AU19"/>
    <mergeCell ref="AV18:AV19"/>
    <mergeCell ref="AW18:AW19"/>
    <mergeCell ref="AX18:AX19"/>
    <mergeCell ref="AY18:AY19"/>
    <mergeCell ref="AZ18:AZ19"/>
    <mergeCell ref="BA18:BA19"/>
    <mergeCell ref="BB18:BB19"/>
    <mergeCell ref="AC20:AD20"/>
    <mergeCell ref="AC18:AC19"/>
    <mergeCell ref="AD18:AD19"/>
    <mergeCell ref="AE18:AE19"/>
    <mergeCell ref="AF18:AF19"/>
    <mergeCell ref="AG18:AG19"/>
    <mergeCell ref="AH18:AP19"/>
    <mergeCell ref="AR18:AR19"/>
    <mergeCell ref="AS18:AS19"/>
    <mergeCell ref="AT18:AT19"/>
    <mergeCell ref="BB14:BB15"/>
    <mergeCell ref="AC16:AC17"/>
    <mergeCell ref="AD16:AD17"/>
    <mergeCell ref="AE16:AE17"/>
    <mergeCell ref="AF16:AF17"/>
    <mergeCell ref="AG16:AG17"/>
    <mergeCell ref="AH16:AP17"/>
    <mergeCell ref="AR16:AR17"/>
    <mergeCell ref="AS16:AS17"/>
    <mergeCell ref="AT16:AT17"/>
    <mergeCell ref="AU16:AU17"/>
    <mergeCell ref="AV16:AV17"/>
    <mergeCell ref="AW16:AW17"/>
    <mergeCell ref="AX16:AX17"/>
    <mergeCell ref="AY16:AY17"/>
    <mergeCell ref="AZ16:AZ17"/>
    <mergeCell ref="BA16:BA17"/>
    <mergeCell ref="BB16:BB17"/>
    <mergeCell ref="AU12:AU13"/>
    <mergeCell ref="AV12:AV13"/>
    <mergeCell ref="AW12:AW13"/>
    <mergeCell ref="AX12:AX13"/>
    <mergeCell ref="AY12:AY13"/>
    <mergeCell ref="AZ12:AZ13"/>
    <mergeCell ref="BA12:BA13"/>
    <mergeCell ref="BB12:BB13"/>
    <mergeCell ref="AC14:AC15"/>
    <mergeCell ref="AD14:AD15"/>
    <mergeCell ref="AE14:AE15"/>
    <mergeCell ref="AF14:AF15"/>
    <mergeCell ref="AG14:AG15"/>
    <mergeCell ref="AH14:AP15"/>
    <mergeCell ref="AR14:AR15"/>
    <mergeCell ref="AS14:AS15"/>
    <mergeCell ref="AT14:AT15"/>
    <mergeCell ref="AU14:AU15"/>
    <mergeCell ref="AV14:AV15"/>
    <mergeCell ref="AW14:AW15"/>
    <mergeCell ref="AX14:AX15"/>
    <mergeCell ref="AY14:AY15"/>
    <mergeCell ref="AZ14:AZ15"/>
    <mergeCell ref="BA14:BA15"/>
    <mergeCell ref="AC12:AC13"/>
    <mergeCell ref="AD12:AD13"/>
    <mergeCell ref="AE12:AE13"/>
    <mergeCell ref="AF12:AF13"/>
    <mergeCell ref="AG12:AG13"/>
    <mergeCell ref="AH12:AP13"/>
    <mergeCell ref="AR12:AR13"/>
    <mergeCell ref="AS12:AS13"/>
    <mergeCell ref="AT12:AT13"/>
    <mergeCell ref="AV7:AW7"/>
    <mergeCell ref="AX7:AX8"/>
    <mergeCell ref="AY7:AY8"/>
    <mergeCell ref="AZ7:AZ8"/>
    <mergeCell ref="BA7:BA8"/>
    <mergeCell ref="BB7:BB8"/>
    <mergeCell ref="AC9:AD9"/>
    <mergeCell ref="AC10:AC11"/>
    <mergeCell ref="AD10:AD11"/>
    <mergeCell ref="AE10:AE11"/>
    <mergeCell ref="AF10:AF11"/>
    <mergeCell ref="AG10:AG11"/>
    <mergeCell ref="AH10:AP11"/>
    <mergeCell ref="AR10:AR11"/>
    <mergeCell ref="AS10:AS11"/>
    <mergeCell ref="AT10:AT11"/>
    <mergeCell ref="AU10:AU11"/>
    <mergeCell ref="AV10:AV11"/>
    <mergeCell ref="AW10:AW11"/>
    <mergeCell ref="AX10:AX11"/>
    <mergeCell ref="AY10:AY11"/>
    <mergeCell ref="AZ10:AZ11"/>
    <mergeCell ref="BA10:BA11"/>
    <mergeCell ref="BB10:BB11"/>
    <mergeCell ref="AL7:AL8"/>
    <mergeCell ref="AM7:AM8"/>
    <mergeCell ref="AN7:AN8"/>
    <mergeCell ref="AO7:AO8"/>
    <mergeCell ref="AP7:AP8"/>
    <mergeCell ref="AQ7:AQ8"/>
    <mergeCell ref="AR7:AR8"/>
    <mergeCell ref="AS7:AS8"/>
    <mergeCell ref="AT7:AU7"/>
    <mergeCell ref="AC7:AC8"/>
    <mergeCell ref="AD7:AD8"/>
    <mergeCell ref="AE7:AE8"/>
    <mergeCell ref="AF7:AF8"/>
    <mergeCell ref="AG7:AG8"/>
    <mergeCell ref="AH7:AH8"/>
    <mergeCell ref="AI7:AI8"/>
    <mergeCell ref="AJ7:AJ8"/>
    <mergeCell ref="AK7:AK8"/>
    <mergeCell ref="AC6:AG6"/>
    <mergeCell ref="AH6:AK6"/>
    <mergeCell ref="AM6:AO6"/>
    <mergeCell ref="AP6:AS6"/>
    <mergeCell ref="AT6:AW6"/>
    <mergeCell ref="A1:BB1"/>
    <mergeCell ref="A2:BB2"/>
    <mergeCell ref="A3:BB3"/>
    <mergeCell ref="A4:BB4"/>
    <mergeCell ref="A5:Z5"/>
    <mergeCell ref="AC5:BB5"/>
    <mergeCell ref="A6:E6"/>
    <mergeCell ref="F6:I6"/>
    <mergeCell ref="K6:M6"/>
    <mergeCell ref="N6:Q6"/>
    <mergeCell ref="R6:U6"/>
    <mergeCell ref="I7:I8"/>
    <mergeCell ref="J7:J8"/>
    <mergeCell ref="K7:K8"/>
    <mergeCell ref="L7:L8"/>
    <mergeCell ref="A7:A8"/>
    <mergeCell ref="B7:B8"/>
    <mergeCell ref="C7:C8"/>
    <mergeCell ref="D7:D8"/>
    <mergeCell ref="E7:E8"/>
    <mergeCell ref="F7:F8"/>
    <mergeCell ref="AA7:AA8"/>
    <mergeCell ref="A9:B9"/>
    <mergeCell ref="A10:A11"/>
    <mergeCell ref="B10:B11"/>
    <mergeCell ref="C10:C11"/>
    <mergeCell ref="D10:D11"/>
    <mergeCell ref="E10:E11"/>
    <mergeCell ref="F10:N11"/>
    <mergeCell ref="P10:P11"/>
    <mergeCell ref="Q10:Q11"/>
    <mergeCell ref="T7:U7"/>
    <mergeCell ref="V7:V8"/>
    <mergeCell ref="W7:W8"/>
    <mergeCell ref="X7:X8"/>
    <mergeCell ref="Y7:Y8"/>
    <mergeCell ref="Z7:Z8"/>
    <mergeCell ref="M7:M8"/>
    <mergeCell ref="N7:N8"/>
    <mergeCell ref="O7:O8"/>
    <mergeCell ref="P7:P8"/>
    <mergeCell ref="Q7:Q8"/>
    <mergeCell ref="R7:S7"/>
    <mergeCell ref="G7:G8"/>
    <mergeCell ref="H7:H8"/>
    <mergeCell ref="Y10:Y11"/>
    <mergeCell ref="Z10:Z11"/>
    <mergeCell ref="AA10:AA11"/>
    <mergeCell ref="A12:A13"/>
    <mergeCell ref="B12:B13"/>
    <mergeCell ref="C12:C13"/>
    <mergeCell ref="D12:D13"/>
    <mergeCell ref="E12:E13"/>
    <mergeCell ref="F12:N13"/>
    <mergeCell ref="R10:R11"/>
    <mergeCell ref="S10:S11"/>
    <mergeCell ref="T10:T11"/>
    <mergeCell ref="U10:U11"/>
    <mergeCell ref="V10:V11"/>
    <mergeCell ref="W10:W11"/>
    <mergeCell ref="Y12:Y13"/>
    <mergeCell ref="Z12:Z13"/>
    <mergeCell ref="AA12:AA13"/>
    <mergeCell ref="P12:P13"/>
    <mergeCell ref="Q12:Q13"/>
    <mergeCell ref="R12:R13"/>
    <mergeCell ref="S12:S13"/>
    <mergeCell ref="T12:T13"/>
    <mergeCell ref="A14:A15"/>
    <mergeCell ref="B14:B15"/>
    <mergeCell ref="C14:C15"/>
    <mergeCell ref="D14:D15"/>
    <mergeCell ref="E14:E15"/>
    <mergeCell ref="F14:N15"/>
    <mergeCell ref="V12:V13"/>
    <mergeCell ref="W12:W13"/>
    <mergeCell ref="X10:X11"/>
    <mergeCell ref="X12:X13"/>
    <mergeCell ref="V14:V15"/>
    <mergeCell ref="W14:W15"/>
    <mergeCell ref="X14:X15"/>
    <mergeCell ref="U12:U13"/>
    <mergeCell ref="Y14:Y15"/>
    <mergeCell ref="Z14:Z15"/>
    <mergeCell ref="AA14:AA15"/>
    <mergeCell ref="P14:P15"/>
    <mergeCell ref="Q14:Q15"/>
    <mergeCell ref="R14:R15"/>
    <mergeCell ref="S14:S15"/>
    <mergeCell ref="T14:T15"/>
    <mergeCell ref="U14:U15"/>
    <mergeCell ref="V16:V17"/>
    <mergeCell ref="W16:W17"/>
    <mergeCell ref="X16:X17"/>
    <mergeCell ref="Y16:Y17"/>
    <mergeCell ref="Z16:Z17"/>
    <mergeCell ref="A18:A19"/>
    <mergeCell ref="B18:B19"/>
    <mergeCell ref="C18:C19"/>
    <mergeCell ref="D18:D19"/>
    <mergeCell ref="E18:E19"/>
    <mergeCell ref="P16:P17"/>
    <mergeCell ref="Q16:Q17"/>
    <mergeCell ref="R16:R17"/>
    <mergeCell ref="S16:S17"/>
    <mergeCell ref="T16:T17"/>
    <mergeCell ref="U16:U17"/>
    <mergeCell ref="A16:A17"/>
    <mergeCell ref="B16:B17"/>
    <mergeCell ref="C16:C17"/>
    <mergeCell ref="D16:D17"/>
    <mergeCell ref="E16:E17"/>
    <mergeCell ref="F16:N17"/>
    <mergeCell ref="M32:N32"/>
    <mergeCell ref="F33:I33"/>
    <mergeCell ref="K33:L33"/>
    <mergeCell ref="F34:I34"/>
    <mergeCell ref="K34:L34"/>
    <mergeCell ref="AA18:AA19"/>
    <mergeCell ref="A20:B20"/>
    <mergeCell ref="A27:B27"/>
    <mergeCell ref="A28:B28"/>
    <mergeCell ref="C28:Q28"/>
    <mergeCell ref="A29:B29"/>
    <mergeCell ref="U18:U19"/>
    <mergeCell ref="V18:V19"/>
    <mergeCell ref="W18:W19"/>
    <mergeCell ref="X18:X19"/>
    <mergeCell ref="Y18:Y19"/>
    <mergeCell ref="Z18:Z19"/>
    <mergeCell ref="F18:N19"/>
    <mergeCell ref="P18:P19"/>
    <mergeCell ref="Q18:Q19"/>
    <mergeCell ref="R18:R19"/>
    <mergeCell ref="S18:S19"/>
    <mergeCell ref="T18:T19"/>
    <mergeCell ref="A21:B21"/>
    <mergeCell ref="B46:G46"/>
    <mergeCell ref="F35:I35"/>
    <mergeCell ref="K35:L35"/>
    <mergeCell ref="B40:G40"/>
    <mergeCell ref="B41:G41"/>
    <mergeCell ref="B44:G44"/>
    <mergeCell ref="B45:G45"/>
    <mergeCell ref="E32:J32"/>
    <mergeCell ref="K32:L32"/>
    <mergeCell ref="W24:W25"/>
    <mergeCell ref="X24:X25"/>
    <mergeCell ref="Y24:Y25"/>
    <mergeCell ref="A22:A23"/>
    <mergeCell ref="B22:B23"/>
    <mergeCell ref="C22:C23"/>
    <mergeCell ref="D22:D23"/>
    <mergeCell ref="E22:E23"/>
    <mergeCell ref="F22:N23"/>
    <mergeCell ref="P22:P23"/>
    <mergeCell ref="Q22:Q23"/>
    <mergeCell ref="R22:R23"/>
    <mergeCell ref="E24:E25"/>
    <mergeCell ref="F24:N25"/>
    <mergeCell ref="P24:P25"/>
    <mergeCell ref="Q24:Q25"/>
    <mergeCell ref="R24:R25"/>
    <mergeCell ref="S24:S25"/>
    <mergeCell ref="T24:T25"/>
    <mergeCell ref="U24:U25"/>
    <mergeCell ref="V24:V25"/>
    <mergeCell ref="AZ22:AZ23"/>
    <mergeCell ref="BA22:BA23"/>
    <mergeCell ref="A26:B26"/>
    <mergeCell ref="AC21:AD21"/>
    <mergeCell ref="AC22:AC23"/>
    <mergeCell ref="AD22:AD23"/>
    <mergeCell ref="AE22:AE23"/>
    <mergeCell ref="AF22:AF23"/>
    <mergeCell ref="AG22:AG23"/>
    <mergeCell ref="AH22:AP23"/>
    <mergeCell ref="AR22:AR23"/>
    <mergeCell ref="AC26:AD26"/>
    <mergeCell ref="S22:S23"/>
    <mergeCell ref="T22:T23"/>
    <mergeCell ref="U22:U23"/>
    <mergeCell ref="V22:V23"/>
    <mergeCell ref="W22:W23"/>
    <mergeCell ref="X22:X23"/>
    <mergeCell ref="Y22:Y23"/>
    <mergeCell ref="Z22:Z25"/>
    <mergeCell ref="A24:A25"/>
    <mergeCell ref="B24:B25"/>
    <mergeCell ref="C24:C25"/>
    <mergeCell ref="D24:D25"/>
    <mergeCell ref="BB22:BB25"/>
    <mergeCell ref="AC24:AC25"/>
    <mergeCell ref="AD24:AD25"/>
    <mergeCell ref="AE24:AE25"/>
    <mergeCell ref="AF24:AF25"/>
    <mergeCell ref="AG24:AG25"/>
    <mergeCell ref="AH24:AP25"/>
    <mergeCell ref="AR24:AR25"/>
    <mergeCell ref="AS24:AS25"/>
    <mergeCell ref="AT24:AT25"/>
    <mergeCell ref="AU24:AU25"/>
    <mergeCell ref="AV24:AV25"/>
    <mergeCell ref="AW24:AW25"/>
    <mergeCell ref="AX24:AX25"/>
    <mergeCell ref="AY24:AY25"/>
    <mergeCell ref="AZ24:AZ25"/>
    <mergeCell ref="BA24:BA25"/>
    <mergeCell ref="AS22:AS23"/>
    <mergeCell ref="AT22:AT23"/>
    <mergeCell ref="AU22:AU23"/>
    <mergeCell ref="AV22:AV23"/>
    <mergeCell ref="AW22:AW23"/>
    <mergeCell ref="AX22:AX23"/>
    <mergeCell ref="AY22:AY23"/>
  </mergeCells>
  <printOptions horizontalCentered="1"/>
  <pageMargins left="0.59055118110236227" right="0.39370078740157483" top="0.78740157480314965" bottom="0.59055118110236227" header="0" footer="0.39370078740157483"/>
  <pageSetup paperSize="14" scale="38" orientation="landscape" r:id="rId1"/>
  <headerFooter alignWithMargins="0">
    <oddFooter>&amp;R&amp;P de &amp;N
&amp;D
PAC 2013. 4a. Modificación
Octubre 2013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178"/>
  <sheetViews>
    <sheetView view="pageBreakPreview" zoomScaleNormal="100" zoomScaleSheetLayoutView="100" workbookViewId="0">
      <selection sqref="A1:BA1"/>
    </sheetView>
  </sheetViews>
  <sheetFormatPr baseColWidth="10" defaultRowHeight="12.75" x14ac:dyDescent="0.2"/>
  <cols>
    <col min="1" max="1" width="5.42578125" style="161" customWidth="1"/>
    <col min="2" max="2" width="40.140625" style="9" customWidth="1"/>
    <col min="3" max="3" width="12.85546875" style="9" customWidth="1"/>
    <col min="4" max="4" width="9.7109375" style="9" customWidth="1"/>
    <col min="5" max="5" width="12.28515625" style="9" hidden="1" customWidth="1"/>
    <col min="6" max="6" width="12.5703125" style="9" hidden="1" customWidth="1"/>
    <col min="7" max="8" width="11.5703125" style="9" hidden="1" customWidth="1"/>
    <col min="9" max="9" width="14.42578125" style="9" hidden="1" customWidth="1"/>
    <col min="10" max="10" width="11.5703125" style="9" hidden="1" customWidth="1"/>
    <col min="11" max="11" width="13.28515625" style="9" hidden="1" customWidth="1"/>
    <col min="12" max="12" width="12.140625" style="9" hidden="1" customWidth="1"/>
    <col min="13" max="13" width="13.28515625" style="9" hidden="1" customWidth="1"/>
    <col min="14" max="17" width="11.5703125" style="9" hidden="1" customWidth="1"/>
    <col min="18" max="18" width="15.28515625" style="9" bestFit="1" customWidth="1"/>
    <col min="19" max="19" width="13.85546875" style="9" customWidth="1"/>
    <col min="20" max="21" width="8.7109375" style="9" hidden="1" customWidth="1"/>
    <col min="22" max="22" width="16.42578125" style="9" customWidth="1"/>
    <col min="23" max="23" width="14.42578125" style="9" customWidth="1"/>
    <col min="24" max="24" width="13.7109375" style="9" bestFit="1" customWidth="1"/>
    <col min="25" max="25" width="9.28515625" style="9" customWidth="1"/>
    <col min="26" max="26" width="19.42578125" style="9" customWidth="1"/>
    <col min="27" max="27" width="4.7109375" style="534" customWidth="1"/>
    <col min="28" max="28" width="5.42578125" style="492" customWidth="1"/>
    <col min="29" max="29" width="40.140625" style="9" customWidth="1"/>
    <col min="30" max="30" width="12.85546875" style="9" customWidth="1"/>
    <col min="31" max="31" width="9.7109375" style="9" customWidth="1"/>
    <col min="32" max="32" width="12.28515625" style="9" hidden="1" customWidth="1"/>
    <col min="33" max="33" width="12.5703125" style="9" hidden="1" customWidth="1"/>
    <col min="34" max="35" width="11.5703125" style="9" hidden="1" customWidth="1"/>
    <col min="36" max="36" width="14.42578125" style="9" hidden="1" customWidth="1"/>
    <col min="37" max="37" width="11.5703125" style="9" hidden="1" customWidth="1"/>
    <col min="38" max="38" width="13.28515625" style="9" hidden="1" customWidth="1"/>
    <col min="39" max="39" width="12.140625" style="9" hidden="1" customWidth="1"/>
    <col min="40" max="40" width="13.28515625" style="9" hidden="1" customWidth="1"/>
    <col min="41" max="44" width="11.5703125" style="9" hidden="1" customWidth="1"/>
    <col min="45" max="45" width="15.28515625" style="9" bestFit="1" customWidth="1"/>
    <col min="46" max="46" width="13.85546875" style="9" customWidth="1"/>
    <col min="47" max="48" width="8.7109375" style="9" hidden="1" customWidth="1"/>
    <col min="49" max="49" width="16.42578125" style="9" customWidth="1"/>
    <col min="50" max="50" width="14.42578125" style="9" customWidth="1"/>
    <col min="51" max="51" width="13.7109375" style="9" bestFit="1" customWidth="1"/>
    <col min="52" max="52" width="9.28515625" style="9" customWidth="1"/>
    <col min="53" max="53" width="19.42578125" style="9" customWidth="1"/>
    <col min="54" max="256" width="11.5703125" style="9"/>
    <col min="257" max="257" width="5.42578125" style="9" customWidth="1"/>
    <col min="258" max="258" width="46" style="9" customWidth="1"/>
    <col min="259" max="259" width="9" style="9" customWidth="1"/>
    <col min="260" max="260" width="9.7109375" style="9" customWidth="1"/>
    <col min="261" max="261" width="12.28515625" style="9" customWidth="1"/>
    <col min="262" max="262" width="12.5703125" style="9" customWidth="1"/>
    <col min="263" max="264" width="11.5703125" style="9" customWidth="1"/>
    <col min="265" max="265" width="14.42578125" style="9" customWidth="1"/>
    <col min="266" max="267" width="11.5703125" style="9" customWidth="1"/>
    <col min="268" max="268" width="12.140625" style="9" customWidth="1"/>
    <col min="269" max="269" width="12.7109375" style="9" customWidth="1"/>
    <col min="270" max="273" width="11.5703125" style="9" customWidth="1"/>
    <col min="274" max="274" width="15.28515625" style="9" bestFit="1" customWidth="1"/>
    <col min="275" max="275" width="13.85546875" style="9" customWidth="1"/>
    <col min="276" max="277" width="8.7109375" style="9" customWidth="1"/>
    <col min="278" max="278" width="19.7109375" style="9" customWidth="1"/>
    <col min="279" max="279" width="16.140625" style="9" customWidth="1"/>
    <col min="280" max="280" width="13.42578125" style="9" bestFit="1" customWidth="1"/>
    <col min="281" max="281" width="13.7109375" style="9" customWidth="1"/>
    <col min="282" max="282" width="14.5703125" style="9" customWidth="1"/>
    <col min="283" max="283" width="11.5703125" style="9"/>
    <col min="284" max="284" width="12.7109375" style="9" bestFit="1" customWidth="1"/>
    <col min="285" max="512" width="11.5703125" style="9"/>
    <col min="513" max="513" width="5.42578125" style="9" customWidth="1"/>
    <col min="514" max="514" width="46" style="9" customWidth="1"/>
    <col min="515" max="515" width="9" style="9" customWidth="1"/>
    <col min="516" max="516" width="9.7109375" style="9" customWidth="1"/>
    <col min="517" max="517" width="12.28515625" style="9" customWidth="1"/>
    <col min="518" max="518" width="12.5703125" style="9" customWidth="1"/>
    <col min="519" max="520" width="11.5703125" style="9" customWidth="1"/>
    <col min="521" max="521" width="14.42578125" style="9" customWidth="1"/>
    <col min="522" max="523" width="11.5703125" style="9" customWidth="1"/>
    <col min="524" max="524" width="12.140625" style="9" customWidth="1"/>
    <col min="525" max="525" width="12.7109375" style="9" customWidth="1"/>
    <col min="526" max="529" width="11.5703125" style="9" customWidth="1"/>
    <col min="530" max="530" width="15.28515625" style="9" bestFit="1" customWidth="1"/>
    <col min="531" max="531" width="13.85546875" style="9" customWidth="1"/>
    <col min="532" max="533" width="8.7109375" style="9" customWidth="1"/>
    <col min="534" max="534" width="19.7109375" style="9" customWidth="1"/>
    <col min="535" max="535" width="16.140625" style="9" customWidth="1"/>
    <col min="536" max="536" width="13.42578125" style="9" bestFit="1" customWidth="1"/>
    <col min="537" max="537" width="13.7109375" style="9" customWidth="1"/>
    <col min="538" max="538" width="14.5703125" style="9" customWidth="1"/>
    <col min="539" max="539" width="11.5703125" style="9"/>
    <col min="540" max="540" width="12.7109375" style="9" bestFit="1" customWidth="1"/>
    <col min="541" max="768" width="11.5703125" style="9"/>
    <col min="769" max="769" width="5.42578125" style="9" customWidth="1"/>
    <col min="770" max="770" width="46" style="9" customWidth="1"/>
    <col min="771" max="771" width="9" style="9" customWidth="1"/>
    <col min="772" max="772" width="9.7109375" style="9" customWidth="1"/>
    <col min="773" max="773" width="12.28515625" style="9" customWidth="1"/>
    <col min="774" max="774" width="12.5703125" style="9" customWidth="1"/>
    <col min="775" max="776" width="11.5703125" style="9" customWidth="1"/>
    <col min="777" max="777" width="14.42578125" style="9" customWidth="1"/>
    <col min="778" max="779" width="11.5703125" style="9" customWidth="1"/>
    <col min="780" max="780" width="12.140625" style="9" customWidth="1"/>
    <col min="781" max="781" width="12.7109375" style="9" customWidth="1"/>
    <col min="782" max="785" width="11.5703125" style="9" customWidth="1"/>
    <col min="786" max="786" width="15.28515625" style="9" bestFit="1" customWidth="1"/>
    <col min="787" max="787" width="13.85546875" style="9" customWidth="1"/>
    <col min="788" max="789" width="8.7109375" style="9" customWidth="1"/>
    <col min="790" max="790" width="19.7109375" style="9" customWidth="1"/>
    <col min="791" max="791" width="16.140625" style="9" customWidth="1"/>
    <col min="792" max="792" width="13.42578125" style="9" bestFit="1" customWidth="1"/>
    <col min="793" max="793" width="13.7109375" style="9" customWidth="1"/>
    <col min="794" max="794" width="14.5703125" style="9" customWidth="1"/>
    <col min="795" max="795" width="11.5703125" style="9"/>
    <col min="796" max="796" width="12.7109375" style="9" bestFit="1" customWidth="1"/>
    <col min="797" max="1024" width="11.5703125" style="9"/>
    <col min="1025" max="1025" width="5.42578125" style="9" customWidth="1"/>
    <col min="1026" max="1026" width="46" style="9" customWidth="1"/>
    <col min="1027" max="1027" width="9" style="9" customWidth="1"/>
    <col min="1028" max="1028" width="9.7109375" style="9" customWidth="1"/>
    <col min="1029" max="1029" width="12.28515625" style="9" customWidth="1"/>
    <col min="1030" max="1030" width="12.5703125" style="9" customWidth="1"/>
    <col min="1031" max="1032" width="11.5703125" style="9" customWidth="1"/>
    <col min="1033" max="1033" width="14.42578125" style="9" customWidth="1"/>
    <col min="1034" max="1035" width="11.5703125" style="9" customWidth="1"/>
    <col min="1036" max="1036" width="12.140625" style="9" customWidth="1"/>
    <col min="1037" max="1037" width="12.7109375" style="9" customWidth="1"/>
    <col min="1038" max="1041" width="11.5703125" style="9" customWidth="1"/>
    <col min="1042" max="1042" width="15.28515625" style="9" bestFit="1" customWidth="1"/>
    <col min="1043" max="1043" width="13.85546875" style="9" customWidth="1"/>
    <col min="1044" max="1045" width="8.7109375" style="9" customWidth="1"/>
    <col min="1046" max="1046" width="19.7109375" style="9" customWidth="1"/>
    <col min="1047" max="1047" width="16.140625" style="9" customWidth="1"/>
    <col min="1048" max="1048" width="13.42578125" style="9" bestFit="1" customWidth="1"/>
    <col min="1049" max="1049" width="13.7109375" style="9" customWidth="1"/>
    <col min="1050" max="1050" width="14.5703125" style="9" customWidth="1"/>
    <col min="1051" max="1051" width="11.5703125" style="9"/>
    <col min="1052" max="1052" width="12.7109375" style="9" bestFit="1" customWidth="1"/>
    <col min="1053" max="1280" width="11.5703125" style="9"/>
    <col min="1281" max="1281" width="5.42578125" style="9" customWidth="1"/>
    <col min="1282" max="1282" width="46" style="9" customWidth="1"/>
    <col min="1283" max="1283" width="9" style="9" customWidth="1"/>
    <col min="1284" max="1284" width="9.7109375" style="9" customWidth="1"/>
    <col min="1285" max="1285" width="12.28515625" style="9" customWidth="1"/>
    <col min="1286" max="1286" width="12.5703125" style="9" customWidth="1"/>
    <col min="1287" max="1288" width="11.5703125" style="9" customWidth="1"/>
    <col min="1289" max="1289" width="14.42578125" style="9" customWidth="1"/>
    <col min="1290" max="1291" width="11.5703125" style="9" customWidth="1"/>
    <col min="1292" max="1292" width="12.140625" style="9" customWidth="1"/>
    <col min="1293" max="1293" width="12.7109375" style="9" customWidth="1"/>
    <col min="1294" max="1297" width="11.5703125" style="9" customWidth="1"/>
    <col min="1298" max="1298" width="15.28515625" style="9" bestFit="1" customWidth="1"/>
    <col min="1299" max="1299" width="13.85546875" style="9" customWidth="1"/>
    <col min="1300" max="1301" width="8.7109375" style="9" customWidth="1"/>
    <col min="1302" max="1302" width="19.7109375" style="9" customWidth="1"/>
    <col min="1303" max="1303" width="16.140625" style="9" customWidth="1"/>
    <col min="1304" max="1304" width="13.42578125" style="9" bestFit="1" customWidth="1"/>
    <col min="1305" max="1305" width="13.7109375" style="9" customWidth="1"/>
    <col min="1306" max="1306" width="14.5703125" style="9" customWidth="1"/>
    <col min="1307" max="1307" width="11.5703125" style="9"/>
    <col min="1308" max="1308" width="12.7109375" style="9" bestFit="1" customWidth="1"/>
    <col min="1309" max="1536" width="11.5703125" style="9"/>
    <col min="1537" max="1537" width="5.42578125" style="9" customWidth="1"/>
    <col min="1538" max="1538" width="46" style="9" customWidth="1"/>
    <col min="1539" max="1539" width="9" style="9" customWidth="1"/>
    <col min="1540" max="1540" width="9.7109375" style="9" customWidth="1"/>
    <col min="1541" max="1541" width="12.28515625" style="9" customWidth="1"/>
    <col min="1542" max="1542" width="12.5703125" style="9" customWidth="1"/>
    <col min="1543" max="1544" width="11.5703125" style="9" customWidth="1"/>
    <col min="1545" max="1545" width="14.42578125" style="9" customWidth="1"/>
    <col min="1546" max="1547" width="11.5703125" style="9" customWidth="1"/>
    <col min="1548" max="1548" width="12.140625" style="9" customWidth="1"/>
    <col min="1549" max="1549" width="12.7109375" style="9" customWidth="1"/>
    <col min="1550" max="1553" width="11.5703125" style="9" customWidth="1"/>
    <col min="1554" max="1554" width="15.28515625" style="9" bestFit="1" customWidth="1"/>
    <col min="1555" max="1555" width="13.85546875" style="9" customWidth="1"/>
    <col min="1556" max="1557" width="8.7109375" style="9" customWidth="1"/>
    <col min="1558" max="1558" width="19.7109375" style="9" customWidth="1"/>
    <col min="1559" max="1559" width="16.140625" style="9" customWidth="1"/>
    <col min="1560" max="1560" width="13.42578125" style="9" bestFit="1" customWidth="1"/>
    <col min="1561" max="1561" width="13.7109375" style="9" customWidth="1"/>
    <col min="1562" max="1562" width="14.5703125" style="9" customWidth="1"/>
    <col min="1563" max="1563" width="11.5703125" style="9"/>
    <col min="1564" max="1564" width="12.7109375" style="9" bestFit="1" customWidth="1"/>
    <col min="1565" max="1792" width="11.5703125" style="9"/>
    <col min="1793" max="1793" width="5.42578125" style="9" customWidth="1"/>
    <col min="1794" max="1794" width="46" style="9" customWidth="1"/>
    <col min="1795" max="1795" width="9" style="9" customWidth="1"/>
    <col min="1796" max="1796" width="9.7109375" style="9" customWidth="1"/>
    <col min="1797" max="1797" width="12.28515625" style="9" customWidth="1"/>
    <col min="1798" max="1798" width="12.5703125" style="9" customWidth="1"/>
    <col min="1799" max="1800" width="11.5703125" style="9" customWidth="1"/>
    <col min="1801" max="1801" width="14.42578125" style="9" customWidth="1"/>
    <col min="1802" max="1803" width="11.5703125" style="9" customWidth="1"/>
    <col min="1804" max="1804" width="12.140625" style="9" customWidth="1"/>
    <col min="1805" max="1805" width="12.7109375" style="9" customWidth="1"/>
    <col min="1806" max="1809" width="11.5703125" style="9" customWidth="1"/>
    <col min="1810" max="1810" width="15.28515625" style="9" bestFit="1" customWidth="1"/>
    <col min="1811" max="1811" width="13.85546875" style="9" customWidth="1"/>
    <col min="1812" max="1813" width="8.7109375" style="9" customWidth="1"/>
    <col min="1814" max="1814" width="19.7109375" style="9" customWidth="1"/>
    <col min="1815" max="1815" width="16.140625" style="9" customWidth="1"/>
    <col min="1816" max="1816" width="13.42578125" style="9" bestFit="1" customWidth="1"/>
    <col min="1817" max="1817" width="13.7109375" style="9" customWidth="1"/>
    <col min="1818" max="1818" width="14.5703125" style="9" customWidth="1"/>
    <col min="1819" max="1819" width="11.5703125" style="9"/>
    <col min="1820" max="1820" width="12.7109375" style="9" bestFit="1" customWidth="1"/>
    <col min="1821" max="2048" width="11.5703125" style="9"/>
    <col min="2049" max="2049" width="5.42578125" style="9" customWidth="1"/>
    <col min="2050" max="2050" width="46" style="9" customWidth="1"/>
    <col min="2051" max="2051" width="9" style="9" customWidth="1"/>
    <col min="2052" max="2052" width="9.7109375" style="9" customWidth="1"/>
    <col min="2053" max="2053" width="12.28515625" style="9" customWidth="1"/>
    <col min="2054" max="2054" width="12.5703125" style="9" customWidth="1"/>
    <col min="2055" max="2056" width="11.5703125" style="9" customWidth="1"/>
    <col min="2057" max="2057" width="14.42578125" style="9" customWidth="1"/>
    <col min="2058" max="2059" width="11.5703125" style="9" customWidth="1"/>
    <col min="2060" max="2060" width="12.140625" style="9" customWidth="1"/>
    <col min="2061" max="2061" width="12.7109375" style="9" customWidth="1"/>
    <col min="2062" max="2065" width="11.5703125" style="9" customWidth="1"/>
    <col min="2066" max="2066" width="15.28515625" style="9" bestFit="1" customWidth="1"/>
    <col min="2067" max="2067" width="13.85546875" style="9" customWidth="1"/>
    <col min="2068" max="2069" width="8.7109375" style="9" customWidth="1"/>
    <col min="2070" max="2070" width="19.7109375" style="9" customWidth="1"/>
    <col min="2071" max="2071" width="16.140625" style="9" customWidth="1"/>
    <col min="2072" max="2072" width="13.42578125" style="9" bestFit="1" customWidth="1"/>
    <col min="2073" max="2073" width="13.7109375" style="9" customWidth="1"/>
    <col min="2074" max="2074" width="14.5703125" style="9" customWidth="1"/>
    <col min="2075" max="2075" width="11.5703125" style="9"/>
    <col min="2076" max="2076" width="12.7109375" style="9" bestFit="1" customWidth="1"/>
    <col min="2077" max="2304" width="11.5703125" style="9"/>
    <col min="2305" max="2305" width="5.42578125" style="9" customWidth="1"/>
    <col min="2306" max="2306" width="46" style="9" customWidth="1"/>
    <col min="2307" max="2307" width="9" style="9" customWidth="1"/>
    <col min="2308" max="2308" width="9.7109375" style="9" customWidth="1"/>
    <col min="2309" max="2309" width="12.28515625" style="9" customWidth="1"/>
    <col min="2310" max="2310" width="12.5703125" style="9" customWidth="1"/>
    <col min="2311" max="2312" width="11.5703125" style="9" customWidth="1"/>
    <col min="2313" max="2313" width="14.42578125" style="9" customWidth="1"/>
    <col min="2314" max="2315" width="11.5703125" style="9" customWidth="1"/>
    <col min="2316" max="2316" width="12.140625" style="9" customWidth="1"/>
    <col min="2317" max="2317" width="12.7109375" style="9" customWidth="1"/>
    <col min="2318" max="2321" width="11.5703125" style="9" customWidth="1"/>
    <col min="2322" max="2322" width="15.28515625" style="9" bestFit="1" customWidth="1"/>
    <col min="2323" max="2323" width="13.85546875" style="9" customWidth="1"/>
    <col min="2324" max="2325" width="8.7109375" style="9" customWidth="1"/>
    <col min="2326" max="2326" width="19.7109375" style="9" customWidth="1"/>
    <col min="2327" max="2327" width="16.140625" style="9" customWidth="1"/>
    <col min="2328" max="2328" width="13.42578125" style="9" bestFit="1" customWidth="1"/>
    <col min="2329" max="2329" width="13.7109375" style="9" customWidth="1"/>
    <col min="2330" max="2330" width="14.5703125" style="9" customWidth="1"/>
    <col min="2331" max="2331" width="11.5703125" style="9"/>
    <col min="2332" max="2332" width="12.7109375" style="9" bestFit="1" customWidth="1"/>
    <col min="2333" max="2560" width="11.5703125" style="9"/>
    <col min="2561" max="2561" width="5.42578125" style="9" customWidth="1"/>
    <col min="2562" max="2562" width="46" style="9" customWidth="1"/>
    <col min="2563" max="2563" width="9" style="9" customWidth="1"/>
    <col min="2564" max="2564" width="9.7109375" style="9" customWidth="1"/>
    <col min="2565" max="2565" width="12.28515625" style="9" customWidth="1"/>
    <col min="2566" max="2566" width="12.5703125" style="9" customWidth="1"/>
    <col min="2567" max="2568" width="11.5703125" style="9" customWidth="1"/>
    <col min="2569" max="2569" width="14.42578125" style="9" customWidth="1"/>
    <col min="2570" max="2571" width="11.5703125" style="9" customWidth="1"/>
    <col min="2572" max="2572" width="12.140625" style="9" customWidth="1"/>
    <col min="2573" max="2573" width="12.7109375" style="9" customWidth="1"/>
    <col min="2574" max="2577" width="11.5703125" style="9" customWidth="1"/>
    <col min="2578" max="2578" width="15.28515625" style="9" bestFit="1" customWidth="1"/>
    <col min="2579" max="2579" width="13.85546875" style="9" customWidth="1"/>
    <col min="2580" max="2581" width="8.7109375" style="9" customWidth="1"/>
    <col min="2582" max="2582" width="19.7109375" style="9" customWidth="1"/>
    <col min="2583" max="2583" width="16.140625" style="9" customWidth="1"/>
    <col min="2584" max="2584" width="13.42578125" style="9" bestFit="1" customWidth="1"/>
    <col min="2585" max="2585" width="13.7109375" style="9" customWidth="1"/>
    <col min="2586" max="2586" width="14.5703125" style="9" customWidth="1"/>
    <col min="2587" max="2587" width="11.5703125" style="9"/>
    <col min="2588" max="2588" width="12.7109375" style="9" bestFit="1" customWidth="1"/>
    <col min="2589" max="2816" width="11.5703125" style="9"/>
    <col min="2817" max="2817" width="5.42578125" style="9" customWidth="1"/>
    <col min="2818" max="2818" width="46" style="9" customWidth="1"/>
    <col min="2819" max="2819" width="9" style="9" customWidth="1"/>
    <col min="2820" max="2820" width="9.7109375" style="9" customWidth="1"/>
    <col min="2821" max="2821" width="12.28515625" style="9" customWidth="1"/>
    <col min="2822" max="2822" width="12.5703125" style="9" customWidth="1"/>
    <col min="2823" max="2824" width="11.5703125" style="9" customWidth="1"/>
    <col min="2825" max="2825" width="14.42578125" style="9" customWidth="1"/>
    <col min="2826" max="2827" width="11.5703125" style="9" customWidth="1"/>
    <col min="2828" max="2828" width="12.140625" style="9" customWidth="1"/>
    <col min="2829" max="2829" width="12.7109375" style="9" customWidth="1"/>
    <col min="2830" max="2833" width="11.5703125" style="9" customWidth="1"/>
    <col min="2834" max="2834" width="15.28515625" style="9" bestFit="1" customWidth="1"/>
    <col min="2835" max="2835" width="13.85546875" style="9" customWidth="1"/>
    <col min="2836" max="2837" width="8.7109375" style="9" customWidth="1"/>
    <col min="2838" max="2838" width="19.7109375" style="9" customWidth="1"/>
    <col min="2839" max="2839" width="16.140625" style="9" customWidth="1"/>
    <col min="2840" max="2840" width="13.42578125" style="9" bestFit="1" customWidth="1"/>
    <col min="2841" max="2841" width="13.7109375" style="9" customWidth="1"/>
    <col min="2842" max="2842" width="14.5703125" style="9" customWidth="1"/>
    <col min="2843" max="2843" width="11.5703125" style="9"/>
    <col min="2844" max="2844" width="12.7109375" style="9" bestFit="1" customWidth="1"/>
    <col min="2845" max="3072" width="11.5703125" style="9"/>
    <col min="3073" max="3073" width="5.42578125" style="9" customWidth="1"/>
    <col min="3074" max="3074" width="46" style="9" customWidth="1"/>
    <col min="3075" max="3075" width="9" style="9" customWidth="1"/>
    <col min="3076" max="3076" width="9.7109375" style="9" customWidth="1"/>
    <col min="3077" max="3077" width="12.28515625" style="9" customWidth="1"/>
    <col min="3078" max="3078" width="12.5703125" style="9" customWidth="1"/>
    <col min="3079" max="3080" width="11.5703125" style="9" customWidth="1"/>
    <col min="3081" max="3081" width="14.42578125" style="9" customWidth="1"/>
    <col min="3082" max="3083" width="11.5703125" style="9" customWidth="1"/>
    <col min="3084" max="3084" width="12.140625" style="9" customWidth="1"/>
    <col min="3085" max="3085" width="12.7109375" style="9" customWidth="1"/>
    <col min="3086" max="3089" width="11.5703125" style="9" customWidth="1"/>
    <col min="3090" max="3090" width="15.28515625" style="9" bestFit="1" customWidth="1"/>
    <col min="3091" max="3091" width="13.85546875" style="9" customWidth="1"/>
    <col min="3092" max="3093" width="8.7109375" style="9" customWidth="1"/>
    <col min="3094" max="3094" width="19.7109375" style="9" customWidth="1"/>
    <col min="3095" max="3095" width="16.140625" style="9" customWidth="1"/>
    <col min="3096" max="3096" width="13.42578125" style="9" bestFit="1" customWidth="1"/>
    <col min="3097" max="3097" width="13.7109375" style="9" customWidth="1"/>
    <col min="3098" max="3098" width="14.5703125" style="9" customWidth="1"/>
    <col min="3099" max="3099" width="11.5703125" style="9"/>
    <col min="3100" max="3100" width="12.7109375" style="9" bestFit="1" customWidth="1"/>
    <col min="3101" max="3328" width="11.5703125" style="9"/>
    <col min="3329" max="3329" width="5.42578125" style="9" customWidth="1"/>
    <col min="3330" max="3330" width="46" style="9" customWidth="1"/>
    <col min="3331" max="3331" width="9" style="9" customWidth="1"/>
    <col min="3332" max="3332" width="9.7109375" style="9" customWidth="1"/>
    <col min="3333" max="3333" width="12.28515625" style="9" customWidth="1"/>
    <col min="3334" max="3334" width="12.5703125" style="9" customWidth="1"/>
    <col min="3335" max="3336" width="11.5703125" style="9" customWidth="1"/>
    <col min="3337" max="3337" width="14.42578125" style="9" customWidth="1"/>
    <col min="3338" max="3339" width="11.5703125" style="9" customWidth="1"/>
    <col min="3340" max="3340" width="12.140625" style="9" customWidth="1"/>
    <col min="3341" max="3341" width="12.7109375" style="9" customWidth="1"/>
    <col min="3342" max="3345" width="11.5703125" style="9" customWidth="1"/>
    <col min="3346" max="3346" width="15.28515625" style="9" bestFit="1" customWidth="1"/>
    <col min="3347" max="3347" width="13.85546875" style="9" customWidth="1"/>
    <col min="3348" max="3349" width="8.7109375" style="9" customWidth="1"/>
    <col min="3350" max="3350" width="19.7109375" style="9" customWidth="1"/>
    <col min="3351" max="3351" width="16.140625" style="9" customWidth="1"/>
    <col min="3352" max="3352" width="13.42578125" style="9" bestFit="1" customWidth="1"/>
    <col min="3353" max="3353" width="13.7109375" style="9" customWidth="1"/>
    <col min="3354" max="3354" width="14.5703125" style="9" customWidth="1"/>
    <col min="3355" max="3355" width="11.5703125" style="9"/>
    <col min="3356" max="3356" width="12.7109375" style="9" bestFit="1" customWidth="1"/>
    <col min="3357" max="3584" width="11.5703125" style="9"/>
    <col min="3585" max="3585" width="5.42578125" style="9" customWidth="1"/>
    <col min="3586" max="3586" width="46" style="9" customWidth="1"/>
    <col min="3587" max="3587" width="9" style="9" customWidth="1"/>
    <col min="3588" max="3588" width="9.7109375" style="9" customWidth="1"/>
    <col min="3589" max="3589" width="12.28515625" style="9" customWidth="1"/>
    <col min="3590" max="3590" width="12.5703125" style="9" customWidth="1"/>
    <col min="3591" max="3592" width="11.5703125" style="9" customWidth="1"/>
    <col min="3593" max="3593" width="14.42578125" style="9" customWidth="1"/>
    <col min="3594" max="3595" width="11.5703125" style="9" customWidth="1"/>
    <col min="3596" max="3596" width="12.140625" style="9" customWidth="1"/>
    <col min="3597" max="3597" width="12.7109375" style="9" customWidth="1"/>
    <col min="3598" max="3601" width="11.5703125" style="9" customWidth="1"/>
    <col min="3602" max="3602" width="15.28515625" style="9" bestFit="1" customWidth="1"/>
    <col min="3603" max="3603" width="13.85546875" style="9" customWidth="1"/>
    <col min="3604" max="3605" width="8.7109375" style="9" customWidth="1"/>
    <col min="3606" max="3606" width="19.7109375" style="9" customWidth="1"/>
    <col min="3607" max="3607" width="16.140625" style="9" customWidth="1"/>
    <col min="3608" max="3608" width="13.42578125" style="9" bestFit="1" customWidth="1"/>
    <col min="3609" max="3609" width="13.7109375" style="9" customWidth="1"/>
    <col min="3610" max="3610" width="14.5703125" style="9" customWidth="1"/>
    <col min="3611" max="3611" width="11.5703125" style="9"/>
    <col min="3612" max="3612" width="12.7109375" style="9" bestFit="1" customWidth="1"/>
    <col min="3613" max="3840" width="11.5703125" style="9"/>
    <col min="3841" max="3841" width="5.42578125" style="9" customWidth="1"/>
    <col min="3842" max="3842" width="46" style="9" customWidth="1"/>
    <col min="3843" max="3843" width="9" style="9" customWidth="1"/>
    <col min="3844" max="3844" width="9.7109375" style="9" customWidth="1"/>
    <col min="3845" max="3845" width="12.28515625" style="9" customWidth="1"/>
    <col min="3846" max="3846" width="12.5703125" style="9" customWidth="1"/>
    <col min="3847" max="3848" width="11.5703125" style="9" customWidth="1"/>
    <col min="3849" max="3849" width="14.42578125" style="9" customWidth="1"/>
    <col min="3850" max="3851" width="11.5703125" style="9" customWidth="1"/>
    <col min="3852" max="3852" width="12.140625" style="9" customWidth="1"/>
    <col min="3853" max="3853" width="12.7109375" style="9" customWidth="1"/>
    <col min="3854" max="3857" width="11.5703125" style="9" customWidth="1"/>
    <col min="3858" max="3858" width="15.28515625" style="9" bestFit="1" customWidth="1"/>
    <col min="3859" max="3859" width="13.85546875" style="9" customWidth="1"/>
    <col min="3860" max="3861" width="8.7109375" style="9" customWidth="1"/>
    <col min="3862" max="3862" width="19.7109375" style="9" customWidth="1"/>
    <col min="3863" max="3863" width="16.140625" style="9" customWidth="1"/>
    <col min="3864" max="3864" width="13.42578125" style="9" bestFit="1" customWidth="1"/>
    <col min="3865" max="3865" width="13.7109375" style="9" customWidth="1"/>
    <col min="3866" max="3866" width="14.5703125" style="9" customWidth="1"/>
    <col min="3867" max="3867" width="11.5703125" style="9"/>
    <col min="3868" max="3868" width="12.7109375" style="9" bestFit="1" customWidth="1"/>
    <col min="3869" max="4096" width="11.5703125" style="9"/>
    <col min="4097" max="4097" width="5.42578125" style="9" customWidth="1"/>
    <col min="4098" max="4098" width="46" style="9" customWidth="1"/>
    <col min="4099" max="4099" width="9" style="9" customWidth="1"/>
    <col min="4100" max="4100" width="9.7109375" style="9" customWidth="1"/>
    <col min="4101" max="4101" width="12.28515625" style="9" customWidth="1"/>
    <col min="4102" max="4102" width="12.5703125" style="9" customWidth="1"/>
    <col min="4103" max="4104" width="11.5703125" style="9" customWidth="1"/>
    <col min="4105" max="4105" width="14.42578125" style="9" customWidth="1"/>
    <col min="4106" max="4107" width="11.5703125" style="9" customWidth="1"/>
    <col min="4108" max="4108" width="12.140625" style="9" customWidth="1"/>
    <col min="4109" max="4109" width="12.7109375" style="9" customWidth="1"/>
    <col min="4110" max="4113" width="11.5703125" style="9" customWidth="1"/>
    <col min="4114" max="4114" width="15.28515625" style="9" bestFit="1" customWidth="1"/>
    <col min="4115" max="4115" width="13.85546875" style="9" customWidth="1"/>
    <col min="4116" max="4117" width="8.7109375" style="9" customWidth="1"/>
    <col min="4118" max="4118" width="19.7109375" style="9" customWidth="1"/>
    <col min="4119" max="4119" width="16.140625" style="9" customWidth="1"/>
    <col min="4120" max="4120" width="13.42578125" style="9" bestFit="1" customWidth="1"/>
    <col min="4121" max="4121" width="13.7109375" style="9" customWidth="1"/>
    <col min="4122" max="4122" width="14.5703125" style="9" customWidth="1"/>
    <col min="4123" max="4123" width="11.5703125" style="9"/>
    <col min="4124" max="4124" width="12.7109375" style="9" bestFit="1" customWidth="1"/>
    <col min="4125" max="4352" width="11.5703125" style="9"/>
    <col min="4353" max="4353" width="5.42578125" style="9" customWidth="1"/>
    <col min="4354" max="4354" width="46" style="9" customWidth="1"/>
    <col min="4355" max="4355" width="9" style="9" customWidth="1"/>
    <col min="4356" max="4356" width="9.7109375" style="9" customWidth="1"/>
    <col min="4357" max="4357" width="12.28515625" style="9" customWidth="1"/>
    <col min="4358" max="4358" width="12.5703125" style="9" customWidth="1"/>
    <col min="4359" max="4360" width="11.5703125" style="9" customWidth="1"/>
    <col min="4361" max="4361" width="14.42578125" style="9" customWidth="1"/>
    <col min="4362" max="4363" width="11.5703125" style="9" customWidth="1"/>
    <col min="4364" max="4364" width="12.140625" style="9" customWidth="1"/>
    <col min="4365" max="4365" width="12.7109375" style="9" customWidth="1"/>
    <col min="4366" max="4369" width="11.5703125" style="9" customWidth="1"/>
    <col min="4370" max="4370" width="15.28515625" style="9" bestFit="1" customWidth="1"/>
    <col min="4371" max="4371" width="13.85546875" style="9" customWidth="1"/>
    <col min="4372" max="4373" width="8.7109375" style="9" customWidth="1"/>
    <col min="4374" max="4374" width="19.7109375" style="9" customWidth="1"/>
    <col min="4375" max="4375" width="16.140625" style="9" customWidth="1"/>
    <col min="4376" max="4376" width="13.42578125" style="9" bestFit="1" customWidth="1"/>
    <col min="4377" max="4377" width="13.7109375" style="9" customWidth="1"/>
    <col min="4378" max="4378" width="14.5703125" style="9" customWidth="1"/>
    <col min="4379" max="4379" width="11.5703125" style="9"/>
    <col min="4380" max="4380" width="12.7109375" style="9" bestFit="1" customWidth="1"/>
    <col min="4381" max="4608" width="11.5703125" style="9"/>
    <col min="4609" max="4609" width="5.42578125" style="9" customWidth="1"/>
    <col min="4610" max="4610" width="46" style="9" customWidth="1"/>
    <col min="4611" max="4611" width="9" style="9" customWidth="1"/>
    <col min="4612" max="4612" width="9.7109375" style="9" customWidth="1"/>
    <col min="4613" max="4613" width="12.28515625" style="9" customWidth="1"/>
    <col min="4614" max="4614" width="12.5703125" style="9" customWidth="1"/>
    <col min="4615" max="4616" width="11.5703125" style="9" customWidth="1"/>
    <col min="4617" max="4617" width="14.42578125" style="9" customWidth="1"/>
    <col min="4618" max="4619" width="11.5703125" style="9" customWidth="1"/>
    <col min="4620" max="4620" width="12.140625" style="9" customWidth="1"/>
    <col min="4621" max="4621" width="12.7109375" style="9" customWidth="1"/>
    <col min="4622" max="4625" width="11.5703125" style="9" customWidth="1"/>
    <col min="4626" max="4626" width="15.28515625" style="9" bestFit="1" customWidth="1"/>
    <col min="4627" max="4627" width="13.85546875" style="9" customWidth="1"/>
    <col min="4628" max="4629" width="8.7109375" style="9" customWidth="1"/>
    <col min="4630" max="4630" width="19.7109375" style="9" customWidth="1"/>
    <col min="4631" max="4631" width="16.140625" style="9" customWidth="1"/>
    <col min="4632" max="4632" width="13.42578125" style="9" bestFit="1" customWidth="1"/>
    <col min="4633" max="4633" width="13.7109375" style="9" customWidth="1"/>
    <col min="4634" max="4634" width="14.5703125" style="9" customWidth="1"/>
    <col min="4635" max="4635" width="11.5703125" style="9"/>
    <col min="4636" max="4636" width="12.7109375" style="9" bestFit="1" customWidth="1"/>
    <col min="4637" max="4864" width="11.5703125" style="9"/>
    <col min="4865" max="4865" width="5.42578125" style="9" customWidth="1"/>
    <col min="4866" max="4866" width="46" style="9" customWidth="1"/>
    <col min="4867" max="4867" width="9" style="9" customWidth="1"/>
    <col min="4868" max="4868" width="9.7109375" style="9" customWidth="1"/>
    <col min="4869" max="4869" width="12.28515625" style="9" customWidth="1"/>
    <col min="4870" max="4870" width="12.5703125" style="9" customWidth="1"/>
    <col min="4871" max="4872" width="11.5703125" style="9" customWidth="1"/>
    <col min="4873" max="4873" width="14.42578125" style="9" customWidth="1"/>
    <col min="4874" max="4875" width="11.5703125" style="9" customWidth="1"/>
    <col min="4876" max="4876" width="12.140625" style="9" customWidth="1"/>
    <col min="4877" max="4877" width="12.7109375" style="9" customWidth="1"/>
    <col min="4878" max="4881" width="11.5703125" style="9" customWidth="1"/>
    <col min="4882" max="4882" width="15.28515625" style="9" bestFit="1" customWidth="1"/>
    <col min="4883" max="4883" width="13.85546875" style="9" customWidth="1"/>
    <col min="4884" max="4885" width="8.7109375" style="9" customWidth="1"/>
    <col min="4886" max="4886" width="19.7109375" style="9" customWidth="1"/>
    <col min="4887" max="4887" width="16.140625" style="9" customWidth="1"/>
    <col min="4888" max="4888" width="13.42578125" style="9" bestFit="1" customWidth="1"/>
    <col min="4889" max="4889" width="13.7109375" style="9" customWidth="1"/>
    <col min="4890" max="4890" width="14.5703125" style="9" customWidth="1"/>
    <col min="4891" max="4891" width="11.5703125" style="9"/>
    <col min="4892" max="4892" width="12.7109375" style="9" bestFit="1" customWidth="1"/>
    <col min="4893" max="5120" width="11.5703125" style="9"/>
    <col min="5121" max="5121" width="5.42578125" style="9" customWidth="1"/>
    <col min="5122" max="5122" width="46" style="9" customWidth="1"/>
    <col min="5123" max="5123" width="9" style="9" customWidth="1"/>
    <col min="5124" max="5124" width="9.7109375" style="9" customWidth="1"/>
    <col min="5125" max="5125" width="12.28515625" style="9" customWidth="1"/>
    <col min="5126" max="5126" width="12.5703125" style="9" customWidth="1"/>
    <col min="5127" max="5128" width="11.5703125" style="9" customWidth="1"/>
    <col min="5129" max="5129" width="14.42578125" style="9" customWidth="1"/>
    <col min="5130" max="5131" width="11.5703125" style="9" customWidth="1"/>
    <col min="5132" max="5132" width="12.140625" style="9" customWidth="1"/>
    <col min="5133" max="5133" width="12.7109375" style="9" customWidth="1"/>
    <col min="5134" max="5137" width="11.5703125" style="9" customWidth="1"/>
    <col min="5138" max="5138" width="15.28515625" style="9" bestFit="1" customWidth="1"/>
    <col min="5139" max="5139" width="13.85546875" style="9" customWidth="1"/>
    <col min="5140" max="5141" width="8.7109375" style="9" customWidth="1"/>
    <col min="5142" max="5142" width="19.7109375" style="9" customWidth="1"/>
    <col min="5143" max="5143" width="16.140625" style="9" customWidth="1"/>
    <col min="5144" max="5144" width="13.42578125" style="9" bestFit="1" customWidth="1"/>
    <col min="5145" max="5145" width="13.7109375" style="9" customWidth="1"/>
    <col min="5146" max="5146" width="14.5703125" style="9" customWidth="1"/>
    <col min="5147" max="5147" width="11.5703125" style="9"/>
    <col min="5148" max="5148" width="12.7109375" style="9" bestFit="1" customWidth="1"/>
    <col min="5149" max="5376" width="11.5703125" style="9"/>
    <col min="5377" max="5377" width="5.42578125" style="9" customWidth="1"/>
    <col min="5378" max="5378" width="46" style="9" customWidth="1"/>
    <col min="5379" max="5379" width="9" style="9" customWidth="1"/>
    <col min="5380" max="5380" width="9.7109375" style="9" customWidth="1"/>
    <col min="5381" max="5381" width="12.28515625" style="9" customWidth="1"/>
    <col min="5382" max="5382" width="12.5703125" style="9" customWidth="1"/>
    <col min="5383" max="5384" width="11.5703125" style="9" customWidth="1"/>
    <col min="5385" max="5385" width="14.42578125" style="9" customWidth="1"/>
    <col min="5386" max="5387" width="11.5703125" style="9" customWidth="1"/>
    <col min="5388" max="5388" width="12.140625" style="9" customWidth="1"/>
    <col min="5389" max="5389" width="12.7109375" style="9" customWidth="1"/>
    <col min="5390" max="5393" width="11.5703125" style="9" customWidth="1"/>
    <col min="5394" max="5394" width="15.28515625" style="9" bestFit="1" customWidth="1"/>
    <col min="5395" max="5395" width="13.85546875" style="9" customWidth="1"/>
    <col min="5396" max="5397" width="8.7109375" style="9" customWidth="1"/>
    <col min="5398" max="5398" width="19.7109375" style="9" customWidth="1"/>
    <col min="5399" max="5399" width="16.140625" style="9" customWidth="1"/>
    <col min="5400" max="5400" width="13.42578125" style="9" bestFit="1" customWidth="1"/>
    <col min="5401" max="5401" width="13.7109375" style="9" customWidth="1"/>
    <col min="5402" max="5402" width="14.5703125" style="9" customWidth="1"/>
    <col min="5403" max="5403" width="11.5703125" style="9"/>
    <col min="5404" max="5404" width="12.7109375" style="9" bestFit="1" customWidth="1"/>
    <col min="5405" max="5632" width="11.5703125" style="9"/>
    <col min="5633" max="5633" width="5.42578125" style="9" customWidth="1"/>
    <col min="5634" max="5634" width="46" style="9" customWidth="1"/>
    <col min="5635" max="5635" width="9" style="9" customWidth="1"/>
    <col min="5636" max="5636" width="9.7109375" style="9" customWidth="1"/>
    <col min="5637" max="5637" width="12.28515625" style="9" customWidth="1"/>
    <col min="5638" max="5638" width="12.5703125" style="9" customWidth="1"/>
    <col min="5639" max="5640" width="11.5703125" style="9" customWidth="1"/>
    <col min="5641" max="5641" width="14.42578125" style="9" customWidth="1"/>
    <col min="5642" max="5643" width="11.5703125" style="9" customWidth="1"/>
    <col min="5644" max="5644" width="12.140625" style="9" customWidth="1"/>
    <col min="5645" max="5645" width="12.7109375" style="9" customWidth="1"/>
    <col min="5646" max="5649" width="11.5703125" style="9" customWidth="1"/>
    <col min="5650" max="5650" width="15.28515625" style="9" bestFit="1" customWidth="1"/>
    <col min="5651" max="5651" width="13.85546875" style="9" customWidth="1"/>
    <col min="5652" max="5653" width="8.7109375" style="9" customWidth="1"/>
    <col min="5654" max="5654" width="19.7109375" style="9" customWidth="1"/>
    <col min="5655" max="5655" width="16.140625" style="9" customWidth="1"/>
    <col min="5656" max="5656" width="13.42578125" style="9" bestFit="1" customWidth="1"/>
    <col min="5657" max="5657" width="13.7109375" style="9" customWidth="1"/>
    <col min="5658" max="5658" width="14.5703125" style="9" customWidth="1"/>
    <col min="5659" max="5659" width="11.5703125" style="9"/>
    <col min="5660" max="5660" width="12.7109375" style="9" bestFit="1" customWidth="1"/>
    <col min="5661" max="5888" width="11.5703125" style="9"/>
    <col min="5889" max="5889" width="5.42578125" style="9" customWidth="1"/>
    <col min="5890" max="5890" width="46" style="9" customWidth="1"/>
    <col min="5891" max="5891" width="9" style="9" customWidth="1"/>
    <col min="5892" max="5892" width="9.7109375" style="9" customWidth="1"/>
    <col min="5893" max="5893" width="12.28515625" style="9" customWidth="1"/>
    <col min="5894" max="5894" width="12.5703125" style="9" customWidth="1"/>
    <col min="5895" max="5896" width="11.5703125" style="9" customWidth="1"/>
    <col min="5897" max="5897" width="14.42578125" style="9" customWidth="1"/>
    <col min="5898" max="5899" width="11.5703125" style="9" customWidth="1"/>
    <col min="5900" max="5900" width="12.140625" style="9" customWidth="1"/>
    <col min="5901" max="5901" width="12.7109375" style="9" customWidth="1"/>
    <col min="5902" max="5905" width="11.5703125" style="9" customWidth="1"/>
    <col min="5906" max="5906" width="15.28515625" style="9" bestFit="1" customWidth="1"/>
    <col min="5907" max="5907" width="13.85546875" style="9" customWidth="1"/>
    <col min="5908" max="5909" width="8.7109375" style="9" customWidth="1"/>
    <col min="5910" max="5910" width="19.7109375" style="9" customWidth="1"/>
    <col min="5911" max="5911" width="16.140625" style="9" customWidth="1"/>
    <col min="5912" max="5912" width="13.42578125" style="9" bestFit="1" customWidth="1"/>
    <col min="5913" max="5913" width="13.7109375" style="9" customWidth="1"/>
    <col min="5914" max="5914" width="14.5703125" style="9" customWidth="1"/>
    <col min="5915" max="5915" width="11.5703125" style="9"/>
    <col min="5916" max="5916" width="12.7109375" style="9" bestFit="1" customWidth="1"/>
    <col min="5917" max="6144" width="11.5703125" style="9"/>
    <col min="6145" max="6145" width="5.42578125" style="9" customWidth="1"/>
    <col min="6146" max="6146" width="46" style="9" customWidth="1"/>
    <col min="6147" max="6147" width="9" style="9" customWidth="1"/>
    <col min="6148" max="6148" width="9.7109375" style="9" customWidth="1"/>
    <col min="6149" max="6149" width="12.28515625" style="9" customWidth="1"/>
    <col min="6150" max="6150" width="12.5703125" style="9" customWidth="1"/>
    <col min="6151" max="6152" width="11.5703125" style="9" customWidth="1"/>
    <col min="6153" max="6153" width="14.42578125" style="9" customWidth="1"/>
    <col min="6154" max="6155" width="11.5703125" style="9" customWidth="1"/>
    <col min="6156" max="6156" width="12.140625" style="9" customWidth="1"/>
    <col min="6157" max="6157" width="12.7109375" style="9" customWidth="1"/>
    <col min="6158" max="6161" width="11.5703125" style="9" customWidth="1"/>
    <col min="6162" max="6162" width="15.28515625" style="9" bestFit="1" customWidth="1"/>
    <col min="6163" max="6163" width="13.85546875" style="9" customWidth="1"/>
    <col min="6164" max="6165" width="8.7109375" style="9" customWidth="1"/>
    <col min="6166" max="6166" width="19.7109375" style="9" customWidth="1"/>
    <col min="6167" max="6167" width="16.140625" style="9" customWidth="1"/>
    <col min="6168" max="6168" width="13.42578125" style="9" bestFit="1" customWidth="1"/>
    <col min="6169" max="6169" width="13.7109375" style="9" customWidth="1"/>
    <col min="6170" max="6170" width="14.5703125" style="9" customWidth="1"/>
    <col min="6171" max="6171" width="11.5703125" style="9"/>
    <col min="6172" max="6172" width="12.7109375" style="9" bestFit="1" customWidth="1"/>
    <col min="6173" max="6400" width="11.5703125" style="9"/>
    <col min="6401" max="6401" width="5.42578125" style="9" customWidth="1"/>
    <col min="6402" max="6402" width="46" style="9" customWidth="1"/>
    <col min="6403" max="6403" width="9" style="9" customWidth="1"/>
    <col min="6404" max="6404" width="9.7109375" style="9" customWidth="1"/>
    <col min="6405" max="6405" width="12.28515625" style="9" customWidth="1"/>
    <col min="6406" max="6406" width="12.5703125" style="9" customWidth="1"/>
    <col min="6407" max="6408" width="11.5703125" style="9" customWidth="1"/>
    <col min="6409" max="6409" width="14.42578125" style="9" customWidth="1"/>
    <col min="6410" max="6411" width="11.5703125" style="9" customWidth="1"/>
    <col min="6412" max="6412" width="12.140625" style="9" customWidth="1"/>
    <col min="6413" max="6413" width="12.7109375" style="9" customWidth="1"/>
    <col min="6414" max="6417" width="11.5703125" style="9" customWidth="1"/>
    <col min="6418" max="6418" width="15.28515625" style="9" bestFit="1" customWidth="1"/>
    <col min="6419" max="6419" width="13.85546875" style="9" customWidth="1"/>
    <col min="6420" max="6421" width="8.7109375" style="9" customWidth="1"/>
    <col min="6422" max="6422" width="19.7109375" style="9" customWidth="1"/>
    <col min="6423" max="6423" width="16.140625" style="9" customWidth="1"/>
    <col min="6424" max="6424" width="13.42578125" style="9" bestFit="1" customWidth="1"/>
    <col min="6425" max="6425" width="13.7109375" style="9" customWidth="1"/>
    <col min="6426" max="6426" width="14.5703125" style="9" customWidth="1"/>
    <col min="6427" max="6427" width="11.5703125" style="9"/>
    <col min="6428" max="6428" width="12.7109375" style="9" bestFit="1" customWidth="1"/>
    <col min="6429" max="6656" width="11.5703125" style="9"/>
    <col min="6657" max="6657" width="5.42578125" style="9" customWidth="1"/>
    <col min="6658" max="6658" width="46" style="9" customWidth="1"/>
    <col min="6659" max="6659" width="9" style="9" customWidth="1"/>
    <col min="6660" max="6660" width="9.7109375" style="9" customWidth="1"/>
    <col min="6661" max="6661" width="12.28515625" style="9" customWidth="1"/>
    <col min="6662" max="6662" width="12.5703125" style="9" customWidth="1"/>
    <col min="6663" max="6664" width="11.5703125" style="9" customWidth="1"/>
    <col min="6665" max="6665" width="14.42578125" style="9" customWidth="1"/>
    <col min="6666" max="6667" width="11.5703125" style="9" customWidth="1"/>
    <col min="6668" max="6668" width="12.140625" style="9" customWidth="1"/>
    <col min="6669" max="6669" width="12.7109375" style="9" customWidth="1"/>
    <col min="6670" max="6673" width="11.5703125" style="9" customWidth="1"/>
    <col min="6674" max="6674" width="15.28515625" style="9" bestFit="1" customWidth="1"/>
    <col min="6675" max="6675" width="13.85546875" style="9" customWidth="1"/>
    <col min="6676" max="6677" width="8.7109375" style="9" customWidth="1"/>
    <col min="6678" max="6678" width="19.7109375" style="9" customWidth="1"/>
    <col min="6679" max="6679" width="16.140625" style="9" customWidth="1"/>
    <col min="6680" max="6680" width="13.42578125" style="9" bestFit="1" customWidth="1"/>
    <col min="6681" max="6681" width="13.7109375" style="9" customWidth="1"/>
    <col min="6682" max="6682" width="14.5703125" style="9" customWidth="1"/>
    <col min="6683" max="6683" width="11.5703125" style="9"/>
    <col min="6684" max="6684" width="12.7109375" style="9" bestFit="1" customWidth="1"/>
    <col min="6685" max="6912" width="11.5703125" style="9"/>
    <col min="6913" max="6913" width="5.42578125" style="9" customWidth="1"/>
    <col min="6914" max="6914" width="46" style="9" customWidth="1"/>
    <col min="6915" max="6915" width="9" style="9" customWidth="1"/>
    <col min="6916" max="6916" width="9.7109375" style="9" customWidth="1"/>
    <col min="6917" max="6917" width="12.28515625" style="9" customWidth="1"/>
    <col min="6918" max="6918" width="12.5703125" style="9" customWidth="1"/>
    <col min="6919" max="6920" width="11.5703125" style="9" customWidth="1"/>
    <col min="6921" max="6921" width="14.42578125" style="9" customWidth="1"/>
    <col min="6922" max="6923" width="11.5703125" style="9" customWidth="1"/>
    <col min="6924" max="6924" width="12.140625" style="9" customWidth="1"/>
    <col min="6925" max="6925" width="12.7109375" style="9" customWidth="1"/>
    <col min="6926" max="6929" width="11.5703125" style="9" customWidth="1"/>
    <col min="6930" max="6930" width="15.28515625" style="9" bestFit="1" customWidth="1"/>
    <col min="6931" max="6931" width="13.85546875" style="9" customWidth="1"/>
    <col min="6932" max="6933" width="8.7109375" style="9" customWidth="1"/>
    <col min="6934" max="6934" width="19.7109375" style="9" customWidth="1"/>
    <col min="6935" max="6935" width="16.140625" style="9" customWidth="1"/>
    <col min="6936" max="6936" width="13.42578125" style="9" bestFit="1" customWidth="1"/>
    <col min="6937" max="6937" width="13.7109375" style="9" customWidth="1"/>
    <col min="6938" max="6938" width="14.5703125" style="9" customWidth="1"/>
    <col min="6939" max="6939" width="11.5703125" style="9"/>
    <col min="6940" max="6940" width="12.7109375" style="9" bestFit="1" customWidth="1"/>
    <col min="6941" max="7168" width="11.5703125" style="9"/>
    <col min="7169" max="7169" width="5.42578125" style="9" customWidth="1"/>
    <col min="7170" max="7170" width="46" style="9" customWidth="1"/>
    <col min="7171" max="7171" width="9" style="9" customWidth="1"/>
    <col min="7172" max="7172" width="9.7109375" style="9" customWidth="1"/>
    <col min="7173" max="7173" width="12.28515625" style="9" customWidth="1"/>
    <col min="7174" max="7174" width="12.5703125" style="9" customWidth="1"/>
    <col min="7175" max="7176" width="11.5703125" style="9" customWidth="1"/>
    <col min="7177" max="7177" width="14.42578125" style="9" customWidth="1"/>
    <col min="7178" max="7179" width="11.5703125" style="9" customWidth="1"/>
    <col min="7180" max="7180" width="12.140625" style="9" customWidth="1"/>
    <col min="7181" max="7181" width="12.7109375" style="9" customWidth="1"/>
    <col min="7182" max="7185" width="11.5703125" style="9" customWidth="1"/>
    <col min="7186" max="7186" width="15.28515625" style="9" bestFit="1" customWidth="1"/>
    <col min="7187" max="7187" width="13.85546875" style="9" customWidth="1"/>
    <col min="7188" max="7189" width="8.7109375" style="9" customWidth="1"/>
    <col min="7190" max="7190" width="19.7109375" style="9" customWidth="1"/>
    <col min="7191" max="7191" width="16.140625" style="9" customWidth="1"/>
    <col min="7192" max="7192" width="13.42578125" style="9" bestFit="1" customWidth="1"/>
    <col min="7193" max="7193" width="13.7109375" style="9" customWidth="1"/>
    <col min="7194" max="7194" width="14.5703125" style="9" customWidth="1"/>
    <col min="7195" max="7195" width="11.5703125" style="9"/>
    <col min="7196" max="7196" width="12.7109375" style="9" bestFit="1" customWidth="1"/>
    <col min="7197" max="7424" width="11.5703125" style="9"/>
    <col min="7425" max="7425" width="5.42578125" style="9" customWidth="1"/>
    <col min="7426" max="7426" width="46" style="9" customWidth="1"/>
    <col min="7427" max="7427" width="9" style="9" customWidth="1"/>
    <col min="7428" max="7428" width="9.7109375" style="9" customWidth="1"/>
    <col min="7429" max="7429" width="12.28515625" style="9" customWidth="1"/>
    <col min="7430" max="7430" width="12.5703125" style="9" customWidth="1"/>
    <col min="7431" max="7432" width="11.5703125" style="9" customWidth="1"/>
    <col min="7433" max="7433" width="14.42578125" style="9" customWidth="1"/>
    <col min="7434" max="7435" width="11.5703125" style="9" customWidth="1"/>
    <col min="7436" max="7436" width="12.140625" style="9" customWidth="1"/>
    <col min="7437" max="7437" width="12.7109375" style="9" customWidth="1"/>
    <col min="7438" max="7441" width="11.5703125" style="9" customWidth="1"/>
    <col min="7442" max="7442" width="15.28515625" style="9" bestFit="1" customWidth="1"/>
    <col min="7443" max="7443" width="13.85546875" style="9" customWidth="1"/>
    <col min="7444" max="7445" width="8.7109375" style="9" customWidth="1"/>
    <col min="7446" max="7446" width="19.7109375" style="9" customWidth="1"/>
    <col min="7447" max="7447" width="16.140625" style="9" customWidth="1"/>
    <col min="7448" max="7448" width="13.42578125" style="9" bestFit="1" customWidth="1"/>
    <col min="7449" max="7449" width="13.7109375" style="9" customWidth="1"/>
    <col min="7450" max="7450" width="14.5703125" style="9" customWidth="1"/>
    <col min="7451" max="7451" width="11.5703125" style="9"/>
    <col min="7452" max="7452" width="12.7109375" style="9" bestFit="1" customWidth="1"/>
    <col min="7453" max="7680" width="11.5703125" style="9"/>
    <col min="7681" max="7681" width="5.42578125" style="9" customWidth="1"/>
    <col min="7682" max="7682" width="46" style="9" customWidth="1"/>
    <col min="7683" max="7683" width="9" style="9" customWidth="1"/>
    <col min="7684" max="7684" width="9.7109375" style="9" customWidth="1"/>
    <col min="7685" max="7685" width="12.28515625" style="9" customWidth="1"/>
    <col min="7686" max="7686" width="12.5703125" style="9" customWidth="1"/>
    <col min="7687" max="7688" width="11.5703125" style="9" customWidth="1"/>
    <col min="7689" max="7689" width="14.42578125" style="9" customWidth="1"/>
    <col min="7690" max="7691" width="11.5703125" style="9" customWidth="1"/>
    <col min="7692" max="7692" width="12.140625" style="9" customWidth="1"/>
    <col min="7693" max="7693" width="12.7109375" style="9" customWidth="1"/>
    <col min="7694" max="7697" width="11.5703125" style="9" customWidth="1"/>
    <col min="7698" max="7698" width="15.28515625" style="9" bestFit="1" customWidth="1"/>
    <col min="7699" max="7699" width="13.85546875" style="9" customWidth="1"/>
    <col min="7700" max="7701" width="8.7109375" style="9" customWidth="1"/>
    <col min="7702" max="7702" width="19.7109375" style="9" customWidth="1"/>
    <col min="7703" max="7703" width="16.140625" style="9" customWidth="1"/>
    <col min="7704" max="7704" width="13.42578125" style="9" bestFit="1" customWidth="1"/>
    <col min="7705" max="7705" width="13.7109375" style="9" customWidth="1"/>
    <col min="7706" max="7706" width="14.5703125" style="9" customWidth="1"/>
    <col min="7707" max="7707" width="11.5703125" style="9"/>
    <col min="7708" max="7708" width="12.7109375" style="9" bestFit="1" customWidth="1"/>
    <col min="7709" max="7936" width="11.5703125" style="9"/>
    <col min="7937" max="7937" width="5.42578125" style="9" customWidth="1"/>
    <col min="7938" max="7938" width="46" style="9" customWidth="1"/>
    <col min="7939" max="7939" width="9" style="9" customWidth="1"/>
    <col min="7940" max="7940" width="9.7109375" style="9" customWidth="1"/>
    <col min="7941" max="7941" width="12.28515625" style="9" customWidth="1"/>
    <col min="7942" max="7942" width="12.5703125" style="9" customWidth="1"/>
    <col min="7943" max="7944" width="11.5703125" style="9" customWidth="1"/>
    <col min="7945" max="7945" width="14.42578125" style="9" customWidth="1"/>
    <col min="7946" max="7947" width="11.5703125" style="9" customWidth="1"/>
    <col min="7948" max="7948" width="12.140625" style="9" customWidth="1"/>
    <col min="7949" max="7949" width="12.7109375" style="9" customWidth="1"/>
    <col min="7950" max="7953" width="11.5703125" style="9" customWidth="1"/>
    <col min="7954" max="7954" width="15.28515625" style="9" bestFit="1" customWidth="1"/>
    <col min="7955" max="7955" width="13.85546875" style="9" customWidth="1"/>
    <col min="7956" max="7957" width="8.7109375" style="9" customWidth="1"/>
    <col min="7958" max="7958" width="19.7109375" style="9" customWidth="1"/>
    <col min="7959" max="7959" width="16.140625" style="9" customWidth="1"/>
    <col min="7960" max="7960" width="13.42578125" style="9" bestFit="1" customWidth="1"/>
    <col min="7961" max="7961" width="13.7109375" style="9" customWidth="1"/>
    <col min="7962" max="7962" width="14.5703125" style="9" customWidth="1"/>
    <col min="7963" max="7963" width="11.5703125" style="9"/>
    <col min="7964" max="7964" width="12.7109375" style="9" bestFit="1" customWidth="1"/>
    <col min="7965" max="8192" width="11.5703125" style="9"/>
    <col min="8193" max="8193" width="5.42578125" style="9" customWidth="1"/>
    <col min="8194" max="8194" width="46" style="9" customWidth="1"/>
    <col min="8195" max="8195" width="9" style="9" customWidth="1"/>
    <col min="8196" max="8196" width="9.7109375" style="9" customWidth="1"/>
    <col min="8197" max="8197" width="12.28515625" style="9" customWidth="1"/>
    <col min="8198" max="8198" width="12.5703125" style="9" customWidth="1"/>
    <col min="8199" max="8200" width="11.5703125" style="9" customWidth="1"/>
    <col min="8201" max="8201" width="14.42578125" style="9" customWidth="1"/>
    <col min="8202" max="8203" width="11.5703125" style="9" customWidth="1"/>
    <col min="8204" max="8204" width="12.140625" style="9" customWidth="1"/>
    <col min="8205" max="8205" width="12.7109375" style="9" customWidth="1"/>
    <col min="8206" max="8209" width="11.5703125" style="9" customWidth="1"/>
    <col min="8210" max="8210" width="15.28515625" style="9" bestFit="1" customWidth="1"/>
    <col min="8211" max="8211" width="13.85546875" style="9" customWidth="1"/>
    <col min="8212" max="8213" width="8.7109375" style="9" customWidth="1"/>
    <col min="8214" max="8214" width="19.7109375" style="9" customWidth="1"/>
    <col min="8215" max="8215" width="16.140625" style="9" customWidth="1"/>
    <col min="8216" max="8216" width="13.42578125" style="9" bestFit="1" customWidth="1"/>
    <col min="8217" max="8217" width="13.7109375" style="9" customWidth="1"/>
    <col min="8218" max="8218" width="14.5703125" style="9" customWidth="1"/>
    <col min="8219" max="8219" width="11.5703125" style="9"/>
    <col min="8220" max="8220" width="12.7109375" style="9" bestFit="1" customWidth="1"/>
    <col min="8221" max="8448" width="11.5703125" style="9"/>
    <col min="8449" max="8449" width="5.42578125" style="9" customWidth="1"/>
    <col min="8450" max="8450" width="46" style="9" customWidth="1"/>
    <col min="8451" max="8451" width="9" style="9" customWidth="1"/>
    <col min="8452" max="8452" width="9.7109375" style="9" customWidth="1"/>
    <col min="8453" max="8453" width="12.28515625" style="9" customWidth="1"/>
    <col min="8454" max="8454" width="12.5703125" style="9" customWidth="1"/>
    <col min="8455" max="8456" width="11.5703125" style="9" customWidth="1"/>
    <col min="8457" max="8457" width="14.42578125" style="9" customWidth="1"/>
    <col min="8458" max="8459" width="11.5703125" style="9" customWidth="1"/>
    <col min="8460" max="8460" width="12.140625" style="9" customWidth="1"/>
    <col min="8461" max="8461" width="12.7109375" style="9" customWidth="1"/>
    <col min="8462" max="8465" width="11.5703125" style="9" customWidth="1"/>
    <col min="8466" max="8466" width="15.28515625" style="9" bestFit="1" customWidth="1"/>
    <col min="8467" max="8467" width="13.85546875" style="9" customWidth="1"/>
    <col min="8468" max="8469" width="8.7109375" style="9" customWidth="1"/>
    <col min="8470" max="8470" width="19.7109375" style="9" customWidth="1"/>
    <col min="8471" max="8471" width="16.140625" style="9" customWidth="1"/>
    <col min="8472" max="8472" width="13.42578125" style="9" bestFit="1" customWidth="1"/>
    <col min="8473" max="8473" width="13.7109375" style="9" customWidth="1"/>
    <col min="8474" max="8474" width="14.5703125" style="9" customWidth="1"/>
    <col min="8475" max="8475" width="11.5703125" style="9"/>
    <col min="8476" max="8476" width="12.7109375" style="9" bestFit="1" customWidth="1"/>
    <col min="8477" max="8704" width="11.5703125" style="9"/>
    <col min="8705" max="8705" width="5.42578125" style="9" customWidth="1"/>
    <col min="8706" max="8706" width="46" style="9" customWidth="1"/>
    <col min="8707" max="8707" width="9" style="9" customWidth="1"/>
    <col min="8708" max="8708" width="9.7109375" style="9" customWidth="1"/>
    <col min="8709" max="8709" width="12.28515625" style="9" customWidth="1"/>
    <col min="8710" max="8710" width="12.5703125" style="9" customWidth="1"/>
    <col min="8711" max="8712" width="11.5703125" style="9" customWidth="1"/>
    <col min="8713" max="8713" width="14.42578125" style="9" customWidth="1"/>
    <col min="8714" max="8715" width="11.5703125" style="9" customWidth="1"/>
    <col min="8716" max="8716" width="12.140625" style="9" customWidth="1"/>
    <col min="8717" max="8717" width="12.7109375" style="9" customWidth="1"/>
    <col min="8718" max="8721" width="11.5703125" style="9" customWidth="1"/>
    <col min="8722" max="8722" width="15.28515625" style="9" bestFit="1" customWidth="1"/>
    <col min="8723" max="8723" width="13.85546875" style="9" customWidth="1"/>
    <col min="8724" max="8725" width="8.7109375" style="9" customWidth="1"/>
    <col min="8726" max="8726" width="19.7109375" style="9" customWidth="1"/>
    <col min="8727" max="8727" width="16.140625" style="9" customWidth="1"/>
    <col min="8728" max="8728" width="13.42578125" style="9" bestFit="1" customWidth="1"/>
    <col min="8729" max="8729" width="13.7109375" style="9" customWidth="1"/>
    <col min="8730" max="8730" width="14.5703125" style="9" customWidth="1"/>
    <col min="8731" max="8731" width="11.5703125" style="9"/>
    <col min="8732" max="8732" width="12.7109375" style="9" bestFit="1" customWidth="1"/>
    <col min="8733" max="8960" width="11.5703125" style="9"/>
    <col min="8961" max="8961" width="5.42578125" style="9" customWidth="1"/>
    <col min="8962" max="8962" width="46" style="9" customWidth="1"/>
    <col min="8963" max="8963" width="9" style="9" customWidth="1"/>
    <col min="8964" max="8964" width="9.7109375" style="9" customWidth="1"/>
    <col min="8965" max="8965" width="12.28515625" style="9" customWidth="1"/>
    <col min="8966" max="8966" width="12.5703125" style="9" customWidth="1"/>
    <col min="8967" max="8968" width="11.5703125" style="9" customWidth="1"/>
    <col min="8969" max="8969" width="14.42578125" style="9" customWidth="1"/>
    <col min="8970" max="8971" width="11.5703125" style="9" customWidth="1"/>
    <col min="8972" max="8972" width="12.140625" style="9" customWidth="1"/>
    <col min="8973" max="8973" width="12.7109375" style="9" customWidth="1"/>
    <col min="8974" max="8977" width="11.5703125" style="9" customWidth="1"/>
    <col min="8978" max="8978" width="15.28515625" style="9" bestFit="1" customWidth="1"/>
    <col min="8979" max="8979" width="13.85546875" style="9" customWidth="1"/>
    <col min="8980" max="8981" width="8.7109375" style="9" customWidth="1"/>
    <col min="8982" max="8982" width="19.7109375" style="9" customWidth="1"/>
    <col min="8983" max="8983" width="16.140625" style="9" customWidth="1"/>
    <col min="8984" max="8984" width="13.42578125" style="9" bestFit="1" customWidth="1"/>
    <col min="8985" max="8985" width="13.7109375" style="9" customWidth="1"/>
    <col min="8986" max="8986" width="14.5703125" style="9" customWidth="1"/>
    <col min="8987" max="8987" width="11.5703125" style="9"/>
    <col min="8988" max="8988" width="12.7109375" style="9" bestFit="1" customWidth="1"/>
    <col min="8989" max="9216" width="11.5703125" style="9"/>
    <col min="9217" max="9217" width="5.42578125" style="9" customWidth="1"/>
    <col min="9218" max="9218" width="46" style="9" customWidth="1"/>
    <col min="9219" max="9219" width="9" style="9" customWidth="1"/>
    <col min="9220" max="9220" width="9.7109375" style="9" customWidth="1"/>
    <col min="9221" max="9221" width="12.28515625" style="9" customWidth="1"/>
    <col min="9222" max="9222" width="12.5703125" style="9" customWidth="1"/>
    <col min="9223" max="9224" width="11.5703125" style="9" customWidth="1"/>
    <col min="9225" max="9225" width="14.42578125" style="9" customWidth="1"/>
    <col min="9226" max="9227" width="11.5703125" style="9" customWidth="1"/>
    <col min="9228" max="9228" width="12.140625" style="9" customWidth="1"/>
    <col min="9229" max="9229" width="12.7109375" style="9" customWidth="1"/>
    <col min="9230" max="9233" width="11.5703125" style="9" customWidth="1"/>
    <col min="9234" max="9234" width="15.28515625" style="9" bestFit="1" customWidth="1"/>
    <col min="9235" max="9235" width="13.85546875" style="9" customWidth="1"/>
    <col min="9236" max="9237" width="8.7109375" style="9" customWidth="1"/>
    <col min="9238" max="9238" width="19.7109375" style="9" customWidth="1"/>
    <col min="9239" max="9239" width="16.140625" style="9" customWidth="1"/>
    <col min="9240" max="9240" width="13.42578125" style="9" bestFit="1" customWidth="1"/>
    <col min="9241" max="9241" width="13.7109375" style="9" customWidth="1"/>
    <col min="9242" max="9242" width="14.5703125" style="9" customWidth="1"/>
    <col min="9243" max="9243" width="11.5703125" style="9"/>
    <col min="9244" max="9244" width="12.7109375" style="9" bestFit="1" customWidth="1"/>
    <col min="9245" max="9472" width="11.5703125" style="9"/>
    <col min="9473" max="9473" width="5.42578125" style="9" customWidth="1"/>
    <col min="9474" max="9474" width="46" style="9" customWidth="1"/>
    <col min="9475" max="9475" width="9" style="9" customWidth="1"/>
    <col min="9476" max="9476" width="9.7109375" style="9" customWidth="1"/>
    <col min="9477" max="9477" width="12.28515625" style="9" customWidth="1"/>
    <col min="9478" max="9478" width="12.5703125" style="9" customWidth="1"/>
    <col min="9479" max="9480" width="11.5703125" style="9" customWidth="1"/>
    <col min="9481" max="9481" width="14.42578125" style="9" customWidth="1"/>
    <col min="9482" max="9483" width="11.5703125" style="9" customWidth="1"/>
    <col min="9484" max="9484" width="12.140625" style="9" customWidth="1"/>
    <col min="9485" max="9485" width="12.7109375" style="9" customWidth="1"/>
    <col min="9486" max="9489" width="11.5703125" style="9" customWidth="1"/>
    <col min="9490" max="9490" width="15.28515625" style="9" bestFit="1" customWidth="1"/>
    <col min="9491" max="9491" width="13.85546875" style="9" customWidth="1"/>
    <col min="9492" max="9493" width="8.7109375" style="9" customWidth="1"/>
    <col min="9494" max="9494" width="19.7109375" style="9" customWidth="1"/>
    <col min="9495" max="9495" width="16.140625" style="9" customWidth="1"/>
    <col min="9496" max="9496" width="13.42578125" style="9" bestFit="1" customWidth="1"/>
    <col min="9497" max="9497" width="13.7109375" style="9" customWidth="1"/>
    <col min="9498" max="9498" width="14.5703125" style="9" customWidth="1"/>
    <col min="9499" max="9499" width="11.5703125" style="9"/>
    <col min="9500" max="9500" width="12.7109375" style="9" bestFit="1" customWidth="1"/>
    <col min="9501" max="9728" width="11.5703125" style="9"/>
    <col min="9729" max="9729" width="5.42578125" style="9" customWidth="1"/>
    <col min="9730" max="9730" width="46" style="9" customWidth="1"/>
    <col min="9731" max="9731" width="9" style="9" customWidth="1"/>
    <col min="9732" max="9732" width="9.7109375" style="9" customWidth="1"/>
    <col min="9733" max="9733" width="12.28515625" style="9" customWidth="1"/>
    <col min="9734" max="9734" width="12.5703125" style="9" customWidth="1"/>
    <col min="9735" max="9736" width="11.5703125" style="9" customWidth="1"/>
    <col min="9737" max="9737" width="14.42578125" style="9" customWidth="1"/>
    <col min="9738" max="9739" width="11.5703125" style="9" customWidth="1"/>
    <col min="9740" max="9740" width="12.140625" style="9" customWidth="1"/>
    <col min="9741" max="9741" width="12.7109375" style="9" customWidth="1"/>
    <col min="9742" max="9745" width="11.5703125" style="9" customWidth="1"/>
    <col min="9746" max="9746" width="15.28515625" style="9" bestFit="1" customWidth="1"/>
    <col min="9747" max="9747" width="13.85546875" style="9" customWidth="1"/>
    <col min="9748" max="9749" width="8.7109375" style="9" customWidth="1"/>
    <col min="9750" max="9750" width="19.7109375" style="9" customWidth="1"/>
    <col min="9751" max="9751" width="16.140625" style="9" customWidth="1"/>
    <col min="9752" max="9752" width="13.42578125" style="9" bestFit="1" customWidth="1"/>
    <col min="9753" max="9753" width="13.7109375" style="9" customWidth="1"/>
    <col min="9754" max="9754" width="14.5703125" style="9" customWidth="1"/>
    <col min="9755" max="9755" width="11.5703125" style="9"/>
    <col min="9756" max="9756" width="12.7109375" style="9" bestFit="1" customWidth="1"/>
    <col min="9757" max="9984" width="11.5703125" style="9"/>
    <col min="9985" max="9985" width="5.42578125" style="9" customWidth="1"/>
    <col min="9986" max="9986" width="46" style="9" customWidth="1"/>
    <col min="9987" max="9987" width="9" style="9" customWidth="1"/>
    <col min="9988" max="9988" width="9.7109375" style="9" customWidth="1"/>
    <col min="9989" max="9989" width="12.28515625" style="9" customWidth="1"/>
    <col min="9990" max="9990" width="12.5703125" style="9" customWidth="1"/>
    <col min="9991" max="9992" width="11.5703125" style="9" customWidth="1"/>
    <col min="9993" max="9993" width="14.42578125" style="9" customWidth="1"/>
    <col min="9994" max="9995" width="11.5703125" style="9" customWidth="1"/>
    <col min="9996" max="9996" width="12.140625" style="9" customWidth="1"/>
    <col min="9997" max="9997" width="12.7109375" style="9" customWidth="1"/>
    <col min="9998" max="10001" width="11.5703125" style="9" customWidth="1"/>
    <col min="10002" max="10002" width="15.28515625" style="9" bestFit="1" customWidth="1"/>
    <col min="10003" max="10003" width="13.85546875" style="9" customWidth="1"/>
    <col min="10004" max="10005" width="8.7109375" style="9" customWidth="1"/>
    <col min="10006" max="10006" width="19.7109375" style="9" customWidth="1"/>
    <col min="10007" max="10007" width="16.140625" style="9" customWidth="1"/>
    <col min="10008" max="10008" width="13.42578125" style="9" bestFit="1" customWidth="1"/>
    <col min="10009" max="10009" width="13.7109375" style="9" customWidth="1"/>
    <col min="10010" max="10010" width="14.5703125" style="9" customWidth="1"/>
    <col min="10011" max="10011" width="11.5703125" style="9"/>
    <col min="10012" max="10012" width="12.7109375" style="9" bestFit="1" customWidth="1"/>
    <col min="10013" max="10240" width="11.5703125" style="9"/>
    <col min="10241" max="10241" width="5.42578125" style="9" customWidth="1"/>
    <col min="10242" max="10242" width="46" style="9" customWidth="1"/>
    <col min="10243" max="10243" width="9" style="9" customWidth="1"/>
    <col min="10244" max="10244" width="9.7109375" style="9" customWidth="1"/>
    <col min="10245" max="10245" width="12.28515625" style="9" customWidth="1"/>
    <col min="10246" max="10246" width="12.5703125" style="9" customWidth="1"/>
    <col min="10247" max="10248" width="11.5703125" style="9" customWidth="1"/>
    <col min="10249" max="10249" width="14.42578125" style="9" customWidth="1"/>
    <col min="10250" max="10251" width="11.5703125" style="9" customWidth="1"/>
    <col min="10252" max="10252" width="12.140625" style="9" customWidth="1"/>
    <col min="10253" max="10253" width="12.7109375" style="9" customWidth="1"/>
    <col min="10254" max="10257" width="11.5703125" style="9" customWidth="1"/>
    <col min="10258" max="10258" width="15.28515625" style="9" bestFit="1" customWidth="1"/>
    <col min="10259" max="10259" width="13.85546875" style="9" customWidth="1"/>
    <col min="10260" max="10261" width="8.7109375" style="9" customWidth="1"/>
    <col min="10262" max="10262" width="19.7109375" style="9" customWidth="1"/>
    <col min="10263" max="10263" width="16.140625" style="9" customWidth="1"/>
    <col min="10264" max="10264" width="13.42578125" style="9" bestFit="1" customWidth="1"/>
    <col min="10265" max="10265" width="13.7109375" style="9" customWidth="1"/>
    <col min="10266" max="10266" width="14.5703125" style="9" customWidth="1"/>
    <col min="10267" max="10267" width="11.5703125" style="9"/>
    <col min="10268" max="10268" width="12.7109375" style="9" bestFit="1" customWidth="1"/>
    <col min="10269" max="10496" width="11.5703125" style="9"/>
    <col min="10497" max="10497" width="5.42578125" style="9" customWidth="1"/>
    <col min="10498" max="10498" width="46" style="9" customWidth="1"/>
    <col min="10499" max="10499" width="9" style="9" customWidth="1"/>
    <col min="10500" max="10500" width="9.7109375" style="9" customWidth="1"/>
    <col min="10501" max="10501" width="12.28515625" style="9" customWidth="1"/>
    <col min="10502" max="10502" width="12.5703125" style="9" customWidth="1"/>
    <col min="10503" max="10504" width="11.5703125" style="9" customWidth="1"/>
    <col min="10505" max="10505" width="14.42578125" style="9" customWidth="1"/>
    <col min="10506" max="10507" width="11.5703125" style="9" customWidth="1"/>
    <col min="10508" max="10508" width="12.140625" style="9" customWidth="1"/>
    <col min="10509" max="10509" width="12.7109375" style="9" customWidth="1"/>
    <col min="10510" max="10513" width="11.5703125" style="9" customWidth="1"/>
    <col min="10514" max="10514" width="15.28515625" style="9" bestFit="1" customWidth="1"/>
    <col min="10515" max="10515" width="13.85546875" style="9" customWidth="1"/>
    <col min="10516" max="10517" width="8.7109375" style="9" customWidth="1"/>
    <col min="10518" max="10518" width="19.7109375" style="9" customWidth="1"/>
    <col min="10519" max="10519" width="16.140625" style="9" customWidth="1"/>
    <col min="10520" max="10520" width="13.42578125" style="9" bestFit="1" customWidth="1"/>
    <col min="10521" max="10521" width="13.7109375" style="9" customWidth="1"/>
    <col min="10522" max="10522" width="14.5703125" style="9" customWidth="1"/>
    <col min="10523" max="10523" width="11.5703125" style="9"/>
    <col min="10524" max="10524" width="12.7109375" style="9" bestFit="1" customWidth="1"/>
    <col min="10525" max="10752" width="11.5703125" style="9"/>
    <col min="10753" max="10753" width="5.42578125" style="9" customWidth="1"/>
    <col min="10754" max="10754" width="46" style="9" customWidth="1"/>
    <col min="10755" max="10755" width="9" style="9" customWidth="1"/>
    <col min="10756" max="10756" width="9.7109375" style="9" customWidth="1"/>
    <col min="10757" max="10757" width="12.28515625" style="9" customWidth="1"/>
    <col min="10758" max="10758" width="12.5703125" style="9" customWidth="1"/>
    <col min="10759" max="10760" width="11.5703125" style="9" customWidth="1"/>
    <col min="10761" max="10761" width="14.42578125" style="9" customWidth="1"/>
    <col min="10762" max="10763" width="11.5703125" style="9" customWidth="1"/>
    <col min="10764" max="10764" width="12.140625" style="9" customWidth="1"/>
    <col min="10765" max="10765" width="12.7109375" style="9" customWidth="1"/>
    <col min="10766" max="10769" width="11.5703125" style="9" customWidth="1"/>
    <col min="10770" max="10770" width="15.28515625" style="9" bestFit="1" customWidth="1"/>
    <col min="10771" max="10771" width="13.85546875" style="9" customWidth="1"/>
    <col min="10772" max="10773" width="8.7109375" style="9" customWidth="1"/>
    <col min="10774" max="10774" width="19.7109375" style="9" customWidth="1"/>
    <col min="10775" max="10775" width="16.140625" style="9" customWidth="1"/>
    <col min="10776" max="10776" width="13.42578125" style="9" bestFit="1" customWidth="1"/>
    <col min="10777" max="10777" width="13.7109375" style="9" customWidth="1"/>
    <col min="10778" max="10778" width="14.5703125" style="9" customWidth="1"/>
    <col min="10779" max="10779" width="11.5703125" style="9"/>
    <col min="10780" max="10780" width="12.7109375" style="9" bestFit="1" customWidth="1"/>
    <col min="10781" max="11008" width="11.5703125" style="9"/>
    <col min="11009" max="11009" width="5.42578125" style="9" customWidth="1"/>
    <col min="11010" max="11010" width="46" style="9" customWidth="1"/>
    <col min="11011" max="11011" width="9" style="9" customWidth="1"/>
    <col min="11012" max="11012" width="9.7109375" style="9" customWidth="1"/>
    <col min="11013" max="11013" width="12.28515625" style="9" customWidth="1"/>
    <col min="11014" max="11014" width="12.5703125" style="9" customWidth="1"/>
    <col min="11015" max="11016" width="11.5703125" style="9" customWidth="1"/>
    <col min="11017" max="11017" width="14.42578125" style="9" customWidth="1"/>
    <col min="11018" max="11019" width="11.5703125" style="9" customWidth="1"/>
    <col min="11020" max="11020" width="12.140625" style="9" customWidth="1"/>
    <col min="11021" max="11021" width="12.7109375" style="9" customWidth="1"/>
    <col min="11022" max="11025" width="11.5703125" style="9" customWidth="1"/>
    <col min="11026" max="11026" width="15.28515625" style="9" bestFit="1" customWidth="1"/>
    <col min="11027" max="11027" width="13.85546875" style="9" customWidth="1"/>
    <col min="11028" max="11029" width="8.7109375" style="9" customWidth="1"/>
    <col min="11030" max="11030" width="19.7109375" style="9" customWidth="1"/>
    <col min="11031" max="11031" width="16.140625" style="9" customWidth="1"/>
    <col min="11032" max="11032" width="13.42578125" style="9" bestFit="1" customWidth="1"/>
    <col min="11033" max="11033" width="13.7109375" style="9" customWidth="1"/>
    <col min="11034" max="11034" width="14.5703125" style="9" customWidth="1"/>
    <col min="11035" max="11035" width="11.5703125" style="9"/>
    <col min="11036" max="11036" width="12.7109375" style="9" bestFit="1" customWidth="1"/>
    <col min="11037" max="11264" width="11.5703125" style="9"/>
    <col min="11265" max="11265" width="5.42578125" style="9" customWidth="1"/>
    <col min="11266" max="11266" width="46" style="9" customWidth="1"/>
    <col min="11267" max="11267" width="9" style="9" customWidth="1"/>
    <col min="11268" max="11268" width="9.7109375" style="9" customWidth="1"/>
    <col min="11269" max="11269" width="12.28515625" style="9" customWidth="1"/>
    <col min="11270" max="11270" width="12.5703125" style="9" customWidth="1"/>
    <col min="11271" max="11272" width="11.5703125" style="9" customWidth="1"/>
    <col min="11273" max="11273" width="14.42578125" style="9" customWidth="1"/>
    <col min="11274" max="11275" width="11.5703125" style="9" customWidth="1"/>
    <col min="11276" max="11276" width="12.140625" style="9" customWidth="1"/>
    <col min="11277" max="11277" width="12.7109375" style="9" customWidth="1"/>
    <col min="11278" max="11281" width="11.5703125" style="9" customWidth="1"/>
    <col min="11282" max="11282" width="15.28515625" style="9" bestFit="1" customWidth="1"/>
    <col min="11283" max="11283" width="13.85546875" style="9" customWidth="1"/>
    <col min="11284" max="11285" width="8.7109375" style="9" customWidth="1"/>
    <col min="11286" max="11286" width="19.7109375" style="9" customWidth="1"/>
    <col min="11287" max="11287" width="16.140625" style="9" customWidth="1"/>
    <col min="11288" max="11288" width="13.42578125" style="9" bestFit="1" customWidth="1"/>
    <col min="11289" max="11289" width="13.7109375" style="9" customWidth="1"/>
    <col min="11290" max="11290" width="14.5703125" style="9" customWidth="1"/>
    <col min="11291" max="11291" width="11.5703125" style="9"/>
    <col min="11292" max="11292" width="12.7109375" style="9" bestFit="1" customWidth="1"/>
    <col min="11293" max="11520" width="11.5703125" style="9"/>
    <col min="11521" max="11521" width="5.42578125" style="9" customWidth="1"/>
    <col min="11522" max="11522" width="46" style="9" customWidth="1"/>
    <col min="11523" max="11523" width="9" style="9" customWidth="1"/>
    <col min="11524" max="11524" width="9.7109375" style="9" customWidth="1"/>
    <col min="11525" max="11525" width="12.28515625" style="9" customWidth="1"/>
    <col min="11526" max="11526" width="12.5703125" style="9" customWidth="1"/>
    <col min="11527" max="11528" width="11.5703125" style="9" customWidth="1"/>
    <col min="11529" max="11529" width="14.42578125" style="9" customWidth="1"/>
    <col min="11530" max="11531" width="11.5703125" style="9" customWidth="1"/>
    <col min="11532" max="11532" width="12.140625" style="9" customWidth="1"/>
    <col min="11533" max="11533" width="12.7109375" style="9" customWidth="1"/>
    <col min="11534" max="11537" width="11.5703125" style="9" customWidth="1"/>
    <col min="11538" max="11538" width="15.28515625" style="9" bestFit="1" customWidth="1"/>
    <col min="11539" max="11539" width="13.85546875" style="9" customWidth="1"/>
    <col min="11540" max="11541" width="8.7109375" style="9" customWidth="1"/>
    <col min="11542" max="11542" width="19.7109375" style="9" customWidth="1"/>
    <col min="11543" max="11543" width="16.140625" style="9" customWidth="1"/>
    <col min="11544" max="11544" width="13.42578125" style="9" bestFit="1" customWidth="1"/>
    <col min="11545" max="11545" width="13.7109375" style="9" customWidth="1"/>
    <col min="11546" max="11546" width="14.5703125" style="9" customWidth="1"/>
    <col min="11547" max="11547" width="11.5703125" style="9"/>
    <col min="11548" max="11548" width="12.7109375" style="9" bestFit="1" customWidth="1"/>
    <col min="11549" max="11776" width="11.5703125" style="9"/>
    <col min="11777" max="11777" width="5.42578125" style="9" customWidth="1"/>
    <col min="11778" max="11778" width="46" style="9" customWidth="1"/>
    <col min="11779" max="11779" width="9" style="9" customWidth="1"/>
    <col min="11780" max="11780" width="9.7109375" style="9" customWidth="1"/>
    <col min="11781" max="11781" width="12.28515625" style="9" customWidth="1"/>
    <col min="11782" max="11782" width="12.5703125" style="9" customWidth="1"/>
    <col min="11783" max="11784" width="11.5703125" style="9" customWidth="1"/>
    <col min="11785" max="11785" width="14.42578125" style="9" customWidth="1"/>
    <col min="11786" max="11787" width="11.5703125" style="9" customWidth="1"/>
    <col min="11788" max="11788" width="12.140625" style="9" customWidth="1"/>
    <col min="11789" max="11789" width="12.7109375" style="9" customWidth="1"/>
    <col min="11790" max="11793" width="11.5703125" style="9" customWidth="1"/>
    <col min="11794" max="11794" width="15.28515625" style="9" bestFit="1" customWidth="1"/>
    <col min="11795" max="11795" width="13.85546875" style="9" customWidth="1"/>
    <col min="11796" max="11797" width="8.7109375" style="9" customWidth="1"/>
    <col min="11798" max="11798" width="19.7109375" style="9" customWidth="1"/>
    <col min="11799" max="11799" width="16.140625" style="9" customWidth="1"/>
    <col min="11800" max="11800" width="13.42578125" style="9" bestFit="1" customWidth="1"/>
    <col min="11801" max="11801" width="13.7109375" style="9" customWidth="1"/>
    <col min="11802" max="11802" width="14.5703125" style="9" customWidth="1"/>
    <col min="11803" max="11803" width="11.5703125" style="9"/>
    <col min="11804" max="11804" width="12.7109375" style="9" bestFit="1" customWidth="1"/>
    <col min="11805" max="12032" width="11.5703125" style="9"/>
    <col min="12033" max="12033" width="5.42578125" style="9" customWidth="1"/>
    <col min="12034" max="12034" width="46" style="9" customWidth="1"/>
    <col min="12035" max="12035" width="9" style="9" customWidth="1"/>
    <col min="12036" max="12036" width="9.7109375" style="9" customWidth="1"/>
    <col min="12037" max="12037" width="12.28515625" style="9" customWidth="1"/>
    <col min="12038" max="12038" width="12.5703125" style="9" customWidth="1"/>
    <col min="12039" max="12040" width="11.5703125" style="9" customWidth="1"/>
    <col min="12041" max="12041" width="14.42578125" style="9" customWidth="1"/>
    <col min="12042" max="12043" width="11.5703125" style="9" customWidth="1"/>
    <col min="12044" max="12044" width="12.140625" style="9" customWidth="1"/>
    <col min="12045" max="12045" width="12.7109375" style="9" customWidth="1"/>
    <col min="12046" max="12049" width="11.5703125" style="9" customWidth="1"/>
    <col min="12050" max="12050" width="15.28515625" style="9" bestFit="1" customWidth="1"/>
    <col min="12051" max="12051" width="13.85546875" style="9" customWidth="1"/>
    <col min="12052" max="12053" width="8.7109375" style="9" customWidth="1"/>
    <col min="12054" max="12054" width="19.7109375" style="9" customWidth="1"/>
    <col min="12055" max="12055" width="16.140625" style="9" customWidth="1"/>
    <col min="12056" max="12056" width="13.42578125" style="9" bestFit="1" customWidth="1"/>
    <col min="12057" max="12057" width="13.7109375" style="9" customWidth="1"/>
    <col min="12058" max="12058" width="14.5703125" style="9" customWidth="1"/>
    <col min="12059" max="12059" width="11.5703125" style="9"/>
    <col min="12060" max="12060" width="12.7109375" style="9" bestFit="1" customWidth="1"/>
    <col min="12061" max="12288" width="11.5703125" style="9"/>
    <col min="12289" max="12289" width="5.42578125" style="9" customWidth="1"/>
    <col min="12290" max="12290" width="46" style="9" customWidth="1"/>
    <col min="12291" max="12291" width="9" style="9" customWidth="1"/>
    <col min="12292" max="12292" width="9.7109375" style="9" customWidth="1"/>
    <col min="12293" max="12293" width="12.28515625" style="9" customWidth="1"/>
    <col min="12294" max="12294" width="12.5703125" style="9" customWidth="1"/>
    <col min="12295" max="12296" width="11.5703125" style="9" customWidth="1"/>
    <col min="12297" max="12297" width="14.42578125" style="9" customWidth="1"/>
    <col min="12298" max="12299" width="11.5703125" style="9" customWidth="1"/>
    <col min="12300" max="12300" width="12.140625" style="9" customWidth="1"/>
    <col min="12301" max="12301" width="12.7109375" style="9" customWidth="1"/>
    <col min="12302" max="12305" width="11.5703125" style="9" customWidth="1"/>
    <col min="12306" max="12306" width="15.28515625" style="9" bestFit="1" customWidth="1"/>
    <col min="12307" max="12307" width="13.85546875" style="9" customWidth="1"/>
    <col min="12308" max="12309" width="8.7109375" style="9" customWidth="1"/>
    <col min="12310" max="12310" width="19.7109375" style="9" customWidth="1"/>
    <col min="12311" max="12311" width="16.140625" style="9" customWidth="1"/>
    <col min="12312" max="12312" width="13.42578125" style="9" bestFit="1" customWidth="1"/>
    <col min="12313" max="12313" width="13.7109375" style="9" customWidth="1"/>
    <col min="12314" max="12314" width="14.5703125" style="9" customWidth="1"/>
    <col min="12315" max="12315" width="11.5703125" style="9"/>
    <col min="12316" max="12316" width="12.7109375" style="9" bestFit="1" customWidth="1"/>
    <col min="12317" max="12544" width="11.5703125" style="9"/>
    <col min="12545" max="12545" width="5.42578125" style="9" customWidth="1"/>
    <col min="12546" max="12546" width="46" style="9" customWidth="1"/>
    <col min="12547" max="12547" width="9" style="9" customWidth="1"/>
    <col min="12548" max="12548" width="9.7109375" style="9" customWidth="1"/>
    <col min="12549" max="12549" width="12.28515625" style="9" customWidth="1"/>
    <col min="12550" max="12550" width="12.5703125" style="9" customWidth="1"/>
    <col min="12551" max="12552" width="11.5703125" style="9" customWidth="1"/>
    <col min="12553" max="12553" width="14.42578125" style="9" customWidth="1"/>
    <col min="12554" max="12555" width="11.5703125" style="9" customWidth="1"/>
    <col min="12556" max="12556" width="12.140625" style="9" customWidth="1"/>
    <col min="12557" max="12557" width="12.7109375" style="9" customWidth="1"/>
    <col min="12558" max="12561" width="11.5703125" style="9" customWidth="1"/>
    <col min="12562" max="12562" width="15.28515625" style="9" bestFit="1" customWidth="1"/>
    <col min="12563" max="12563" width="13.85546875" style="9" customWidth="1"/>
    <col min="12564" max="12565" width="8.7109375" style="9" customWidth="1"/>
    <col min="12566" max="12566" width="19.7109375" style="9" customWidth="1"/>
    <col min="12567" max="12567" width="16.140625" style="9" customWidth="1"/>
    <col min="12568" max="12568" width="13.42578125" style="9" bestFit="1" customWidth="1"/>
    <col min="12569" max="12569" width="13.7109375" style="9" customWidth="1"/>
    <col min="12570" max="12570" width="14.5703125" style="9" customWidth="1"/>
    <col min="12571" max="12571" width="11.5703125" style="9"/>
    <col min="12572" max="12572" width="12.7109375" style="9" bestFit="1" customWidth="1"/>
    <col min="12573" max="12800" width="11.5703125" style="9"/>
    <col min="12801" max="12801" width="5.42578125" style="9" customWidth="1"/>
    <col min="12802" max="12802" width="46" style="9" customWidth="1"/>
    <col min="12803" max="12803" width="9" style="9" customWidth="1"/>
    <col min="12804" max="12804" width="9.7109375" style="9" customWidth="1"/>
    <col min="12805" max="12805" width="12.28515625" style="9" customWidth="1"/>
    <col min="12806" max="12806" width="12.5703125" style="9" customWidth="1"/>
    <col min="12807" max="12808" width="11.5703125" style="9" customWidth="1"/>
    <col min="12809" max="12809" width="14.42578125" style="9" customWidth="1"/>
    <col min="12810" max="12811" width="11.5703125" style="9" customWidth="1"/>
    <col min="12812" max="12812" width="12.140625" style="9" customWidth="1"/>
    <col min="12813" max="12813" width="12.7109375" style="9" customWidth="1"/>
    <col min="12814" max="12817" width="11.5703125" style="9" customWidth="1"/>
    <col min="12818" max="12818" width="15.28515625" style="9" bestFit="1" customWidth="1"/>
    <col min="12819" max="12819" width="13.85546875" style="9" customWidth="1"/>
    <col min="12820" max="12821" width="8.7109375" style="9" customWidth="1"/>
    <col min="12822" max="12822" width="19.7109375" style="9" customWidth="1"/>
    <col min="12823" max="12823" width="16.140625" style="9" customWidth="1"/>
    <col min="12824" max="12824" width="13.42578125" style="9" bestFit="1" customWidth="1"/>
    <col min="12825" max="12825" width="13.7109375" style="9" customWidth="1"/>
    <col min="12826" max="12826" width="14.5703125" style="9" customWidth="1"/>
    <col min="12827" max="12827" width="11.5703125" style="9"/>
    <col min="12828" max="12828" width="12.7109375" style="9" bestFit="1" customWidth="1"/>
    <col min="12829" max="13056" width="11.5703125" style="9"/>
    <col min="13057" max="13057" width="5.42578125" style="9" customWidth="1"/>
    <col min="13058" max="13058" width="46" style="9" customWidth="1"/>
    <col min="13059" max="13059" width="9" style="9" customWidth="1"/>
    <col min="13060" max="13060" width="9.7109375" style="9" customWidth="1"/>
    <col min="13061" max="13061" width="12.28515625" style="9" customWidth="1"/>
    <col min="13062" max="13062" width="12.5703125" style="9" customWidth="1"/>
    <col min="13063" max="13064" width="11.5703125" style="9" customWidth="1"/>
    <col min="13065" max="13065" width="14.42578125" style="9" customWidth="1"/>
    <col min="13066" max="13067" width="11.5703125" style="9" customWidth="1"/>
    <col min="13068" max="13068" width="12.140625" style="9" customWidth="1"/>
    <col min="13069" max="13069" width="12.7109375" style="9" customWidth="1"/>
    <col min="13070" max="13073" width="11.5703125" style="9" customWidth="1"/>
    <col min="13074" max="13074" width="15.28515625" style="9" bestFit="1" customWidth="1"/>
    <col min="13075" max="13075" width="13.85546875" style="9" customWidth="1"/>
    <col min="13076" max="13077" width="8.7109375" style="9" customWidth="1"/>
    <col min="13078" max="13078" width="19.7109375" style="9" customWidth="1"/>
    <col min="13079" max="13079" width="16.140625" style="9" customWidth="1"/>
    <col min="13080" max="13080" width="13.42578125" style="9" bestFit="1" customWidth="1"/>
    <col min="13081" max="13081" width="13.7109375" style="9" customWidth="1"/>
    <col min="13082" max="13082" width="14.5703125" style="9" customWidth="1"/>
    <col min="13083" max="13083" width="11.5703125" style="9"/>
    <col min="13084" max="13084" width="12.7109375" style="9" bestFit="1" customWidth="1"/>
    <col min="13085" max="13312" width="11.5703125" style="9"/>
    <col min="13313" max="13313" width="5.42578125" style="9" customWidth="1"/>
    <col min="13314" max="13314" width="46" style="9" customWidth="1"/>
    <col min="13315" max="13315" width="9" style="9" customWidth="1"/>
    <col min="13316" max="13316" width="9.7109375" style="9" customWidth="1"/>
    <col min="13317" max="13317" width="12.28515625" style="9" customWidth="1"/>
    <col min="13318" max="13318" width="12.5703125" style="9" customWidth="1"/>
    <col min="13319" max="13320" width="11.5703125" style="9" customWidth="1"/>
    <col min="13321" max="13321" width="14.42578125" style="9" customWidth="1"/>
    <col min="13322" max="13323" width="11.5703125" style="9" customWidth="1"/>
    <col min="13324" max="13324" width="12.140625" style="9" customWidth="1"/>
    <col min="13325" max="13325" width="12.7109375" style="9" customWidth="1"/>
    <col min="13326" max="13329" width="11.5703125" style="9" customWidth="1"/>
    <col min="13330" max="13330" width="15.28515625" style="9" bestFit="1" customWidth="1"/>
    <col min="13331" max="13331" width="13.85546875" style="9" customWidth="1"/>
    <col min="13332" max="13333" width="8.7109375" style="9" customWidth="1"/>
    <col min="13334" max="13334" width="19.7109375" style="9" customWidth="1"/>
    <col min="13335" max="13335" width="16.140625" style="9" customWidth="1"/>
    <col min="13336" max="13336" width="13.42578125" style="9" bestFit="1" customWidth="1"/>
    <col min="13337" max="13337" width="13.7109375" style="9" customWidth="1"/>
    <col min="13338" max="13338" width="14.5703125" style="9" customWidth="1"/>
    <col min="13339" max="13339" width="11.5703125" style="9"/>
    <col min="13340" max="13340" width="12.7109375" style="9" bestFit="1" customWidth="1"/>
    <col min="13341" max="13568" width="11.5703125" style="9"/>
    <col min="13569" max="13569" width="5.42578125" style="9" customWidth="1"/>
    <col min="13570" max="13570" width="46" style="9" customWidth="1"/>
    <col min="13571" max="13571" width="9" style="9" customWidth="1"/>
    <col min="13572" max="13572" width="9.7109375" style="9" customWidth="1"/>
    <col min="13573" max="13573" width="12.28515625" style="9" customWidth="1"/>
    <col min="13574" max="13574" width="12.5703125" style="9" customWidth="1"/>
    <col min="13575" max="13576" width="11.5703125" style="9" customWidth="1"/>
    <col min="13577" max="13577" width="14.42578125" style="9" customWidth="1"/>
    <col min="13578" max="13579" width="11.5703125" style="9" customWidth="1"/>
    <col min="13580" max="13580" width="12.140625" style="9" customWidth="1"/>
    <col min="13581" max="13581" width="12.7109375" style="9" customWidth="1"/>
    <col min="13582" max="13585" width="11.5703125" style="9" customWidth="1"/>
    <col min="13586" max="13586" width="15.28515625" style="9" bestFit="1" customWidth="1"/>
    <col min="13587" max="13587" width="13.85546875" style="9" customWidth="1"/>
    <col min="13588" max="13589" width="8.7109375" style="9" customWidth="1"/>
    <col min="13590" max="13590" width="19.7109375" style="9" customWidth="1"/>
    <col min="13591" max="13591" width="16.140625" style="9" customWidth="1"/>
    <col min="13592" max="13592" width="13.42578125" style="9" bestFit="1" customWidth="1"/>
    <col min="13593" max="13593" width="13.7109375" style="9" customWidth="1"/>
    <col min="13594" max="13594" width="14.5703125" style="9" customWidth="1"/>
    <col min="13595" max="13595" width="11.5703125" style="9"/>
    <col min="13596" max="13596" width="12.7109375" style="9" bestFit="1" customWidth="1"/>
    <col min="13597" max="13824" width="11.5703125" style="9"/>
    <col min="13825" max="13825" width="5.42578125" style="9" customWidth="1"/>
    <col min="13826" max="13826" width="46" style="9" customWidth="1"/>
    <col min="13827" max="13827" width="9" style="9" customWidth="1"/>
    <col min="13828" max="13828" width="9.7109375" style="9" customWidth="1"/>
    <col min="13829" max="13829" width="12.28515625" style="9" customWidth="1"/>
    <col min="13830" max="13830" width="12.5703125" style="9" customWidth="1"/>
    <col min="13831" max="13832" width="11.5703125" style="9" customWidth="1"/>
    <col min="13833" max="13833" width="14.42578125" style="9" customWidth="1"/>
    <col min="13834" max="13835" width="11.5703125" style="9" customWidth="1"/>
    <col min="13836" max="13836" width="12.140625" style="9" customWidth="1"/>
    <col min="13837" max="13837" width="12.7109375" style="9" customWidth="1"/>
    <col min="13838" max="13841" width="11.5703125" style="9" customWidth="1"/>
    <col min="13842" max="13842" width="15.28515625" style="9" bestFit="1" customWidth="1"/>
    <col min="13843" max="13843" width="13.85546875" style="9" customWidth="1"/>
    <col min="13844" max="13845" width="8.7109375" style="9" customWidth="1"/>
    <col min="13846" max="13846" width="19.7109375" style="9" customWidth="1"/>
    <col min="13847" max="13847" width="16.140625" style="9" customWidth="1"/>
    <col min="13848" max="13848" width="13.42578125" style="9" bestFit="1" customWidth="1"/>
    <col min="13849" max="13849" width="13.7109375" style="9" customWidth="1"/>
    <col min="13850" max="13850" width="14.5703125" style="9" customWidth="1"/>
    <col min="13851" max="13851" width="11.5703125" style="9"/>
    <col min="13852" max="13852" width="12.7109375" style="9" bestFit="1" customWidth="1"/>
    <col min="13853" max="14080" width="11.5703125" style="9"/>
    <col min="14081" max="14081" width="5.42578125" style="9" customWidth="1"/>
    <col min="14082" max="14082" width="46" style="9" customWidth="1"/>
    <col min="14083" max="14083" width="9" style="9" customWidth="1"/>
    <col min="14084" max="14084" width="9.7109375" style="9" customWidth="1"/>
    <col min="14085" max="14085" width="12.28515625" style="9" customWidth="1"/>
    <col min="14086" max="14086" width="12.5703125" style="9" customWidth="1"/>
    <col min="14087" max="14088" width="11.5703125" style="9" customWidth="1"/>
    <col min="14089" max="14089" width="14.42578125" style="9" customWidth="1"/>
    <col min="14090" max="14091" width="11.5703125" style="9" customWidth="1"/>
    <col min="14092" max="14092" width="12.140625" style="9" customWidth="1"/>
    <col min="14093" max="14093" width="12.7109375" style="9" customWidth="1"/>
    <col min="14094" max="14097" width="11.5703125" style="9" customWidth="1"/>
    <col min="14098" max="14098" width="15.28515625" style="9" bestFit="1" customWidth="1"/>
    <col min="14099" max="14099" width="13.85546875" style="9" customWidth="1"/>
    <col min="14100" max="14101" width="8.7109375" style="9" customWidth="1"/>
    <col min="14102" max="14102" width="19.7109375" style="9" customWidth="1"/>
    <col min="14103" max="14103" width="16.140625" style="9" customWidth="1"/>
    <col min="14104" max="14104" width="13.42578125" style="9" bestFit="1" customWidth="1"/>
    <col min="14105" max="14105" width="13.7109375" style="9" customWidth="1"/>
    <col min="14106" max="14106" width="14.5703125" style="9" customWidth="1"/>
    <col min="14107" max="14107" width="11.5703125" style="9"/>
    <col min="14108" max="14108" width="12.7109375" style="9" bestFit="1" customWidth="1"/>
    <col min="14109" max="14336" width="11.5703125" style="9"/>
    <col min="14337" max="14337" width="5.42578125" style="9" customWidth="1"/>
    <col min="14338" max="14338" width="46" style="9" customWidth="1"/>
    <col min="14339" max="14339" width="9" style="9" customWidth="1"/>
    <col min="14340" max="14340" width="9.7109375" style="9" customWidth="1"/>
    <col min="14341" max="14341" width="12.28515625" style="9" customWidth="1"/>
    <col min="14342" max="14342" width="12.5703125" style="9" customWidth="1"/>
    <col min="14343" max="14344" width="11.5703125" style="9" customWidth="1"/>
    <col min="14345" max="14345" width="14.42578125" style="9" customWidth="1"/>
    <col min="14346" max="14347" width="11.5703125" style="9" customWidth="1"/>
    <col min="14348" max="14348" width="12.140625" style="9" customWidth="1"/>
    <col min="14349" max="14349" width="12.7109375" style="9" customWidth="1"/>
    <col min="14350" max="14353" width="11.5703125" style="9" customWidth="1"/>
    <col min="14354" max="14354" width="15.28515625" style="9" bestFit="1" customWidth="1"/>
    <col min="14355" max="14355" width="13.85546875" style="9" customWidth="1"/>
    <col min="14356" max="14357" width="8.7109375" style="9" customWidth="1"/>
    <col min="14358" max="14358" width="19.7109375" style="9" customWidth="1"/>
    <col min="14359" max="14359" width="16.140625" style="9" customWidth="1"/>
    <col min="14360" max="14360" width="13.42578125" style="9" bestFit="1" customWidth="1"/>
    <col min="14361" max="14361" width="13.7109375" style="9" customWidth="1"/>
    <col min="14362" max="14362" width="14.5703125" style="9" customWidth="1"/>
    <col min="14363" max="14363" width="11.5703125" style="9"/>
    <col min="14364" max="14364" width="12.7109375" style="9" bestFit="1" customWidth="1"/>
    <col min="14365" max="14592" width="11.5703125" style="9"/>
    <col min="14593" max="14593" width="5.42578125" style="9" customWidth="1"/>
    <col min="14594" max="14594" width="46" style="9" customWidth="1"/>
    <col min="14595" max="14595" width="9" style="9" customWidth="1"/>
    <col min="14596" max="14596" width="9.7109375" style="9" customWidth="1"/>
    <col min="14597" max="14597" width="12.28515625" style="9" customWidth="1"/>
    <col min="14598" max="14598" width="12.5703125" style="9" customWidth="1"/>
    <col min="14599" max="14600" width="11.5703125" style="9" customWidth="1"/>
    <col min="14601" max="14601" width="14.42578125" style="9" customWidth="1"/>
    <col min="14602" max="14603" width="11.5703125" style="9" customWidth="1"/>
    <col min="14604" max="14604" width="12.140625" style="9" customWidth="1"/>
    <col min="14605" max="14605" width="12.7109375" style="9" customWidth="1"/>
    <col min="14606" max="14609" width="11.5703125" style="9" customWidth="1"/>
    <col min="14610" max="14610" width="15.28515625" style="9" bestFit="1" customWidth="1"/>
    <col min="14611" max="14611" width="13.85546875" style="9" customWidth="1"/>
    <col min="14612" max="14613" width="8.7109375" style="9" customWidth="1"/>
    <col min="14614" max="14614" width="19.7109375" style="9" customWidth="1"/>
    <col min="14615" max="14615" width="16.140625" style="9" customWidth="1"/>
    <col min="14616" max="14616" width="13.42578125" style="9" bestFit="1" customWidth="1"/>
    <col min="14617" max="14617" width="13.7109375" style="9" customWidth="1"/>
    <col min="14618" max="14618" width="14.5703125" style="9" customWidth="1"/>
    <col min="14619" max="14619" width="11.5703125" style="9"/>
    <col min="14620" max="14620" width="12.7109375" style="9" bestFit="1" customWidth="1"/>
    <col min="14621" max="14848" width="11.5703125" style="9"/>
    <col min="14849" max="14849" width="5.42578125" style="9" customWidth="1"/>
    <col min="14850" max="14850" width="46" style="9" customWidth="1"/>
    <col min="14851" max="14851" width="9" style="9" customWidth="1"/>
    <col min="14852" max="14852" width="9.7109375" style="9" customWidth="1"/>
    <col min="14853" max="14853" width="12.28515625" style="9" customWidth="1"/>
    <col min="14854" max="14854" width="12.5703125" style="9" customWidth="1"/>
    <col min="14855" max="14856" width="11.5703125" style="9" customWidth="1"/>
    <col min="14857" max="14857" width="14.42578125" style="9" customWidth="1"/>
    <col min="14858" max="14859" width="11.5703125" style="9" customWidth="1"/>
    <col min="14860" max="14860" width="12.140625" style="9" customWidth="1"/>
    <col min="14861" max="14861" width="12.7109375" style="9" customWidth="1"/>
    <col min="14862" max="14865" width="11.5703125" style="9" customWidth="1"/>
    <col min="14866" max="14866" width="15.28515625" style="9" bestFit="1" customWidth="1"/>
    <col min="14867" max="14867" width="13.85546875" style="9" customWidth="1"/>
    <col min="14868" max="14869" width="8.7109375" style="9" customWidth="1"/>
    <col min="14870" max="14870" width="19.7109375" style="9" customWidth="1"/>
    <col min="14871" max="14871" width="16.140625" style="9" customWidth="1"/>
    <col min="14872" max="14872" width="13.42578125" style="9" bestFit="1" customWidth="1"/>
    <col min="14873" max="14873" width="13.7109375" style="9" customWidth="1"/>
    <col min="14874" max="14874" width="14.5703125" style="9" customWidth="1"/>
    <col min="14875" max="14875" width="11.5703125" style="9"/>
    <col min="14876" max="14876" width="12.7109375" style="9" bestFit="1" customWidth="1"/>
    <col min="14877" max="15104" width="11.5703125" style="9"/>
    <col min="15105" max="15105" width="5.42578125" style="9" customWidth="1"/>
    <col min="15106" max="15106" width="46" style="9" customWidth="1"/>
    <col min="15107" max="15107" width="9" style="9" customWidth="1"/>
    <col min="15108" max="15108" width="9.7109375" style="9" customWidth="1"/>
    <col min="15109" max="15109" width="12.28515625" style="9" customWidth="1"/>
    <col min="15110" max="15110" width="12.5703125" style="9" customWidth="1"/>
    <col min="15111" max="15112" width="11.5703125" style="9" customWidth="1"/>
    <col min="15113" max="15113" width="14.42578125" style="9" customWidth="1"/>
    <col min="15114" max="15115" width="11.5703125" style="9" customWidth="1"/>
    <col min="15116" max="15116" width="12.140625" style="9" customWidth="1"/>
    <col min="15117" max="15117" width="12.7109375" style="9" customWidth="1"/>
    <col min="15118" max="15121" width="11.5703125" style="9" customWidth="1"/>
    <col min="15122" max="15122" width="15.28515625" style="9" bestFit="1" customWidth="1"/>
    <col min="15123" max="15123" width="13.85546875" style="9" customWidth="1"/>
    <col min="15124" max="15125" width="8.7109375" style="9" customWidth="1"/>
    <col min="15126" max="15126" width="19.7109375" style="9" customWidth="1"/>
    <col min="15127" max="15127" width="16.140625" style="9" customWidth="1"/>
    <col min="15128" max="15128" width="13.42578125" style="9" bestFit="1" customWidth="1"/>
    <col min="15129" max="15129" width="13.7109375" style="9" customWidth="1"/>
    <col min="15130" max="15130" width="14.5703125" style="9" customWidth="1"/>
    <col min="15131" max="15131" width="11.5703125" style="9"/>
    <col min="15132" max="15132" width="12.7109375" style="9" bestFit="1" customWidth="1"/>
    <col min="15133" max="15360" width="11.5703125" style="9"/>
    <col min="15361" max="15361" width="5.42578125" style="9" customWidth="1"/>
    <col min="15362" max="15362" width="46" style="9" customWidth="1"/>
    <col min="15363" max="15363" width="9" style="9" customWidth="1"/>
    <col min="15364" max="15364" width="9.7109375" style="9" customWidth="1"/>
    <col min="15365" max="15365" width="12.28515625" style="9" customWidth="1"/>
    <col min="15366" max="15366" width="12.5703125" style="9" customWidth="1"/>
    <col min="15367" max="15368" width="11.5703125" style="9" customWidth="1"/>
    <col min="15369" max="15369" width="14.42578125" style="9" customWidth="1"/>
    <col min="15370" max="15371" width="11.5703125" style="9" customWidth="1"/>
    <col min="15372" max="15372" width="12.140625" style="9" customWidth="1"/>
    <col min="15373" max="15373" width="12.7109375" style="9" customWidth="1"/>
    <col min="15374" max="15377" width="11.5703125" style="9" customWidth="1"/>
    <col min="15378" max="15378" width="15.28515625" style="9" bestFit="1" customWidth="1"/>
    <col min="15379" max="15379" width="13.85546875" style="9" customWidth="1"/>
    <col min="15380" max="15381" width="8.7109375" style="9" customWidth="1"/>
    <col min="15382" max="15382" width="19.7109375" style="9" customWidth="1"/>
    <col min="15383" max="15383" width="16.140625" style="9" customWidth="1"/>
    <col min="15384" max="15384" width="13.42578125" style="9" bestFit="1" customWidth="1"/>
    <col min="15385" max="15385" width="13.7109375" style="9" customWidth="1"/>
    <col min="15386" max="15386" width="14.5703125" style="9" customWidth="1"/>
    <col min="15387" max="15387" width="11.5703125" style="9"/>
    <col min="15388" max="15388" width="12.7109375" style="9" bestFit="1" customWidth="1"/>
    <col min="15389" max="15616" width="11.5703125" style="9"/>
    <col min="15617" max="15617" width="5.42578125" style="9" customWidth="1"/>
    <col min="15618" max="15618" width="46" style="9" customWidth="1"/>
    <col min="15619" max="15619" width="9" style="9" customWidth="1"/>
    <col min="15620" max="15620" width="9.7109375" style="9" customWidth="1"/>
    <col min="15621" max="15621" width="12.28515625" style="9" customWidth="1"/>
    <col min="15622" max="15622" width="12.5703125" style="9" customWidth="1"/>
    <col min="15623" max="15624" width="11.5703125" style="9" customWidth="1"/>
    <col min="15625" max="15625" width="14.42578125" style="9" customWidth="1"/>
    <col min="15626" max="15627" width="11.5703125" style="9" customWidth="1"/>
    <col min="15628" max="15628" width="12.140625" style="9" customWidth="1"/>
    <col min="15629" max="15629" width="12.7109375" style="9" customWidth="1"/>
    <col min="15630" max="15633" width="11.5703125" style="9" customWidth="1"/>
    <col min="15634" max="15634" width="15.28515625" style="9" bestFit="1" customWidth="1"/>
    <col min="15635" max="15635" width="13.85546875" style="9" customWidth="1"/>
    <col min="15636" max="15637" width="8.7109375" style="9" customWidth="1"/>
    <col min="15638" max="15638" width="19.7109375" style="9" customWidth="1"/>
    <col min="15639" max="15639" width="16.140625" style="9" customWidth="1"/>
    <col min="15640" max="15640" width="13.42578125" style="9" bestFit="1" customWidth="1"/>
    <col min="15641" max="15641" width="13.7109375" style="9" customWidth="1"/>
    <col min="15642" max="15642" width="14.5703125" style="9" customWidth="1"/>
    <col min="15643" max="15643" width="11.5703125" style="9"/>
    <col min="15644" max="15644" width="12.7109375" style="9" bestFit="1" customWidth="1"/>
    <col min="15645" max="15872" width="11.5703125" style="9"/>
    <col min="15873" max="15873" width="5.42578125" style="9" customWidth="1"/>
    <col min="15874" max="15874" width="46" style="9" customWidth="1"/>
    <col min="15875" max="15875" width="9" style="9" customWidth="1"/>
    <col min="15876" max="15876" width="9.7109375" style="9" customWidth="1"/>
    <col min="15877" max="15877" width="12.28515625" style="9" customWidth="1"/>
    <col min="15878" max="15878" width="12.5703125" style="9" customWidth="1"/>
    <col min="15879" max="15880" width="11.5703125" style="9" customWidth="1"/>
    <col min="15881" max="15881" width="14.42578125" style="9" customWidth="1"/>
    <col min="15882" max="15883" width="11.5703125" style="9" customWidth="1"/>
    <col min="15884" max="15884" width="12.140625" style="9" customWidth="1"/>
    <col min="15885" max="15885" width="12.7109375" style="9" customWidth="1"/>
    <col min="15886" max="15889" width="11.5703125" style="9" customWidth="1"/>
    <col min="15890" max="15890" width="15.28515625" style="9" bestFit="1" customWidth="1"/>
    <col min="15891" max="15891" width="13.85546875" style="9" customWidth="1"/>
    <col min="15892" max="15893" width="8.7109375" style="9" customWidth="1"/>
    <col min="15894" max="15894" width="19.7109375" style="9" customWidth="1"/>
    <col min="15895" max="15895" width="16.140625" style="9" customWidth="1"/>
    <col min="15896" max="15896" width="13.42578125" style="9" bestFit="1" customWidth="1"/>
    <col min="15897" max="15897" width="13.7109375" style="9" customWidth="1"/>
    <col min="15898" max="15898" width="14.5703125" style="9" customWidth="1"/>
    <col min="15899" max="15899" width="11.5703125" style="9"/>
    <col min="15900" max="15900" width="12.7109375" style="9" bestFit="1" customWidth="1"/>
    <col min="15901" max="16128" width="11.5703125" style="9"/>
    <col min="16129" max="16129" width="5.42578125" style="9" customWidth="1"/>
    <col min="16130" max="16130" width="46" style="9" customWidth="1"/>
    <col min="16131" max="16131" width="9" style="9" customWidth="1"/>
    <col min="16132" max="16132" width="9.7109375" style="9" customWidth="1"/>
    <col min="16133" max="16133" width="12.28515625" style="9" customWidth="1"/>
    <col min="16134" max="16134" width="12.5703125" style="9" customWidth="1"/>
    <col min="16135" max="16136" width="11.5703125" style="9" customWidth="1"/>
    <col min="16137" max="16137" width="14.42578125" style="9" customWidth="1"/>
    <col min="16138" max="16139" width="11.5703125" style="9" customWidth="1"/>
    <col min="16140" max="16140" width="12.140625" style="9" customWidth="1"/>
    <col min="16141" max="16141" width="12.7109375" style="9" customWidth="1"/>
    <col min="16142" max="16145" width="11.5703125" style="9" customWidth="1"/>
    <col min="16146" max="16146" width="15.28515625" style="9" bestFit="1" customWidth="1"/>
    <col min="16147" max="16147" width="13.85546875" style="9" customWidth="1"/>
    <col min="16148" max="16149" width="8.7109375" style="9" customWidth="1"/>
    <col min="16150" max="16150" width="19.7109375" style="9" customWidth="1"/>
    <col min="16151" max="16151" width="16.140625" style="9" customWidth="1"/>
    <col min="16152" max="16152" width="13.42578125" style="9" bestFit="1" customWidth="1"/>
    <col min="16153" max="16153" width="13.7109375" style="9" customWidth="1"/>
    <col min="16154" max="16154" width="14.5703125" style="9" customWidth="1"/>
    <col min="16155" max="16155" width="11.5703125" style="9"/>
    <col min="16156" max="16156" width="12.7109375" style="9" bestFit="1" customWidth="1"/>
    <col min="16157" max="16384" width="11.5703125" style="9"/>
  </cols>
  <sheetData>
    <row r="1" spans="1:53" ht="15.6" customHeight="1" x14ac:dyDescent="0.25">
      <c r="A1" s="762" t="s">
        <v>45</v>
      </c>
      <c r="B1" s="762"/>
      <c r="C1" s="762"/>
      <c r="D1" s="762"/>
      <c r="E1" s="762"/>
      <c r="F1" s="762"/>
      <c r="G1" s="762"/>
      <c r="H1" s="762"/>
      <c r="I1" s="762"/>
      <c r="J1" s="762"/>
      <c r="K1" s="762"/>
      <c r="L1" s="762"/>
      <c r="M1" s="762"/>
      <c r="N1" s="762"/>
      <c r="O1" s="762"/>
      <c r="P1" s="762"/>
      <c r="Q1" s="762"/>
      <c r="R1" s="762"/>
      <c r="S1" s="762"/>
      <c r="T1" s="762"/>
      <c r="U1" s="762"/>
      <c r="V1" s="762"/>
      <c r="W1" s="762"/>
      <c r="X1" s="762"/>
      <c r="Y1" s="762"/>
      <c r="Z1" s="762"/>
      <c r="AA1" s="762"/>
      <c r="AB1" s="762"/>
      <c r="AC1" s="762"/>
      <c r="AD1" s="762"/>
      <c r="AE1" s="762"/>
      <c r="AF1" s="762"/>
      <c r="AG1" s="762"/>
      <c r="AH1" s="762"/>
      <c r="AI1" s="762"/>
      <c r="AJ1" s="762"/>
      <c r="AK1" s="762"/>
      <c r="AL1" s="762"/>
      <c r="AM1" s="762"/>
      <c r="AN1" s="762"/>
      <c r="AO1" s="762"/>
      <c r="AP1" s="762"/>
      <c r="AQ1" s="762"/>
      <c r="AR1" s="762"/>
      <c r="AS1" s="762"/>
      <c r="AT1" s="762"/>
      <c r="AU1" s="762"/>
      <c r="AV1" s="762"/>
      <c r="AW1" s="762"/>
      <c r="AX1" s="762"/>
      <c r="AY1" s="762"/>
      <c r="AZ1" s="762"/>
      <c r="BA1" s="762"/>
    </row>
    <row r="2" spans="1:53" ht="15.6" customHeight="1" x14ac:dyDescent="0.25">
      <c r="A2" s="762" t="s">
        <v>119</v>
      </c>
      <c r="B2" s="762"/>
      <c r="C2" s="762"/>
      <c r="D2" s="762"/>
      <c r="E2" s="762"/>
      <c r="F2" s="762"/>
      <c r="G2" s="762"/>
      <c r="H2" s="762"/>
      <c r="I2" s="762"/>
      <c r="J2" s="762"/>
      <c r="K2" s="762"/>
      <c r="L2" s="762"/>
      <c r="M2" s="762"/>
      <c r="N2" s="762"/>
      <c r="O2" s="762"/>
      <c r="P2" s="762"/>
      <c r="Q2" s="762"/>
      <c r="R2" s="762"/>
      <c r="S2" s="762"/>
      <c r="T2" s="762"/>
      <c r="U2" s="762"/>
      <c r="V2" s="762"/>
      <c r="W2" s="762"/>
      <c r="X2" s="762"/>
      <c r="Y2" s="762"/>
      <c r="Z2" s="762"/>
      <c r="AA2" s="762"/>
      <c r="AB2" s="762"/>
      <c r="AC2" s="762"/>
      <c r="AD2" s="762"/>
      <c r="AE2" s="762"/>
      <c r="AF2" s="762"/>
      <c r="AG2" s="762"/>
      <c r="AH2" s="762"/>
      <c r="AI2" s="762"/>
      <c r="AJ2" s="762"/>
      <c r="AK2" s="762"/>
      <c r="AL2" s="762"/>
      <c r="AM2" s="762"/>
      <c r="AN2" s="762"/>
      <c r="AO2" s="762"/>
      <c r="AP2" s="762"/>
      <c r="AQ2" s="762"/>
      <c r="AR2" s="762"/>
      <c r="AS2" s="762"/>
      <c r="AT2" s="762"/>
      <c r="AU2" s="762"/>
      <c r="AV2" s="762"/>
      <c r="AW2" s="762"/>
      <c r="AX2" s="762"/>
      <c r="AY2" s="762"/>
      <c r="AZ2" s="762"/>
      <c r="BA2" s="762"/>
    </row>
    <row r="3" spans="1:53" ht="15.6" customHeight="1" x14ac:dyDescent="0.25">
      <c r="A3" s="762" t="s">
        <v>225</v>
      </c>
      <c r="B3" s="762"/>
      <c r="C3" s="762"/>
      <c r="D3" s="762"/>
      <c r="E3" s="762"/>
      <c r="F3" s="762"/>
      <c r="G3" s="762"/>
      <c r="H3" s="762"/>
      <c r="I3" s="762"/>
      <c r="J3" s="762"/>
      <c r="K3" s="762"/>
      <c r="L3" s="762"/>
      <c r="M3" s="762"/>
      <c r="N3" s="762"/>
      <c r="O3" s="762"/>
      <c r="P3" s="762"/>
      <c r="Q3" s="762"/>
      <c r="R3" s="762"/>
      <c r="S3" s="762"/>
      <c r="T3" s="762"/>
      <c r="U3" s="762"/>
      <c r="V3" s="762"/>
      <c r="W3" s="762"/>
      <c r="X3" s="762"/>
      <c r="Y3" s="762"/>
      <c r="Z3" s="762"/>
      <c r="AA3" s="762"/>
      <c r="AB3" s="762"/>
      <c r="AC3" s="762"/>
      <c r="AD3" s="762"/>
      <c r="AE3" s="762"/>
      <c r="AF3" s="762"/>
      <c r="AG3" s="762"/>
      <c r="AH3" s="762"/>
      <c r="AI3" s="762"/>
      <c r="AJ3" s="762"/>
      <c r="AK3" s="762"/>
      <c r="AL3" s="762"/>
      <c r="AM3" s="762"/>
      <c r="AN3" s="762"/>
      <c r="AO3" s="762"/>
      <c r="AP3" s="762"/>
      <c r="AQ3" s="762"/>
      <c r="AR3" s="762"/>
      <c r="AS3" s="762"/>
      <c r="AT3" s="762"/>
      <c r="AU3" s="762"/>
      <c r="AV3" s="762"/>
      <c r="AW3" s="762"/>
      <c r="AX3" s="762"/>
      <c r="AY3" s="762"/>
      <c r="AZ3" s="762"/>
      <c r="BA3" s="762"/>
    </row>
    <row r="4" spans="1:53" ht="15.6" customHeight="1" x14ac:dyDescent="0.2">
      <c r="A4" s="1265" t="s">
        <v>320</v>
      </c>
      <c r="B4" s="1265"/>
      <c r="C4" s="1265"/>
      <c r="D4" s="1265"/>
      <c r="E4" s="1265"/>
      <c r="F4" s="1265"/>
      <c r="G4" s="1265"/>
      <c r="H4" s="1265"/>
      <c r="I4" s="1265"/>
      <c r="J4" s="1265"/>
      <c r="K4" s="1265"/>
      <c r="L4" s="1265"/>
      <c r="M4" s="1265"/>
      <c r="N4" s="1265"/>
      <c r="O4" s="1265"/>
      <c r="P4" s="1265"/>
      <c r="Q4" s="1265"/>
      <c r="R4" s="1265"/>
      <c r="S4" s="1265"/>
      <c r="T4" s="1265"/>
      <c r="U4" s="1265"/>
      <c r="V4" s="1265"/>
      <c r="W4" s="1265"/>
      <c r="X4" s="1265"/>
      <c r="Y4" s="1265"/>
      <c r="Z4" s="1265"/>
      <c r="AA4" s="1265"/>
      <c r="AB4" s="1265"/>
      <c r="AC4" s="1265"/>
      <c r="AD4" s="1265"/>
      <c r="AE4" s="1265"/>
      <c r="AF4" s="1265"/>
      <c r="AG4" s="1265"/>
      <c r="AH4" s="1265"/>
      <c r="AI4" s="1265"/>
      <c r="AJ4" s="1265"/>
      <c r="AK4" s="1265"/>
      <c r="AL4" s="1265"/>
      <c r="AM4" s="1265"/>
      <c r="AN4" s="1265"/>
      <c r="AO4" s="1265"/>
      <c r="AP4" s="1265"/>
      <c r="AQ4" s="1265"/>
      <c r="AR4" s="1265"/>
      <c r="AS4" s="1265"/>
      <c r="AT4" s="1265"/>
      <c r="AU4" s="1265"/>
      <c r="AV4" s="1265"/>
      <c r="AW4" s="1265"/>
      <c r="AX4" s="1265"/>
      <c r="AY4" s="1265"/>
      <c r="AZ4" s="1265"/>
      <c r="BA4" s="1265"/>
    </row>
    <row r="5" spans="1:53" ht="15.6" customHeight="1" x14ac:dyDescent="0.25">
      <c r="A5" s="1260" t="s">
        <v>321</v>
      </c>
      <c r="B5" s="1260"/>
      <c r="C5" s="1260"/>
      <c r="D5" s="1260"/>
      <c r="E5" s="1260"/>
      <c r="F5" s="1260"/>
      <c r="G5" s="1260"/>
      <c r="H5" s="1260"/>
      <c r="I5" s="1260"/>
      <c r="J5" s="1260"/>
      <c r="K5" s="1260"/>
      <c r="L5" s="1260"/>
      <c r="M5" s="1260"/>
      <c r="N5" s="1260"/>
      <c r="O5" s="1260"/>
      <c r="P5" s="1260"/>
      <c r="Q5" s="1260"/>
      <c r="R5" s="1260"/>
      <c r="S5" s="1260"/>
      <c r="T5" s="1260"/>
      <c r="U5" s="1260"/>
      <c r="V5" s="1260"/>
      <c r="W5" s="1260"/>
      <c r="X5" s="1260"/>
      <c r="Y5" s="1260"/>
      <c r="Z5" s="1260"/>
      <c r="AB5" s="1256" t="s">
        <v>322</v>
      </c>
      <c r="AC5" s="1256"/>
      <c r="AD5" s="1256"/>
      <c r="AE5" s="1256"/>
      <c r="AF5" s="1256"/>
      <c r="AG5" s="1256"/>
      <c r="AH5" s="1256"/>
      <c r="AI5" s="1256"/>
      <c r="AJ5" s="1256"/>
      <c r="AK5" s="1256"/>
      <c r="AL5" s="1256"/>
      <c r="AM5" s="1256"/>
      <c r="AN5" s="1256"/>
      <c r="AO5" s="1256"/>
      <c r="AP5" s="1256"/>
      <c r="AQ5" s="1256"/>
      <c r="AR5" s="1256"/>
      <c r="AS5" s="1256"/>
      <c r="AT5" s="1256"/>
      <c r="AU5" s="1256"/>
      <c r="AV5" s="1256"/>
      <c r="AW5" s="1256"/>
      <c r="AX5" s="1256"/>
      <c r="AY5" s="1256"/>
      <c r="AZ5" s="1256"/>
      <c r="BA5" s="1256"/>
    </row>
    <row r="6" spans="1:53" ht="13.15" customHeight="1" x14ac:dyDescent="0.2">
      <c r="A6" s="1257" t="s">
        <v>226</v>
      </c>
      <c r="B6" s="1258"/>
      <c r="C6" s="1258"/>
      <c r="D6" s="1258"/>
      <c r="E6" s="1259"/>
      <c r="F6" s="687"/>
      <c r="G6" s="687"/>
      <c r="H6" s="687"/>
      <c r="I6" s="736"/>
      <c r="J6" s="65" t="s">
        <v>4</v>
      </c>
      <c r="K6" s="687" t="s">
        <v>5</v>
      </c>
      <c r="L6" s="687"/>
      <c r="M6" s="687"/>
      <c r="N6" s="687" t="s">
        <v>6</v>
      </c>
      <c r="O6" s="687"/>
      <c r="P6" s="687"/>
      <c r="Q6" s="687"/>
      <c r="R6" s="705" t="s">
        <v>7</v>
      </c>
      <c r="S6" s="706"/>
      <c r="T6" s="706"/>
      <c r="U6" s="706"/>
      <c r="V6" s="353" t="s">
        <v>227</v>
      </c>
      <c r="W6" s="354"/>
      <c r="X6" s="355">
        <v>13</v>
      </c>
      <c r="Y6" s="17"/>
      <c r="Z6" s="18"/>
      <c r="AB6" s="1257" t="s">
        <v>226</v>
      </c>
      <c r="AC6" s="1258"/>
      <c r="AD6" s="1258"/>
      <c r="AE6" s="1258"/>
      <c r="AF6" s="1259"/>
      <c r="AG6" s="687"/>
      <c r="AH6" s="687"/>
      <c r="AI6" s="687"/>
      <c r="AJ6" s="736"/>
      <c r="AK6" s="491" t="s">
        <v>4</v>
      </c>
      <c r="AL6" s="687" t="s">
        <v>5</v>
      </c>
      <c r="AM6" s="687"/>
      <c r="AN6" s="687"/>
      <c r="AO6" s="687" t="s">
        <v>6</v>
      </c>
      <c r="AP6" s="687"/>
      <c r="AQ6" s="687"/>
      <c r="AR6" s="687"/>
      <c r="AS6" s="705" t="s">
        <v>7</v>
      </c>
      <c r="AT6" s="706"/>
      <c r="AU6" s="706"/>
      <c r="AV6" s="706"/>
      <c r="AW6" s="353" t="s">
        <v>227</v>
      </c>
      <c r="AX6" s="354"/>
      <c r="AY6" s="355">
        <v>13</v>
      </c>
      <c r="AZ6" s="17"/>
      <c r="BA6" s="18"/>
    </row>
    <row r="7" spans="1:53" x14ac:dyDescent="0.2">
      <c r="A7" s="737" t="s">
        <v>27</v>
      </c>
      <c r="B7" s="737" t="s">
        <v>28</v>
      </c>
      <c r="C7" s="737" t="s">
        <v>29</v>
      </c>
      <c r="D7" s="872" t="s">
        <v>188</v>
      </c>
      <c r="E7" s="737" t="s">
        <v>30</v>
      </c>
      <c r="F7" s="872" t="s">
        <v>31</v>
      </c>
      <c r="G7" s="872" t="s">
        <v>0</v>
      </c>
      <c r="H7" s="872" t="s">
        <v>1</v>
      </c>
      <c r="I7" s="872" t="s">
        <v>32</v>
      </c>
      <c r="J7" s="872" t="s">
        <v>189</v>
      </c>
      <c r="K7" s="1002" t="s">
        <v>33</v>
      </c>
      <c r="L7" s="716" t="s">
        <v>34</v>
      </c>
      <c r="M7" s="872" t="s">
        <v>3</v>
      </c>
      <c r="N7" s="872" t="s">
        <v>35</v>
      </c>
      <c r="O7" s="872" t="s">
        <v>36</v>
      </c>
      <c r="P7" s="872" t="s">
        <v>37</v>
      </c>
      <c r="Q7" s="872" t="s">
        <v>38</v>
      </c>
      <c r="R7" s="995" t="s">
        <v>8</v>
      </c>
      <c r="S7" s="1254"/>
      <c r="T7" s="995" t="s">
        <v>9</v>
      </c>
      <c r="U7" s="1254"/>
      <c r="V7" s="690" t="s">
        <v>39</v>
      </c>
      <c r="W7" s="690" t="s">
        <v>46</v>
      </c>
      <c r="X7" s="879" t="s">
        <v>40</v>
      </c>
      <c r="Y7" s="883" t="s">
        <v>49</v>
      </c>
      <c r="Z7" s="885" t="s">
        <v>41</v>
      </c>
      <c r="AB7" s="737" t="s">
        <v>27</v>
      </c>
      <c r="AC7" s="737" t="s">
        <v>28</v>
      </c>
      <c r="AD7" s="737" t="s">
        <v>29</v>
      </c>
      <c r="AE7" s="872" t="s">
        <v>188</v>
      </c>
      <c r="AF7" s="737" t="s">
        <v>30</v>
      </c>
      <c r="AG7" s="872" t="s">
        <v>31</v>
      </c>
      <c r="AH7" s="872" t="s">
        <v>0</v>
      </c>
      <c r="AI7" s="872" t="s">
        <v>1</v>
      </c>
      <c r="AJ7" s="872" t="s">
        <v>32</v>
      </c>
      <c r="AK7" s="872" t="s">
        <v>189</v>
      </c>
      <c r="AL7" s="1002" t="s">
        <v>33</v>
      </c>
      <c r="AM7" s="716" t="s">
        <v>34</v>
      </c>
      <c r="AN7" s="872" t="s">
        <v>3</v>
      </c>
      <c r="AO7" s="872" t="s">
        <v>35</v>
      </c>
      <c r="AP7" s="872" t="s">
        <v>36</v>
      </c>
      <c r="AQ7" s="872" t="s">
        <v>37</v>
      </c>
      <c r="AR7" s="872" t="s">
        <v>38</v>
      </c>
      <c r="AS7" s="995" t="s">
        <v>8</v>
      </c>
      <c r="AT7" s="1254"/>
      <c r="AU7" s="995" t="s">
        <v>9</v>
      </c>
      <c r="AV7" s="1254"/>
      <c r="AW7" s="690" t="s">
        <v>39</v>
      </c>
      <c r="AX7" s="690" t="s">
        <v>46</v>
      </c>
      <c r="AY7" s="879" t="s">
        <v>40</v>
      </c>
      <c r="AZ7" s="883" t="s">
        <v>49</v>
      </c>
      <c r="BA7" s="885" t="s">
        <v>41</v>
      </c>
    </row>
    <row r="8" spans="1:53" ht="42" customHeight="1" x14ac:dyDescent="0.2">
      <c r="A8" s="713"/>
      <c r="B8" s="713"/>
      <c r="C8" s="713"/>
      <c r="D8" s="713"/>
      <c r="E8" s="713"/>
      <c r="F8" s="713"/>
      <c r="G8" s="713"/>
      <c r="H8" s="713"/>
      <c r="I8" s="713"/>
      <c r="J8" s="713"/>
      <c r="K8" s="715"/>
      <c r="L8" s="716"/>
      <c r="M8" s="713"/>
      <c r="N8" s="713"/>
      <c r="O8" s="713"/>
      <c r="P8" s="713"/>
      <c r="Q8" s="713"/>
      <c r="R8" s="124" t="s">
        <v>42</v>
      </c>
      <c r="S8" s="124" t="s">
        <v>43</v>
      </c>
      <c r="T8" s="124" t="s">
        <v>42</v>
      </c>
      <c r="U8" s="124" t="s">
        <v>43</v>
      </c>
      <c r="V8" s="876"/>
      <c r="W8" s="876"/>
      <c r="X8" s="708"/>
      <c r="Y8" s="710"/>
      <c r="Z8" s="1255"/>
      <c r="AB8" s="713"/>
      <c r="AC8" s="713"/>
      <c r="AD8" s="713"/>
      <c r="AE8" s="713"/>
      <c r="AF8" s="713"/>
      <c r="AG8" s="713"/>
      <c r="AH8" s="713"/>
      <c r="AI8" s="713"/>
      <c r="AJ8" s="713"/>
      <c r="AK8" s="713"/>
      <c r="AL8" s="715"/>
      <c r="AM8" s="716"/>
      <c r="AN8" s="713"/>
      <c r="AO8" s="713"/>
      <c r="AP8" s="713"/>
      <c r="AQ8" s="713"/>
      <c r="AR8" s="713"/>
      <c r="AS8" s="465" t="s">
        <v>42</v>
      </c>
      <c r="AT8" s="465" t="s">
        <v>43</v>
      </c>
      <c r="AU8" s="465" t="s">
        <v>42</v>
      </c>
      <c r="AV8" s="465" t="s">
        <v>43</v>
      </c>
      <c r="AW8" s="876"/>
      <c r="AX8" s="876"/>
      <c r="AY8" s="708"/>
      <c r="AZ8" s="710"/>
      <c r="BA8" s="1255"/>
    </row>
    <row r="9" spans="1:53" ht="18" customHeight="1" x14ac:dyDescent="0.2">
      <c r="A9" s="637" t="s">
        <v>10</v>
      </c>
      <c r="B9" s="711"/>
      <c r="C9" s="356"/>
      <c r="D9" s="357"/>
      <c r="E9" s="357"/>
      <c r="F9" s="357"/>
      <c r="G9" s="357"/>
      <c r="H9" s="357"/>
      <c r="I9" s="357"/>
      <c r="J9" s="357"/>
      <c r="K9" s="357"/>
      <c r="L9" s="357"/>
      <c r="M9" s="357"/>
      <c r="N9" s="357"/>
      <c r="O9" s="357"/>
      <c r="P9" s="357"/>
      <c r="Q9" s="357"/>
      <c r="R9" s="358"/>
      <c r="S9" s="358"/>
      <c r="T9" s="359"/>
      <c r="U9" s="359"/>
      <c r="V9" s="360"/>
      <c r="W9" s="360"/>
      <c r="X9" s="360"/>
      <c r="Y9" s="361"/>
      <c r="Z9" s="362"/>
      <c r="AB9" s="637" t="s">
        <v>10</v>
      </c>
      <c r="AC9" s="711"/>
      <c r="AD9" s="356"/>
      <c r="AE9" s="357"/>
      <c r="AF9" s="357"/>
      <c r="AG9" s="357"/>
      <c r="AH9" s="357"/>
      <c r="AI9" s="357"/>
      <c r="AJ9" s="357"/>
      <c r="AK9" s="357"/>
      <c r="AL9" s="357"/>
      <c r="AM9" s="357"/>
      <c r="AN9" s="357"/>
      <c r="AO9" s="357"/>
      <c r="AP9" s="357"/>
      <c r="AQ9" s="357"/>
      <c r="AR9" s="357"/>
      <c r="AS9" s="358"/>
      <c r="AT9" s="358"/>
      <c r="AU9" s="359"/>
      <c r="AV9" s="359"/>
      <c r="AW9" s="360"/>
      <c r="AX9" s="360"/>
      <c r="AY9" s="360"/>
      <c r="AZ9" s="361"/>
      <c r="BA9" s="362"/>
    </row>
    <row r="10" spans="1:53" ht="33" customHeight="1" x14ac:dyDescent="0.2">
      <c r="A10" s="1250">
        <v>1</v>
      </c>
      <c r="B10" s="1252" t="s">
        <v>228</v>
      </c>
      <c r="C10" s="1053" t="s">
        <v>229</v>
      </c>
      <c r="D10" s="1051" t="s">
        <v>143</v>
      </c>
      <c r="E10" s="1051" t="s">
        <v>230</v>
      </c>
      <c r="F10" s="547">
        <v>41404</v>
      </c>
      <c r="G10" s="547">
        <v>41408</v>
      </c>
      <c r="H10" s="547">
        <v>41422</v>
      </c>
      <c r="I10" s="547">
        <v>41424</v>
      </c>
      <c r="J10" s="547">
        <v>41470</v>
      </c>
      <c r="K10" s="547">
        <v>41484</v>
      </c>
      <c r="L10" s="547">
        <v>41488</v>
      </c>
      <c r="M10" s="547">
        <v>41506</v>
      </c>
      <c r="N10" s="547">
        <v>41514</v>
      </c>
      <c r="O10" s="547">
        <v>41549</v>
      </c>
      <c r="P10" s="1053"/>
      <c r="Q10" s="1053"/>
      <c r="R10" s="1049">
        <v>920440</v>
      </c>
      <c r="S10" s="1049">
        <f>R10/X6</f>
        <v>70803.076923076922</v>
      </c>
      <c r="T10" s="1049"/>
      <c r="U10" s="1049"/>
      <c r="V10" s="1049">
        <v>800383</v>
      </c>
      <c r="W10" s="1049">
        <v>120057</v>
      </c>
      <c r="X10" s="1049">
        <f>V10+W10</f>
        <v>920440</v>
      </c>
      <c r="Y10" s="1051">
        <v>1.1000000000000001</v>
      </c>
      <c r="Z10" s="1051"/>
      <c r="AA10" s="518"/>
      <c r="AB10" s="1250"/>
      <c r="AC10" s="1252" t="s">
        <v>340</v>
      </c>
      <c r="AD10" s="1053"/>
      <c r="AE10" s="1051"/>
      <c r="AF10" s="1051"/>
      <c r="AG10" s="547"/>
      <c r="AH10" s="547"/>
      <c r="AI10" s="547"/>
      <c r="AJ10" s="547"/>
      <c r="AK10" s="547"/>
      <c r="AL10" s="547"/>
      <c r="AM10" s="547"/>
      <c r="AN10" s="547"/>
      <c r="AO10" s="547"/>
      <c r="AP10" s="547"/>
      <c r="AQ10" s="1053"/>
      <c r="AR10" s="1053"/>
      <c r="AS10" s="1049"/>
      <c r="AT10" s="1049"/>
      <c r="AU10" s="1049"/>
      <c r="AV10" s="1049"/>
      <c r="AW10" s="1049"/>
      <c r="AX10" s="1049"/>
      <c r="AY10" s="1049"/>
      <c r="AZ10" s="1239"/>
      <c r="BA10" s="1241"/>
    </row>
    <row r="11" spans="1:53" ht="32.25" customHeight="1" x14ac:dyDescent="0.2">
      <c r="A11" s="1251"/>
      <c r="B11" s="1253"/>
      <c r="C11" s="579"/>
      <c r="D11" s="1248"/>
      <c r="E11" s="1248"/>
      <c r="F11" s="500" t="s">
        <v>11</v>
      </c>
      <c r="G11" s="500" t="s">
        <v>11</v>
      </c>
      <c r="H11" s="500" t="s">
        <v>11</v>
      </c>
      <c r="I11" s="500" t="s">
        <v>11</v>
      </c>
      <c r="J11" s="500" t="s">
        <v>11</v>
      </c>
      <c r="K11" s="500" t="s">
        <v>11</v>
      </c>
      <c r="L11" s="500" t="s">
        <v>11</v>
      </c>
      <c r="M11" s="500" t="s">
        <v>11</v>
      </c>
      <c r="N11" s="500" t="s">
        <v>11</v>
      </c>
      <c r="O11" s="500" t="s">
        <v>11</v>
      </c>
      <c r="P11" s="579"/>
      <c r="Q11" s="579"/>
      <c r="R11" s="975"/>
      <c r="S11" s="975"/>
      <c r="T11" s="975"/>
      <c r="U11" s="975"/>
      <c r="V11" s="975"/>
      <c r="W11" s="975"/>
      <c r="X11" s="975"/>
      <c r="Y11" s="1248"/>
      <c r="Z11" s="1248"/>
      <c r="AA11" s="535"/>
      <c r="AB11" s="1251"/>
      <c r="AC11" s="1253"/>
      <c r="AD11" s="579"/>
      <c r="AE11" s="1248"/>
      <c r="AF11" s="1248"/>
      <c r="AG11" s="500"/>
      <c r="AH11" s="500"/>
      <c r="AI11" s="500"/>
      <c r="AJ11" s="500"/>
      <c r="AK11" s="500"/>
      <c r="AL11" s="500"/>
      <c r="AM11" s="500"/>
      <c r="AN11" s="500"/>
      <c r="AO11" s="500"/>
      <c r="AP11" s="500"/>
      <c r="AQ11" s="579"/>
      <c r="AR11" s="579"/>
      <c r="AS11" s="975"/>
      <c r="AT11" s="975"/>
      <c r="AU11" s="975"/>
      <c r="AV11" s="975"/>
      <c r="AW11" s="975"/>
      <c r="AX11" s="975"/>
      <c r="AY11" s="975"/>
      <c r="AZ11" s="1240"/>
      <c r="BA11" s="1242"/>
    </row>
    <row r="12" spans="1:53" ht="33" customHeight="1" x14ac:dyDescent="0.2">
      <c r="A12" s="1250">
        <v>2</v>
      </c>
      <c r="B12" s="1252" t="s">
        <v>231</v>
      </c>
      <c r="C12" s="1053" t="s">
        <v>229</v>
      </c>
      <c r="D12" s="1051" t="s">
        <v>143</v>
      </c>
      <c r="E12" s="1051" t="s">
        <v>230</v>
      </c>
      <c r="F12" s="547">
        <v>41404</v>
      </c>
      <c r="G12" s="547">
        <v>41408</v>
      </c>
      <c r="H12" s="547">
        <v>41422</v>
      </c>
      <c r="I12" s="547">
        <v>41424</v>
      </c>
      <c r="J12" s="547">
        <v>41470</v>
      </c>
      <c r="K12" s="547">
        <v>41484</v>
      </c>
      <c r="L12" s="547">
        <v>41488</v>
      </c>
      <c r="M12" s="547">
        <v>41506</v>
      </c>
      <c r="N12" s="547">
        <v>41514</v>
      </c>
      <c r="O12" s="547">
        <v>41549</v>
      </c>
      <c r="P12" s="1053"/>
      <c r="Q12" s="1053"/>
      <c r="R12" s="1049">
        <v>12193355</v>
      </c>
      <c r="S12" s="1049">
        <f>R12/X6</f>
        <v>937950.38461538462</v>
      </c>
      <c r="T12" s="1049"/>
      <c r="U12" s="1049"/>
      <c r="V12" s="1049">
        <v>10602917</v>
      </c>
      <c r="W12" s="1049">
        <v>1590438</v>
      </c>
      <c r="X12" s="1049">
        <f>V12+W12</f>
        <v>12193355</v>
      </c>
      <c r="Y12" s="1051">
        <v>1.1000000000000001</v>
      </c>
      <c r="Z12" s="1051"/>
      <c r="AA12" s="518"/>
      <c r="AB12" s="1250"/>
      <c r="AC12" s="1252" t="s">
        <v>340</v>
      </c>
      <c r="AD12" s="1053"/>
      <c r="AE12" s="1051"/>
      <c r="AF12" s="1051"/>
      <c r="AG12" s="547"/>
      <c r="AH12" s="547"/>
      <c r="AI12" s="547"/>
      <c r="AJ12" s="547"/>
      <c r="AK12" s="547"/>
      <c r="AL12" s="547"/>
      <c r="AM12" s="547"/>
      <c r="AN12" s="547"/>
      <c r="AO12" s="547"/>
      <c r="AP12" s="547"/>
      <c r="AQ12" s="1053"/>
      <c r="AR12" s="1053"/>
      <c r="AS12" s="1049"/>
      <c r="AT12" s="1049"/>
      <c r="AU12" s="1049"/>
      <c r="AV12" s="1049"/>
      <c r="AW12" s="1049"/>
      <c r="AX12" s="1049"/>
      <c r="AY12" s="1049"/>
      <c r="AZ12" s="1239"/>
      <c r="BA12" s="1166" t="s">
        <v>339</v>
      </c>
    </row>
    <row r="13" spans="1:53" ht="32.25" customHeight="1" x14ac:dyDescent="0.2">
      <c r="A13" s="1251"/>
      <c r="B13" s="1253"/>
      <c r="C13" s="579"/>
      <c r="D13" s="1248"/>
      <c r="E13" s="1248"/>
      <c r="F13" s="500" t="s">
        <v>11</v>
      </c>
      <c r="G13" s="500" t="s">
        <v>11</v>
      </c>
      <c r="H13" s="500" t="s">
        <v>11</v>
      </c>
      <c r="I13" s="500" t="s">
        <v>11</v>
      </c>
      <c r="J13" s="500" t="s">
        <v>11</v>
      </c>
      <c r="K13" s="500" t="s">
        <v>11</v>
      </c>
      <c r="L13" s="500" t="s">
        <v>11</v>
      </c>
      <c r="M13" s="500" t="s">
        <v>11</v>
      </c>
      <c r="N13" s="500" t="s">
        <v>11</v>
      </c>
      <c r="O13" s="500" t="s">
        <v>11</v>
      </c>
      <c r="P13" s="579"/>
      <c r="Q13" s="579"/>
      <c r="R13" s="975"/>
      <c r="S13" s="975"/>
      <c r="T13" s="975"/>
      <c r="U13" s="975"/>
      <c r="V13" s="975"/>
      <c r="W13" s="975"/>
      <c r="X13" s="975"/>
      <c r="Y13" s="1248"/>
      <c r="Z13" s="1248"/>
      <c r="AA13" s="535"/>
      <c r="AB13" s="1251"/>
      <c r="AC13" s="1253"/>
      <c r="AD13" s="579"/>
      <c r="AE13" s="1248"/>
      <c r="AF13" s="1248"/>
      <c r="AG13" s="500"/>
      <c r="AH13" s="500"/>
      <c r="AI13" s="500"/>
      <c r="AJ13" s="500"/>
      <c r="AK13" s="500"/>
      <c r="AL13" s="500"/>
      <c r="AM13" s="500"/>
      <c r="AN13" s="500"/>
      <c r="AO13" s="500"/>
      <c r="AP13" s="500"/>
      <c r="AQ13" s="579"/>
      <c r="AR13" s="579"/>
      <c r="AS13" s="975"/>
      <c r="AT13" s="975"/>
      <c r="AU13" s="975"/>
      <c r="AV13" s="975"/>
      <c r="AW13" s="975"/>
      <c r="AX13" s="975"/>
      <c r="AY13" s="975"/>
      <c r="AZ13" s="1240"/>
      <c r="BA13" s="608"/>
    </row>
    <row r="14" spans="1:53" ht="30" customHeight="1" x14ac:dyDescent="0.2">
      <c r="A14" s="1245">
        <v>3</v>
      </c>
      <c r="B14" s="1111" t="s">
        <v>232</v>
      </c>
      <c r="C14" s="1247" t="s">
        <v>229</v>
      </c>
      <c r="D14" s="1239" t="s">
        <v>143</v>
      </c>
      <c r="E14" s="1208" t="s">
        <v>230</v>
      </c>
      <c r="F14" s="363">
        <v>41404</v>
      </c>
      <c r="G14" s="363">
        <v>41408</v>
      </c>
      <c r="H14" s="363">
        <v>41422</v>
      </c>
      <c r="I14" s="363">
        <v>41424</v>
      </c>
      <c r="J14" s="363">
        <v>41470</v>
      </c>
      <c r="K14" s="363">
        <v>41484</v>
      </c>
      <c r="L14" s="363">
        <v>41488</v>
      </c>
      <c r="M14" s="363">
        <v>41506</v>
      </c>
      <c r="N14" s="363">
        <v>41514</v>
      </c>
      <c r="O14" s="363">
        <v>41549</v>
      </c>
      <c r="P14" s="1243"/>
      <c r="Q14" s="1249"/>
      <c r="R14" s="1049">
        <v>9172190</v>
      </c>
      <c r="S14" s="1049">
        <f>R14/X6</f>
        <v>705553.07692307688</v>
      </c>
      <c r="T14" s="1049"/>
      <c r="U14" s="1049"/>
      <c r="V14" s="1049">
        <v>7975817</v>
      </c>
      <c r="W14" s="1049">
        <v>1196373</v>
      </c>
      <c r="X14" s="1049">
        <f>V14+W14</f>
        <v>9172190</v>
      </c>
      <c r="Y14" s="1239">
        <v>1.1000000000000001</v>
      </c>
      <c r="Z14" s="1241"/>
      <c r="AA14" s="518"/>
      <c r="AB14" s="1245">
        <v>3</v>
      </c>
      <c r="AC14" s="1111" t="s">
        <v>232</v>
      </c>
      <c r="AD14" s="1247" t="s">
        <v>229</v>
      </c>
      <c r="AE14" s="1239" t="s">
        <v>143</v>
      </c>
      <c r="AF14" s="1208" t="s">
        <v>230</v>
      </c>
      <c r="AG14" s="363">
        <v>41404</v>
      </c>
      <c r="AH14" s="363">
        <v>41408</v>
      </c>
      <c r="AI14" s="363">
        <v>41422</v>
      </c>
      <c r="AJ14" s="363">
        <v>41424</v>
      </c>
      <c r="AK14" s="363">
        <v>41470</v>
      </c>
      <c r="AL14" s="363">
        <v>41484</v>
      </c>
      <c r="AM14" s="363">
        <v>41488</v>
      </c>
      <c r="AN14" s="363">
        <v>41506</v>
      </c>
      <c r="AO14" s="363">
        <v>41514</v>
      </c>
      <c r="AP14" s="363">
        <v>41549</v>
      </c>
      <c r="AQ14" s="1243"/>
      <c r="AR14" s="1249"/>
      <c r="AS14" s="1115">
        <v>371370.19</v>
      </c>
      <c r="AT14" s="1115">
        <f>AS14/AY6</f>
        <v>28566.937692307692</v>
      </c>
      <c r="AU14" s="1115"/>
      <c r="AV14" s="1115"/>
      <c r="AW14" s="1115">
        <v>0</v>
      </c>
      <c r="AX14" s="1115">
        <f>1196373-825002.81</f>
        <v>371370.18999999994</v>
      </c>
      <c r="AY14" s="1115">
        <f>AW14+AX14</f>
        <v>371370.18999999994</v>
      </c>
      <c r="AZ14" s="1239">
        <v>1.1000000000000001</v>
      </c>
      <c r="BA14" s="608"/>
    </row>
    <row r="15" spans="1:53" ht="28.5" customHeight="1" x14ac:dyDescent="0.2">
      <c r="A15" s="1246"/>
      <c r="B15" s="1112"/>
      <c r="C15" s="595"/>
      <c r="D15" s="1240"/>
      <c r="E15" s="1209"/>
      <c r="F15" s="84" t="s">
        <v>11</v>
      </c>
      <c r="G15" s="84" t="s">
        <v>11</v>
      </c>
      <c r="H15" s="84" t="s">
        <v>11</v>
      </c>
      <c r="I15" s="84" t="s">
        <v>11</v>
      </c>
      <c r="J15" s="84" t="s">
        <v>11</v>
      </c>
      <c r="K15" s="84" t="s">
        <v>11</v>
      </c>
      <c r="L15" s="84" t="s">
        <v>11</v>
      </c>
      <c r="M15" s="84" t="s">
        <v>11</v>
      </c>
      <c r="N15" s="84" t="s">
        <v>11</v>
      </c>
      <c r="O15" s="84" t="s">
        <v>11</v>
      </c>
      <c r="P15" s="1244"/>
      <c r="Q15" s="1244"/>
      <c r="R15" s="975"/>
      <c r="S15" s="975"/>
      <c r="T15" s="975"/>
      <c r="U15" s="975"/>
      <c r="V15" s="975"/>
      <c r="W15" s="975"/>
      <c r="X15" s="975"/>
      <c r="Y15" s="1240"/>
      <c r="Z15" s="1242"/>
      <c r="AA15" s="535"/>
      <c r="AB15" s="1246"/>
      <c r="AC15" s="1112"/>
      <c r="AD15" s="595"/>
      <c r="AE15" s="1240"/>
      <c r="AF15" s="1209"/>
      <c r="AG15" s="84" t="s">
        <v>11</v>
      </c>
      <c r="AH15" s="84" t="s">
        <v>11</v>
      </c>
      <c r="AI15" s="84" t="s">
        <v>11</v>
      </c>
      <c r="AJ15" s="84" t="s">
        <v>11</v>
      </c>
      <c r="AK15" s="84" t="s">
        <v>11</v>
      </c>
      <c r="AL15" s="84" t="s">
        <v>11</v>
      </c>
      <c r="AM15" s="84" t="s">
        <v>11</v>
      </c>
      <c r="AN15" s="84" t="s">
        <v>11</v>
      </c>
      <c r="AO15" s="84" t="s">
        <v>11</v>
      </c>
      <c r="AP15" s="84" t="s">
        <v>11</v>
      </c>
      <c r="AQ15" s="1244"/>
      <c r="AR15" s="1244"/>
      <c r="AS15" s="1116"/>
      <c r="AT15" s="1116"/>
      <c r="AU15" s="1116"/>
      <c r="AV15" s="1116"/>
      <c r="AW15" s="1116"/>
      <c r="AX15" s="1116"/>
      <c r="AY15" s="1116"/>
      <c r="AZ15" s="1240"/>
      <c r="BA15" s="608"/>
    </row>
    <row r="16" spans="1:53" ht="33" customHeight="1" x14ac:dyDescent="0.2">
      <c r="A16" s="1245">
        <v>4</v>
      </c>
      <c r="B16" s="1111" t="s">
        <v>233</v>
      </c>
      <c r="C16" s="1247" t="s">
        <v>229</v>
      </c>
      <c r="D16" s="1239" t="s">
        <v>143</v>
      </c>
      <c r="E16" s="1208" t="s">
        <v>230</v>
      </c>
      <c r="F16" s="363">
        <v>41404</v>
      </c>
      <c r="G16" s="363">
        <v>41408</v>
      </c>
      <c r="H16" s="363">
        <v>41422</v>
      </c>
      <c r="I16" s="363">
        <v>41424</v>
      </c>
      <c r="J16" s="363">
        <v>41470</v>
      </c>
      <c r="K16" s="363">
        <v>41484</v>
      </c>
      <c r="L16" s="363">
        <v>41488</v>
      </c>
      <c r="M16" s="363">
        <v>41506</v>
      </c>
      <c r="N16" s="363">
        <v>41514</v>
      </c>
      <c r="O16" s="363">
        <v>41549</v>
      </c>
      <c r="P16" s="1243"/>
      <c r="Q16" s="1243"/>
      <c r="R16" s="1049">
        <v>51341367</v>
      </c>
      <c r="S16" s="1049">
        <f>R16/X6</f>
        <v>3949335.923076923</v>
      </c>
      <c r="T16" s="1049"/>
      <c r="U16" s="1049"/>
      <c r="V16" s="1049">
        <v>44644667</v>
      </c>
      <c r="W16" s="1237">
        <v>6696700</v>
      </c>
      <c r="X16" s="1049">
        <f>V16+W16</f>
        <v>51341367</v>
      </c>
      <c r="Y16" s="1239">
        <v>1.1000000000000001</v>
      </c>
      <c r="Z16" s="1241"/>
      <c r="AA16" s="518"/>
      <c r="AB16" s="1245">
        <v>4</v>
      </c>
      <c r="AC16" s="1111" t="s">
        <v>233</v>
      </c>
      <c r="AD16" s="1247" t="s">
        <v>229</v>
      </c>
      <c r="AE16" s="1239" t="s">
        <v>143</v>
      </c>
      <c r="AF16" s="1208" t="s">
        <v>230</v>
      </c>
      <c r="AG16" s="363">
        <v>41404</v>
      </c>
      <c r="AH16" s="363">
        <v>41408</v>
      </c>
      <c r="AI16" s="363">
        <v>41422</v>
      </c>
      <c r="AJ16" s="363">
        <v>41424</v>
      </c>
      <c r="AK16" s="363">
        <v>41470</v>
      </c>
      <c r="AL16" s="363">
        <v>41484</v>
      </c>
      <c r="AM16" s="363">
        <v>41488</v>
      </c>
      <c r="AN16" s="363">
        <v>41506</v>
      </c>
      <c r="AO16" s="363">
        <v>41514</v>
      </c>
      <c r="AP16" s="363">
        <v>41549</v>
      </c>
      <c r="AQ16" s="1243"/>
      <c r="AR16" s="1243"/>
      <c r="AS16" s="1115">
        <v>43492576.43</v>
      </c>
      <c r="AT16" s="1115">
        <f>AS16/AY6</f>
        <v>3345582.8023076924</v>
      </c>
      <c r="AU16" s="1261"/>
      <c r="AV16" s="1261"/>
      <c r="AW16" s="1115">
        <f>44644667-7848790.57</f>
        <v>36795876.43</v>
      </c>
      <c r="AX16" s="1261">
        <v>6696700</v>
      </c>
      <c r="AY16" s="1115">
        <f>AW16+AX16</f>
        <v>43492576.43</v>
      </c>
      <c r="AZ16" s="1239">
        <v>1.1000000000000001</v>
      </c>
      <c r="BA16" s="608"/>
    </row>
    <row r="17" spans="1:53" ht="27" customHeight="1" x14ac:dyDescent="0.2">
      <c r="A17" s="1246"/>
      <c r="B17" s="1112"/>
      <c r="C17" s="595"/>
      <c r="D17" s="1240"/>
      <c r="E17" s="1209"/>
      <c r="F17" s="84" t="s">
        <v>11</v>
      </c>
      <c r="G17" s="84" t="s">
        <v>11</v>
      </c>
      <c r="H17" s="84" t="s">
        <v>11</v>
      </c>
      <c r="I17" s="84" t="s">
        <v>11</v>
      </c>
      <c r="J17" s="84" t="s">
        <v>11</v>
      </c>
      <c r="K17" s="84" t="s">
        <v>11</v>
      </c>
      <c r="L17" s="84" t="s">
        <v>11</v>
      </c>
      <c r="M17" s="84" t="s">
        <v>11</v>
      </c>
      <c r="N17" s="84" t="s">
        <v>11</v>
      </c>
      <c r="O17" s="84" t="s">
        <v>11</v>
      </c>
      <c r="P17" s="1244"/>
      <c r="Q17" s="1244"/>
      <c r="R17" s="975"/>
      <c r="S17" s="975"/>
      <c r="T17" s="975"/>
      <c r="U17" s="975"/>
      <c r="V17" s="975"/>
      <c r="W17" s="1238"/>
      <c r="X17" s="975"/>
      <c r="Y17" s="1240"/>
      <c r="Z17" s="1242"/>
      <c r="AA17" s="535"/>
      <c r="AB17" s="1246"/>
      <c r="AC17" s="1112"/>
      <c r="AD17" s="595"/>
      <c r="AE17" s="1240"/>
      <c r="AF17" s="1209"/>
      <c r="AG17" s="84" t="s">
        <v>11</v>
      </c>
      <c r="AH17" s="84" t="s">
        <v>11</v>
      </c>
      <c r="AI17" s="84" t="s">
        <v>11</v>
      </c>
      <c r="AJ17" s="84" t="s">
        <v>11</v>
      </c>
      <c r="AK17" s="84" t="s">
        <v>11</v>
      </c>
      <c r="AL17" s="84" t="s">
        <v>11</v>
      </c>
      <c r="AM17" s="84" t="s">
        <v>11</v>
      </c>
      <c r="AN17" s="84" t="s">
        <v>11</v>
      </c>
      <c r="AO17" s="84" t="s">
        <v>11</v>
      </c>
      <c r="AP17" s="84" t="s">
        <v>11</v>
      </c>
      <c r="AQ17" s="1244"/>
      <c r="AR17" s="1244"/>
      <c r="AS17" s="1116"/>
      <c r="AT17" s="1116"/>
      <c r="AU17" s="1262"/>
      <c r="AV17" s="1262"/>
      <c r="AW17" s="1116"/>
      <c r="AX17" s="1262"/>
      <c r="AY17" s="1116"/>
      <c r="AZ17" s="1240"/>
      <c r="BA17" s="1167"/>
    </row>
    <row r="18" spans="1:53" ht="33" hidden="1" customHeight="1" x14ac:dyDescent="0.2">
      <c r="A18" s="1245">
        <v>5</v>
      </c>
      <c r="B18" s="1111" t="s">
        <v>234</v>
      </c>
      <c r="C18" s="1247" t="s">
        <v>229</v>
      </c>
      <c r="D18" s="1239" t="s">
        <v>143</v>
      </c>
      <c r="E18" s="1208" t="s">
        <v>230</v>
      </c>
      <c r="F18" s="363">
        <v>41404</v>
      </c>
      <c r="G18" s="363">
        <v>41408</v>
      </c>
      <c r="H18" s="363">
        <v>41422</v>
      </c>
      <c r="I18" s="363">
        <v>41424</v>
      </c>
      <c r="J18" s="363">
        <v>41470</v>
      </c>
      <c r="K18" s="363">
        <v>41484</v>
      </c>
      <c r="L18" s="363">
        <v>41488</v>
      </c>
      <c r="M18" s="363">
        <v>41506</v>
      </c>
      <c r="N18" s="363">
        <v>41514</v>
      </c>
      <c r="O18" s="363">
        <v>41549</v>
      </c>
      <c r="P18" s="1243"/>
      <c r="Q18" s="1243"/>
      <c r="R18" s="1237">
        <v>12371928</v>
      </c>
      <c r="S18" s="1237">
        <f>R18/X6</f>
        <v>951686.76923076925</v>
      </c>
      <c r="T18" s="1237"/>
      <c r="U18" s="1237"/>
      <c r="V18" s="1237">
        <v>10758198</v>
      </c>
      <c r="W18" s="1237">
        <v>1613730</v>
      </c>
      <c r="X18" s="1237">
        <f>V18+W18</f>
        <v>12371928</v>
      </c>
      <c r="Y18" s="1239">
        <v>1.1000000000000001</v>
      </c>
      <c r="Z18" s="1241"/>
      <c r="AA18" s="518"/>
      <c r="AB18" s="1245">
        <v>5</v>
      </c>
      <c r="AC18" s="1111" t="s">
        <v>234</v>
      </c>
      <c r="AD18" s="1247" t="s">
        <v>229</v>
      </c>
      <c r="AE18" s="1239" t="s">
        <v>143</v>
      </c>
      <c r="AF18" s="1208" t="s">
        <v>230</v>
      </c>
      <c r="AG18" s="363">
        <v>41404</v>
      </c>
      <c r="AH18" s="363">
        <v>41408</v>
      </c>
      <c r="AI18" s="363">
        <v>41422</v>
      </c>
      <c r="AJ18" s="363">
        <v>41424</v>
      </c>
      <c r="AK18" s="363">
        <v>41470</v>
      </c>
      <c r="AL18" s="363">
        <v>41484</v>
      </c>
      <c r="AM18" s="363">
        <v>41488</v>
      </c>
      <c r="AN18" s="363">
        <v>41506</v>
      </c>
      <c r="AO18" s="363">
        <v>41514</v>
      </c>
      <c r="AP18" s="363">
        <v>41549</v>
      </c>
      <c r="AQ18" s="1243"/>
      <c r="AR18" s="1243"/>
      <c r="AS18" s="1237">
        <v>12371928</v>
      </c>
      <c r="AT18" s="1237">
        <f>AS18/AY6</f>
        <v>951686.76923076925</v>
      </c>
      <c r="AU18" s="1237"/>
      <c r="AV18" s="1237"/>
      <c r="AW18" s="1237">
        <v>10758198</v>
      </c>
      <c r="AX18" s="1237">
        <v>1613730</v>
      </c>
      <c r="AY18" s="1237">
        <f>AW18+AX18</f>
        <v>12371928</v>
      </c>
      <c r="AZ18" s="1239">
        <v>1.1000000000000001</v>
      </c>
      <c r="BA18" s="1263"/>
    </row>
    <row r="19" spans="1:53" ht="27" hidden="1" customHeight="1" x14ac:dyDescent="0.2">
      <c r="A19" s="1246"/>
      <c r="B19" s="1112"/>
      <c r="C19" s="595"/>
      <c r="D19" s="1240"/>
      <c r="E19" s="1209"/>
      <c r="F19" s="84" t="s">
        <v>11</v>
      </c>
      <c r="G19" s="84" t="s">
        <v>11</v>
      </c>
      <c r="H19" s="84" t="s">
        <v>11</v>
      </c>
      <c r="I19" s="84" t="s">
        <v>11</v>
      </c>
      <c r="J19" s="84" t="s">
        <v>11</v>
      </c>
      <c r="K19" s="84" t="s">
        <v>11</v>
      </c>
      <c r="L19" s="84" t="s">
        <v>11</v>
      </c>
      <c r="M19" s="84" t="s">
        <v>11</v>
      </c>
      <c r="N19" s="84" t="s">
        <v>11</v>
      </c>
      <c r="O19" s="84" t="s">
        <v>11</v>
      </c>
      <c r="P19" s="1244"/>
      <c r="Q19" s="1244"/>
      <c r="R19" s="1238"/>
      <c r="S19" s="1238"/>
      <c r="T19" s="1238"/>
      <c r="U19" s="1238"/>
      <c r="V19" s="1238"/>
      <c r="W19" s="1238"/>
      <c r="X19" s="1238"/>
      <c r="Y19" s="1240"/>
      <c r="Z19" s="1242"/>
      <c r="AA19" s="535"/>
      <c r="AB19" s="1246"/>
      <c r="AC19" s="1112"/>
      <c r="AD19" s="595"/>
      <c r="AE19" s="1240"/>
      <c r="AF19" s="1209"/>
      <c r="AG19" s="84" t="s">
        <v>11</v>
      </c>
      <c r="AH19" s="84" t="s">
        <v>11</v>
      </c>
      <c r="AI19" s="84" t="s">
        <v>11</v>
      </c>
      <c r="AJ19" s="84" t="s">
        <v>11</v>
      </c>
      <c r="AK19" s="84" t="s">
        <v>11</v>
      </c>
      <c r="AL19" s="84" t="s">
        <v>11</v>
      </c>
      <c r="AM19" s="84" t="s">
        <v>11</v>
      </c>
      <c r="AN19" s="84" t="s">
        <v>11</v>
      </c>
      <c r="AO19" s="84" t="s">
        <v>11</v>
      </c>
      <c r="AP19" s="84" t="s">
        <v>11</v>
      </c>
      <c r="AQ19" s="1244"/>
      <c r="AR19" s="1244"/>
      <c r="AS19" s="1238"/>
      <c r="AT19" s="1238"/>
      <c r="AU19" s="1238"/>
      <c r="AV19" s="1238"/>
      <c r="AW19" s="1238"/>
      <c r="AX19" s="1238"/>
      <c r="AY19" s="1238"/>
      <c r="AZ19" s="1240"/>
      <c r="BA19" s="1264"/>
    </row>
    <row r="20" spans="1:53" ht="26.25" customHeight="1" x14ac:dyDescent="0.2">
      <c r="A20" s="1186" t="s">
        <v>47</v>
      </c>
      <c r="B20" s="1187"/>
      <c r="C20" s="105"/>
      <c r="D20" s="105"/>
      <c r="E20" s="105"/>
      <c r="F20" s="105"/>
      <c r="G20" s="105"/>
      <c r="H20" s="105"/>
      <c r="I20" s="105"/>
      <c r="J20" s="105"/>
      <c r="K20" s="105"/>
      <c r="L20" s="105"/>
      <c r="M20" s="105"/>
      <c r="N20" s="105"/>
      <c r="O20" s="105"/>
      <c r="P20" s="105"/>
      <c r="Q20" s="364"/>
      <c r="R20" s="365">
        <f>SUM(R10:R19)</f>
        <v>85999280</v>
      </c>
      <c r="S20" s="365">
        <f t="shared" ref="S20:X20" si="0">SUM(S10:S19)</f>
        <v>6615329.230769231</v>
      </c>
      <c r="T20" s="365">
        <f t="shared" si="0"/>
        <v>0</v>
      </c>
      <c r="U20" s="365">
        <f t="shared" si="0"/>
        <v>0</v>
      </c>
      <c r="V20" s="365">
        <f t="shared" si="0"/>
        <v>74781982</v>
      </c>
      <c r="W20" s="365">
        <f t="shared" si="0"/>
        <v>11217298</v>
      </c>
      <c r="X20" s="365">
        <f t="shared" si="0"/>
        <v>85999280</v>
      </c>
      <c r="Y20" s="366"/>
      <c r="Z20" s="367"/>
      <c r="AB20" s="1186" t="s">
        <v>47</v>
      </c>
      <c r="AC20" s="1187"/>
      <c r="AD20" s="487"/>
      <c r="AE20" s="487"/>
      <c r="AF20" s="487"/>
      <c r="AG20" s="487"/>
      <c r="AH20" s="487"/>
      <c r="AI20" s="487"/>
      <c r="AJ20" s="487"/>
      <c r="AK20" s="487"/>
      <c r="AL20" s="487"/>
      <c r="AM20" s="487"/>
      <c r="AN20" s="487"/>
      <c r="AO20" s="487"/>
      <c r="AP20" s="487"/>
      <c r="AQ20" s="487"/>
      <c r="AR20" s="488"/>
      <c r="AS20" s="365">
        <f>SUM(AS10:AS19)</f>
        <v>56235874.619999997</v>
      </c>
      <c r="AT20" s="365">
        <f t="shared" ref="AT20:AY20" si="1">SUM(AT10:AT19)</f>
        <v>4325836.5092307692</v>
      </c>
      <c r="AU20" s="365">
        <f t="shared" si="1"/>
        <v>0</v>
      </c>
      <c r="AV20" s="365">
        <f t="shared" si="1"/>
        <v>0</v>
      </c>
      <c r="AW20" s="365">
        <f t="shared" si="1"/>
        <v>47554074.43</v>
      </c>
      <c r="AX20" s="365">
        <f t="shared" si="1"/>
        <v>8681800.1899999995</v>
      </c>
      <c r="AY20" s="365">
        <f t="shared" si="1"/>
        <v>56235874.619999997</v>
      </c>
      <c r="AZ20" s="366"/>
      <c r="BA20" s="367"/>
    </row>
    <row r="21" spans="1:53" s="13" customFormat="1" ht="29.25" hidden="1" customHeight="1" x14ac:dyDescent="0.2">
      <c r="A21" s="1232" t="s">
        <v>128</v>
      </c>
      <c r="B21" s="1232"/>
      <c r="C21" s="106"/>
      <c r="D21" s="107"/>
      <c r="E21" s="107"/>
      <c r="F21" s="107"/>
      <c r="G21" s="107"/>
      <c r="H21" s="107"/>
      <c r="I21" s="107"/>
      <c r="J21" s="107"/>
      <c r="K21" s="107"/>
      <c r="L21" s="107"/>
      <c r="M21" s="107"/>
      <c r="N21" s="107"/>
      <c r="O21" s="107"/>
      <c r="P21" s="107"/>
      <c r="Q21" s="107"/>
      <c r="R21" s="108"/>
      <c r="S21" s="108"/>
      <c r="T21" s="109"/>
      <c r="U21" s="109"/>
      <c r="V21" s="368"/>
      <c r="W21" s="368"/>
      <c r="X21" s="368"/>
      <c r="Y21" s="369"/>
      <c r="Z21" s="370"/>
      <c r="AA21" s="528"/>
      <c r="AB21" s="1232" t="s">
        <v>128</v>
      </c>
      <c r="AC21" s="1232"/>
      <c r="AD21" s="106"/>
      <c r="AE21" s="107"/>
      <c r="AF21" s="107"/>
      <c r="AG21" s="107"/>
      <c r="AH21" s="107"/>
      <c r="AI21" s="107"/>
      <c r="AJ21" s="107"/>
      <c r="AK21" s="107"/>
      <c r="AL21" s="107"/>
      <c r="AM21" s="107"/>
      <c r="AN21" s="107"/>
      <c r="AO21" s="107"/>
      <c r="AP21" s="107"/>
      <c r="AQ21" s="107"/>
      <c r="AR21" s="107"/>
      <c r="AS21" s="108"/>
      <c r="AT21" s="108"/>
      <c r="AU21" s="109"/>
      <c r="AV21" s="109"/>
      <c r="AW21" s="368"/>
      <c r="AX21" s="368"/>
      <c r="AY21" s="368"/>
      <c r="AZ21" s="369"/>
      <c r="BA21" s="370"/>
    </row>
    <row r="22" spans="1:53" s="13" customFormat="1" ht="27" hidden="1" customHeight="1" x14ac:dyDescent="0.2">
      <c r="A22" s="1221">
        <v>6</v>
      </c>
      <c r="B22" s="1191" t="s">
        <v>235</v>
      </c>
      <c r="C22" s="1233" t="s">
        <v>236</v>
      </c>
      <c r="D22" s="1222" t="s">
        <v>123</v>
      </c>
      <c r="E22" s="1208" t="s">
        <v>230</v>
      </c>
      <c r="F22" s="801" t="s">
        <v>44</v>
      </c>
      <c r="G22" s="1223"/>
      <c r="H22" s="1223"/>
      <c r="I22" s="1223"/>
      <c r="J22" s="1223"/>
      <c r="K22" s="1223"/>
      <c r="L22" s="1223"/>
      <c r="M22" s="1223"/>
      <c r="N22" s="1224"/>
      <c r="O22" s="371">
        <v>41547</v>
      </c>
      <c r="P22" s="1231"/>
      <c r="Q22" s="1231"/>
      <c r="R22" s="1230">
        <v>3000000</v>
      </c>
      <c r="S22" s="681">
        <f>+R22/X6</f>
        <v>230769.23076923078</v>
      </c>
      <c r="T22" s="1233"/>
      <c r="U22" s="1233"/>
      <c r="V22" s="1220">
        <f>2608696+8696</f>
        <v>2617392</v>
      </c>
      <c r="W22" s="1220">
        <f>391304-8696</f>
        <v>382608</v>
      </c>
      <c r="X22" s="1220">
        <f>+W22+V22</f>
        <v>3000000</v>
      </c>
      <c r="Y22" s="1234">
        <v>1.1000000000000001</v>
      </c>
      <c r="Z22" s="1235"/>
      <c r="AA22" s="536"/>
      <c r="AB22" s="1221">
        <v>6</v>
      </c>
      <c r="AC22" s="1191" t="s">
        <v>235</v>
      </c>
      <c r="AD22" s="1233" t="s">
        <v>236</v>
      </c>
      <c r="AE22" s="1222" t="s">
        <v>123</v>
      </c>
      <c r="AF22" s="1208" t="s">
        <v>230</v>
      </c>
      <c r="AG22" s="801" t="s">
        <v>44</v>
      </c>
      <c r="AH22" s="1223"/>
      <c r="AI22" s="1223"/>
      <c r="AJ22" s="1223"/>
      <c r="AK22" s="1223"/>
      <c r="AL22" s="1223"/>
      <c r="AM22" s="1223"/>
      <c r="AN22" s="1223"/>
      <c r="AO22" s="1224"/>
      <c r="AP22" s="371">
        <v>41547</v>
      </c>
      <c r="AQ22" s="1231"/>
      <c r="AR22" s="1231"/>
      <c r="AS22" s="1230">
        <v>3000000</v>
      </c>
      <c r="AT22" s="681">
        <f>+AS22/AY6</f>
        <v>230769.23076923078</v>
      </c>
      <c r="AU22" s="1233"/>
      <c r="AV22" s="1233"/>
      <c r="AW22" s="1220">
        <f>2608696+8696</f>
        <v>2617392</v>
      </c>
      <c r="AX22" s="1220">
        <f>391304-8696</f>
        <v>382608</v>
      </c>
      <c r="AY22" s="1220">
        <f>+AX22+AW22</f>
        <v>3000000</v>
      </c>
      <c r="AZ22" s="1234">
        <v>1.1000000000000001</v>
      </c>
      <c r="BA22" s="1235"/>
    </row>
    <row r="23" spans="1:53" s="13" customFormat="1" ht="25.5" hidden="1" customHeight="1" x14ac:dyDescent="0.2">
      <c r="A23" s="1221"/>
      <c r="B23" s="1192"/>
      <c r="C23" s="1233"/>
      <c r="D23" s="1207"/>
      <c r="E23" s="1209"/>
      <c r="F23" s="1211"/>
      <c r="G23" s="1212"/>
      <c r="H23" s="1212"/>
      <c r="I23" s="1212"/>
      <c r="J23" s="1212"/>
      <c r="K23" s="1212"/>
      <c r="L23" s="1212"/>
      <c r="M23" s="1212"/>
      <c r="N23" s="1213"/>
      <c r="O23" s="84" t="s">
        <v>11</v>
      </c>
      <c r="P23" s="1231"/>
      <c r="Q23" s="1231"/>
      <c r="R23" s="1230"/>
      <c r="S23" s="593"/>
      <c r="T23" s="1233"/>
      <c r="U23" s="1233"/>
      <c r="V23" s="1220"/>
      <c r="W23" s="1220"/>
      <c r="X23" s="1220"/>
      <c r="Y23" s="1234"/>
      <c r="Z23" s="1235"/>
      <c r="AA23" s="528"/>
      <c r="AB23" s="1221"/>
      <c r="AC23" s="1192"/>
      <c r="AD23" s="1233"/>
      <c r="AE23" s="1207"/>
      <c r="AF23" s="1209"/>
      <c r="AG23" s="1211"/>
      <c r="AH23" s="1212"/>
      <c r="AI23" s="1212"/>
      <c r="AJ23" s="1212"/>
      <c r="AK23" s="1212"/>
      <c r="AL23" s="1212"/>
      <c r="AM23" s="1212"/>
      <c r="AN23" s="1212"/>
      <c r="AO23" s="1213"/>
      <c r="AP23" s="84" t="s">
        <v>11</v>
      </c>
      <c r="AQ23" s="1231"/>
      <c r="AR23" s="1231"/>
      <c r="AS23" s="1230"/>
      <c r="AT23" s="593"/>
      <c r="AU23" s="1233"/>
      <c r="AV23" s="1233"/>
      <c r="AW23" s="1220"/>
      <c r="AX23" s="1220"/>
      <c r="AY23" s="1220"/>
      <c r="AZ23" s="1234"/>
      <c r="BA23" s="1235"/>
    </row>
    <row r="24" spans="1:53" s="13" customFormat="1" ht="30" hidden="1" customHeight="1" x14ac:dyDescent="0.2">
      <c r="A24" s="1236" t="s">
        <v>130</v>
      </c>
      <c r="B24" s="1236"/>
      <c r="C24" s="110"/>
      <c r="D24" s="110"/>
      <c r="E24" s="111"/>
      <c r="F24" s="372"/>
      <c r="G24" s="372"/>
      <c r="H24" s="372"/>
      <c r="I24" s="372"/>
      <c r="J24" s="372"/>
      <c r="K24" s="372"/>
      <c r="L24" s="372"/>
      <c r="M24" s="372"/>
      <c r="N24" s="372"/>
      <c r="O24" s="372"/>
      <c r="P24" s="112"/>
      <c r="Q24" s="373"/>
      <c r="R24" s="374">
        <f t="shared" ref="R24:X24" si="2">SUM(R22:R23)</f>
        <v>3000000</v>
      </c>
      <c r="S24" s="374">
        <f t="shared" si="2"/>
        <v>230769.23076923078</v>
      </c>
      <c r="T24" s="374">
        <f t="shared" si="2"/>
        <v>0</v>
      </c>
      <c r="U24" s="374">
        <f t="shared" si="2"/>
        <v>0</v>
      </c>
      <c r="V24" s="374">
        <f t="shared" si="2"/>
        <v>2617392</v>
      </c>
      <c r="W24" s="374">
        <f t="shared" si="2"/>
        <v>382608</v>
      </c>
      <c r="X24" s="374">
        <f t="shared" si="2"/>
        <v>3000000</v>
      </c>
      <c r="Y24" s="113"/>
      <c r="Z24" s="375"/>
      <c r="AA24" s="528"/>
      <c r="AB24" s="1236" t="s">
        <v>130</v>
      </c>
      <c r="AC24" s="1236"/>
      <c r="AD24" s="463"/>
      <c r="AE24" s="463"/>
      <c r="AF24" s="111"/>
      <c r="AG24" s="372"/>
      <c r="AH24" s="372"/>
      <c r="AI24" s="372"/>
      <c r="AJ24" s="372"/>
      <c r="AK24" s="372"/>
      <c r="AL24" s="372"/>
      <c r="AM24" s="372"/>
      <c r="AN24" s="372"/>
      <c r="AO24" s="372"/>
      <c r="AP24" s="372"/>
      <c r="AQ24" s="112"/>
      <c r="AR24" s="373"/>
      <c r="AS24" s="374">
        <f t="shared" ref="AS24:AY24" si="3">SUM(AS22:AS23)</f>
        <v>3000000</v>
      </c>
      <c r="AT24" s="374">
        <f t="shared" si="3"/>
        <v>230769.23076923078</v>
      </c>
      <c r="AU24" s="374">
        <f t="shared" si="3"/>
        <v>0</v>
      </c>
      <c r="AV24" s="374">
        <f t="shared" si="3"/>
        <v>0</v>
      </c>
      <c r="AW24" s="374">
        <f t="shared" si="3"/>
        <v>2617392</v>
      </c>
      <c r="AX24" s="374">
        <f t="shared" si="3"/>
        <v>382608</v>
      </c>
      <c r="AY24" s="374">
        <f t="shared" si="3"/>
        <v>3000000</v>
      </c>
      <c r="AZ24" s="113"/>
      <c r="BA24" s="375"/>
    </row>
    <row r="25" spans="1:53" s="13" customFormat="1" ht="29.25" hidden="1" customHeight="1" x14ac:dyDescent="0.2">
      <c r="A25" s="1232" t="s">
        <v>127</v>
      </c>
      <c r="B25" s="1232"/>
      <c r="C25" s="106"/>
      <c r="D25" s="107"/>
      <c r="E25" s="107"/>
      <c r="F25" s="107"/>
      <c r="G25" s="107"/>
      <c r="H25" s="107"/>
      <c r="I25" s="107"/>
      <c r="J25" s="107"/>
      <c r="K25" s="107"/>
      <c r="L25" s="107"/>
      <c r="M25" s="107"/>
      <c r="N25" s="107"/>
      <c r="O25" s="107"/>
      <c r="P25" s="107"/>
      <c r="Q25" s="107"/>
      <c r="R25" s="108"/>
      <c r="S25" s="108"/>
      <c r="T25" s="109"/>
      <c r="U25" s="109"/>
      <c r="V25" s="368"/>
      <c r="W25" s="368"/>
      <c r="X25" s="368"/>
      <c r="Y25" s="369"/>
      <c r="Z25" s="422"/>
      <c r="AA25" s="528"/>
      <c r="AB25" s="1232" t="s">
        <v>127</v>
      </c>
      <c r="AC25" s="1232"/>
      <c r="AD25" s="106"/>
      <c r="AE25" s="107"/>
      <c r="AF25" s="107"/>
      <c r="AG25" s="107"/>
      <c r="AH25" s="107"/>
      <c r="AI25" s="107"/>
      <c r="AJ25" s="107"/>
      <c r="AK25" s="107"/>
      <c r="AL25" s="107"/>
      <c r="AM25" s="107"/>
      <c r="AN25" s="107"/>
      <c r="AO25" s="107"/>
      <c r="AP25" s="107"/>
      <c r="AQ25" s="107"/>
      <c r="AR25" s="107"/>
      <c r="AS25" s="108"/>
      <c r="AT25" s="108"/>
      <c r="AU25" s="109"/>
      <c r="AV25" s="109"/>
      <c r="AW25" s="368"/>
      <c r="AX25" s="368"/>
      <c r="AY25" s="368"/>
      <c r="AZ25" s="369"/>
      <c r="BA25" s="422"/>
    </row>
    <row r="26" spans="1:53" s="13" customFormat="1" ht="42" hidden="1" customHeight="1" x14ac:dyDescent="0.2">
      <c r="A26" s="1221">
        <v>7</v>
      </c>
      <c r="B26" s="1191" t="s">
        <v>257</v>
      </c>
      <c r="C26" s="730" t="s">
        <v>152</v>
      </c>
      <c r="D26" s="1222" t="s">
        <v>123</v>
      </c>
      <c r="E26" s="1208" t="s">
        <v>230</v>
      </c>
      <c r="F26" s="801" t="s">
        <v>44</v>
      </c>
      <c r="G26" s="1223"/>
      <c r="H26" s="1223"/>
      <c r="I26" s="1223"/>
      <c r="J26" s="1223"/>
      <c r="K26" s="1223"/>
      <c r="L26" s="1223"/>
      <c r="M26" s="1223"/>
      <c r="N26" s="1224"/>
      <c r="O26" s="371">
        <v>41394</v>
      </c>
      <c r="P26" s="1231"/>
      <c r="Q26" s="1231"/>
      <c r="R26" s="1230">
        <v>260000</v>
      </c>
      <c r="S26" s="681">
        <f>+R26/X6</f>
        <v>20000</v>
      </c>
      <c r="T26" s="1233"/>
      <c r="U26" s="1233"/>
      <c r="V26" s="1219">
        <v>260000</v>
      </c>
      <c r="W26" s="1220">
        <v>0</v>
      </c>
      <c r="X26" s="1220">
        <f>+W26+V26</f>
        <v>260000</v>
      </c>
      <c r="Y26" s="1179">
        <v>1.2</v>
      </c>
      <c r="Z26" s="1174" t="s">
        <v>154</v>
      </c>
      <c r="AA26" s="528"/>
      <c r="AB26" s="1221">
        <v>7</v>
      </c>
      <c r="AC26" s="1191" t="s">
        <v>257</v>
      </c>
      <c r="AD26" s="730" t="s">
        <v>152</v>
      </c>
      <c r="AE26" s="1222" t="s">
        <v>123</v>
      </c>
      <c r="AF26" s="1208" t="s">
        <v>230</v>
      </c>
      <c r="AG26" s="801" t="s">
        <v>44</v>
      </c>
      <c r="AH26" s="1223"/>
      <c r="AI26" s="1223"/>
      <c r="AJ26" s="1223"/>
      <c r="AK26" s="1223"/>
      <c r="AL26" s="1223"/>
      <c r="AM26" s="1223"/>
      <c r="AN26" s="1223"/>
      <c r="AO26" s="1224"/>
      <c r="AP26" s="371">
        <v>41394</v>
      </c>
      <c r="AQ26" s="1231"/>
      <c r="AR26" s="1231"/>
      <c r="AS26" s="1230">
        <v>260000</v>
      </c>
      <c r="AT26" s="681">
        <f>+AS26/AY6</f>
        <v>20000</v>
      </c>
      <c r="AU26" s="1233"/>
      <c r="AV26" s="1233"/>
      <c r="AW26" s="1219">
        <v>260000</v>
      </c>
      <c r="AX26" s="1220">
        <v>0</v>
      </c>
      <c r="AY26" s="1220">
        <f>+AX26+AW26</f>
        <v>260000</v>
      </c>
      <c r="AZ26" s="1179">
        <v>1.2</v>
      </c>
      <c r="BA26" s="1174" t="s">
        <v>154</v>
      </c>
    </row>
    <row r="27" spans="1:53" s="13" customFormat="1" ht="42" hidden="1" customHeight="1" x14ac:dyDescent="0.2">
      <c r="A27" s="1221"/>
      <c r="B27" s="1192"/>
      <c r="C27" s="791"/>
      <c r="D27" s="1207"/>
      <c r="E27" s="1209"/>
      <c r="F27" s="1211"/>
      <c r="G27" s="1212"/>
      <c r="H27" s="1212"/>
      <c r="I27" s="1212"/>
      <c r="J27" s="1212"/>
      <c r="K27" s="1212"/>
      <c r="L27" s="1212"/>
      <c r="M27" s="1212"/>
      <c r="N27" s="1213"/>
      <c r="O27" s="84" t="s">
        <v>11</v>
      </c>
      <c r="P27" s="1231"/>
      <c r="Q27" s="1231"/>
      <c r="R27" s="1230"/>
      <c r="S27" s="593"/>
      <c r="T27" s="1233"/>
      <c r="U27" s="1233"/>
      <c r="V27" s="1216"/>
      <c r="W27" s="1220"/>
      <c r="X27" s="1220"/>
      <c r="Y27" s="1179"/>
      <c r="Z27" s="1174"/>
      <c r="AA27" s="518"/>
      <c r="AB27" s="1221"/>
      <c r="AC27" s="1192"/>
      <c r="AD27" s="791"/>
      <c r="AE27" s="1207"/>
      <c r="AF27" s="1209"/>
      <c r="AG27" s="1211"/>
      <c r="AH27" s="1212"/>
      <c r="AI27" s="1212"/>
      <c r="AJ27" s="1212"/>
      <c r="AK27" s="1212"/>
      <c r="AL27" s="1212"/>
      <c r="AM27" s="1212"/>
      <c r="AN27" s="1212"/>
      <c r="AO27" s="1213"/>
      <c r="AP27" s="84" t="s">
        <v>11</v>
      </c>
      <c r="AQ27" s="1231"/>
      <c r="AR27" s="1231"/>
      <c r="AS27" s="1230"/>
      <c r="AT27" s="593"/>
      <c r="AU27" s="1233"/>
      <c r="AV27" s="1233"/>
      <c r="AW27" s="1216"/>
      <c r="AX27" s="1220"/>
      <c r="AY27" s="1220"/>
      <c r="AZ27" s="1179"/>
      <c r="BA27" s="1174"/>
    </row>
    <row r="28" spans="1:53" s="376" customFormat="1" ht="42" hidden="1" customHeight="1" x14ac:dyDescent="0.2">
      <c r="A28" s="1221">
        <v>8</v>
      </c>
      <c r="B28" s="1191" t="s">
        <v>258</v>
      </c>
      <c r="C28" s="730" t="s">
        <v>152</v>
      </c>
      <c r="D28" s="1225" t="s">
        <v>123</v>
      </c>
      <c r="E28" s="1196" t="s">
        <v>230</v>
      </c>
      <c r="F28" s="1226" t="s">
        <v>44</v>
      </c>
      <c r="G28" s="1227"/>
      <c r="H28" s="1227"/>
      <c r="I28" s="1227"/>
      <c r="J28" s="1227"/>
      <c r="K28" s="1227"/>
      <c r="L28" s="1227"/>
      <c r="M28" s="1227"/>
      <c r="N28" s="1228"/>
      <c r="O28" s="371">
        <v>41394</v>
      </c>
      <c r="P28" s="1229"/>
      <c r="Q28" s="1229"/>
      <c r="R28" s="1230">
        <v>260000</v>
      </c>
      <c r="S28" s="681">
        <f>+R28/X6</f>
        <v>20000</v>
      </c>
      <c r="T28" s="1218"/>
      <c r="U28" s="1218"/>
      <c r="V28" s="1219">
        <v>260000</v>
      </c>
      <c r="W28" s="1220">
        <v>0</v>
      </c>
      <c r="X28" s="1220">
        <f>+W28+V28</f>
        <v>260000</v>
      </c>
      <c r="Y28" s="1179">
        <v>1.2</v>
      </c>
      <c r="Z28" s="1174"/>
      <c r="AA28" s="518"/>
      <c r="AB28" s="1221">
        <v>8</v>
      </c>
      <c r="AC28" s="1191" t="s">
        <v>258</v>
      </c>
      <c r="AD28" s="730" t="s">
        <v>152</v>
      </c>
      <c r="AE28" s="1225" t="s">
        <v>123</v>
      </c>
      <c r="AF28" s="1196" t="s">
        <v>230</v>
      </c>
      <c r="AG28" s="1226" t="s">
        <v>44</v>
      </c>
      <c r="AH28" s="1227"/>
      <c r="AI28" s="1227"/>
      <c r="AJ28" s="1227"/>
      <c r="AK28" s="1227"/>
      <c r="AL28" s="1227"/>
      <c r="AM28" s="1227"/>
      <c r="AN28" s="1227"/>
      <c r="AO28" s="1228"/>
      <c r="AP28" s="371">
        <v>41394</v>
      </c>
      <c r="AQ28" s="1229"/>
      <c r="AR28" s="1229"/>
      <c r="AS28" s="1230">
        <v>260000</v>
      </c>
      <c r="AT28" s="681">
        <f>+AS28/AY6</f>
        <v>20000</v>
      </c>
      <c r="AU28" s="1218"/>
      <c r="AV28" s="1218"/>
      <c r="AW28" s="1219">
        <v>260000</v>
      </c>
      <c r="AX28" s="1220">
        <v>0</v>
      </c>
      <c r="AY28" s="1220">
        <f>+AX28+AW28</f>
        <v>260000</v>
      </c>
      <c r="AZ28" s="1179">
        <v>1.2</v>
      </c>
      <c r="BA28" s="1174"/>
    </row>
    <row r="29" spans="1:53" s="376" customFormat="1" ht="42" hidden="1" customHeight="1" x14ac:dyDescent="0.2">
      <c r="A29" s="1221"/>
      <c r="B29" s="1192"/>
      <c r="C29" s="791"/>
      <c r="D29" s="1195"/>
      <c r="E29" s="1197"/>
      <c r="F29" s="1201"/>
      <c r="G29" s="1202"/>
      <c r="H29" s="1202"/>
      <c r="I29" s="1202"/>
      <c r="J29" s="1202"/>
      <c r="K29" s="1202"/>
      <c r="L29" s="1202"/>
      <c r="M29" s="1202"/>
      <c r="N29" s="1203"/>
      <c r="O29" s="377" t="s">
        <v>11</v>
      </c>
      <c r="P29" s="1229"/>
      <c r="Q29" s="1229"/>
      <c r="R29" s="1230"/>
      <c r="S29" s="593"/>
      <c r="T29" s="1218"/>
      <c r="U29" s="1218"/>
      <c r="V29" s="1216"/>
      <c r="W29" s="1220"/>
      <c r="X29" s="1220"/>
      <c r="Y29" s="1179"/>
      <c r="Z29" s="1174"/>
      <c r="AA29" s="537"/>
      <c r="AB29" s="1221"/>
      <c r="AC29" s="1192"/>
      <c r="AD29" s="791"/>
      <c r="AE29" s="1195"/>
      <c r="AF29" s="1197"/>
      <c r="AG29" s="1201"/>
      <c r="AH29" s="1202"/>
      <c r="AI29" s="1202"/>
      <c r="AJ29" s="1202"/>
      <c r="AK29" s="1202"/>
      <c r="AL29" s="1202"/>
      <c r="AM29" s="1202"/>
      <c r="AN29" s="1202"/>
      <c r="AO29" s="1203"/>
      <c r="AP29" s="377" t="s">
        <v>11</v>
      </c>
      <c r="AQ29" s="1229"/>
      <c r="AR29" s="1229"/>
      <c r="AS29" s="1230"/>
      <c r="AT29" s="593"/>
      <c r="AU29" s="1218"/>
      <c r="AV29" s="1218"/>
      <c r="AW29" s="1216"/>
      <c r="AX29" s="1220"/>
      <c r="AY29" s="1220"/>
      <c r="AZ29" s="1179"/>
      <c r="BA29" s="1174"/>
    </row>
    <row r="30" spans="1:53" s="376" customFormat="1" ht="42" hidden="1" customHeight="1" x14ac:dyDescent="0.2">
      <c r="A30" s="1221">
        <v>9</v>
      </c>
      <c r="B30" s="1191" t="s">
        <v>259</v>
      </c>
      <c r="C30" s="730" t="s">
        <v>152</v>
      </c>
      <c r="D30" s="1225" t="s">
        <v>123</v>
      </c>
      <c r="E30" s="1196" t="s">
        <v>230</v>
      </c>
      <c r="F30" s="1226" t="s">
        <v>44</v>
      </c>
      <c r="G30" s="1227"/>
      <c r="H30" s="1227"/>
      <c r="I30" s="1227"/>
      <c r="J30" s="1227"/>
      <c r="K30" s="1227"/>
      <c r="L30" s="1227"/>
      <c r="M30" s="1227"/>
      <c r="N30" s="1228"/>
      <c r="O30" s="371">
        <v>41394</v>
      </c>
      <c r="P30" s="1229"/>
      <c r="Q30" s="1229"/>
      <c r="R30" s="1230">
        <v>260000</v>
      </c>
      <c r="S30" s="681">
        <f>+R30/X6</f>
        <v>20000</v>
      </c>
      <c r="T30" s="1218"/>
      <c r="U30" s="1218"/>
      <c r="V30" s="1219">
        <v>260000</v>
      </c>
      <c r="W30" s="1220">
        <v>0</v>
      </c>
      <c r="X30" s="1220">
        <f>+W30+V30</f>
        <v>260000</v>
      </c>
      <c r="Y30" s="1179">
        <v>1.2</v>
      </c>
      <c r="Z30" s="1174"/>
      <c r="AA30" s="518"/>
      <c r="AB30" s="1221">
        <v>9</v>
      </c>
      <c r="AC30" s="1191" t="s">
        <v>259</v>
      </c>
      <c r="AD30" s="730" t="s">
        <v>152</v>
      </c>
      <c r="AE30" s="1225" t="s">
        <v>123</v>
      </c>
      <c r="AF30" s="1196" t="s">
        <v>230</v>
      </c>
      <c r="AG30" s="1226" t="s">
        <v>44</v>
      </c>
      <c r="AH30" s="1227"/>
      <c r="AI30" s="1227"/>
      <c r="AJ30" s="1227"/>
      <c r="AK30" s="1227"/>
      <c r="AL30" s="1227"/>
      <c r="AM30" s="1227"/>
      <c r="AN30" s="1227"/>
      <c r="AO30" s="1228"/>
      <c r="AP30" s="371">
        <v>41394</v>
      </c>
      <c r="AQ30" s="1229"/>
      <c r="AR30" s="1229"/>
      <c r="AS30" s="1230">
        <v>260000</v>
      </c>
      <c r="AT30" s="681">
        <f>+AS30/AY6</f>
        <v>20000</v>
      </c>
      <c r="AU30" s="1218"/>
      <c r="AV30" s="1218"/>
      <c r="AW30" s="1219">
        <v>260000</v>
      </c>
      <c r="AX30" s="1220">
        <v>0</v>
      </c>
      <c r="AY30" s="1220">
        <f>+AX30+AW30</f>
        <v>260000</v>
      </c>
      <c r="AZ30" s="1179">
        <v>1.2</v>
      </c>
      <c r="BA30" s="1174"/>
    </row>
    <row r="31" spans="1:53" s="376" customFormat="1" ht="42" hidden="1" customHeight="1" x14ac:dyDescent="0.2">
      <c r="A31" s="1221"/>
      <c r="B31" s="1192"/>
      <c r="C31" s="791"/>
      <c r="D31" s="1195"/>
      <c r="E31" s="1197"/>
      <c r="F31" s="1201"/>
      <c r="G31" s="1202"/>
      <c r="H31" s="1202"/>
      <c r="I31" s="1202"/>
      <c r="J31" s="1202"/>
      <c r="K31" s="1202"/>
      <c r="L31" s="1202"/>
      <c r="M31" s="1202"/>
      <c r="N31" s="1203"/>
      <c r="O31" s="377" t="s">
        <v>11</v>
      </c>
      <c r="P31" s="1229"/>
      <c r="Q31" s="1229"/>
      <c r="R31" s="1230"/>
      <c r="S31" s="593"/>
      <c r="T31" s="1218"/>
      <c r="U31" s="1218"/>
      <c r="V31" s="1216"/>
      <c r="W31" s="1220"/>
      <c r="X31" s="1220"/>
      <c r="Y31" s="1179"/>
      <c r="Z31" s="1174"/>
      <c r="AA31" s="537"/>
      <c r="AB31" s="1221"/>
      <c r="AC31" s="1192"/>
      <c r="AD31" s="791"/>
      <c r="AE31" s="1195"/>
      <c r="AF31" s="1197"/>
      <c r="AG31" s="1201"/>
      <c r="AH31" s="1202"/>
      <c r="AI31" s="1202"/>
      <c r="AJ31" s="1202"/>
      <c r="AK31" s="1202"/>
      <c r="AL31" s="1202"/>
      <c r="AM31" s="1202"/>
      <c r="AN31" s="1202"/>
      <c r="AO31" s="1203"/>
      <c r="AP31" s="377" t="s">
        <v>11</v>
      </c>
      <c r="AQ31" s="1229"/>
      <c r="AR31" s="1229"/>
      <c r="AS31" s="1230"/>
      <c r="AT31" s="593"/>
      <c r="AU31" s="1218"/>
      <c r="AV31" s="1218"/>
      <c r="AW31" s="1216"/>
      <c r="AX31" s="1220"/>
      <c r="AY31" s="1220"/>
      <c r="AZ31" s="1179"/>
      <c r="BA31" s="1174"/>
    </row>
    <row r="32" spans="1:53" s="13" customFormat="1" ht="42" hidden="1" customHeight="1" x14ac:dyDescent="0.2">
      <c r="A32" s="1221">
        <v>10</v>
      </c>
      <c r="B32" s="1191" t="s">
        <v>260</v>
      </c>
      <c r="C32" s="730" t="s">
        <v>152</v>
      </c>
      <c r="D32" s="1222" t="s">
        <v>123</v>
      </c>
      <c r="E32" s="1208" t="s">
        <v>230</v>
      </c>
      <c r="F32" s="801" t="s">
        <v>44</v>
      </c>
      <c r="G32" s="1223"/>
      <c r="H32" s="1223"/>
      <c r="I32" s="1223"/>
      <c r="J32" s="1223"/>
      <c r="K32" s="1223"/>
      <c r="L32" s="1223"/>
      <c r="M32" s="1223"/>
      <c r="N32" s="1224"/>
      <c r="O32" s="371">
        <v>41394</v>
      </c>
      <c r="P32" s="1214"/>
      <c r="Q32" s="1214"/>
      <c r="R32" s="1205">
        <v>260000</v>
      </c>
      <c r="S32" s="863">
        <f>+R32/X6</f>
        <v>20000</v>
      </c>
      <c r="T32" s="1217"/>
      <c r="U32" s="1217"/>
      <c r="V32" s="1215">
        <v>260000</v>
      </c>
      <c r="W32" s="1189">
        <v>0</v>
      </c>
      <c r="X32" s="1189">
        <f>+W32+V32</f>
        <v>260000</v>
      </c>
      <c r="Y32" s="1179">
        <v>1.2</v>
      </c>
      <c r="Z32" s="1174"/>
      <c r="AA32" s="518"/>
      <c r="AB32" s="1221">
        <v>10</v>
      </c>
      <c r="AC32" s="1191" t="s">
        <v>260</v>
      </c>
      <c r="AD32" s="730" t="s">
        <v>152</v>
      </c>
      <c r="AE32" s="1222" t="s">
        <v>123</v>
      </c>
      <c r="AF32" s="1208" t="s">
        <v>230</v>
      </c>
      <c r="AG32" s="801" t="s">
        <v>44</v>
      </c>
      <c r="AH32" s="1223"/>
      <c r="AI32" s="1223"/>
      <c r="AJ32" s="1223"/>
      <c r="AK32" s="1223"/>
      <c r="AL32" s="1223"/>
      <c r="AM32" s="1223"/>
      <c r="AN32" s="1223"/>
      <c r="AO32" s="1224"/>
      <c r="AP32" s="371">
        <v>41394</v>
      </c>
      <c r="AQ32" s="1214"/>
      <c r="AR32" s="1214"/>
      <c r="AS32" s="1205">
        <v>260000</v>
      </c>
      <c r="AT32" s="863">
        <f>+AS32/AY6</f>
        <v>20000</v>
      </c>
      <c r="AU32" s="1217"/>
      <c r="AV32" s="1217"/>
      <c r="AW32" s="1215">
        <v>260000</v>
      </c>
      <c r="AX32" s="1189">
        <v>0</v>
      </c>
      <c r="AY32" s="1189">
        <f>+AX32+AW32</f>
        <v>260000</v>
      </c>
      <c r="AZ32" s="1179">
        <v>1.2</v>
      </c>
      <c r="BA32" s="1174"/>
    </row>
    <row r="33" spans="1:53" s="13" customFormat="1" ht="42" hidden="1" customHeight="1" x14ac:dyDescent="0.2">
      <c r="A33" s="1190"/>
      <c r="B33" s="1192"/>
      <c r="C33" s="1193"/>
      <c r="D33" s="1207"/>
      <c r="E33" s="1209"/>
      <c r="F33" s="1211"/>
      <c r="G33" s="1212"/>
      <c r="H33" s="1212"/>
      <c r="I33" s="1212"/>
      <c r="J33" s="1212"/>
      <c r="K33" s="1212"/>
      <c r="L33" s="1212"/>
      <c r="M33" s="1212"/>
      <c r="N33" s="1213"/>
      <c r="O33" s="84" t="s">
        <v>11</v>
      </c>
      <c r="P33" s="1214"/>
      <c r="Q33" s="1214"/>
      <c r="R33" s="1205"/>
      <c r="S33" s="593"/>
      <c r="T33" s="1217"/>
      <c r="U33" s="1217"/>
      <c r="V33" s="1216"/>
      <c r="W33" s="1189"/>
      <c r="X33" s="1189"/>
      <c r="Y33" s="1179"/>
      <c r="Z33" s="1174"/>
      <c r="AA33" s="528"/>
      <c r="AB33" s="1190"/>
      <c r="AC33" s="1192"/>
      <c r="AD33" s="1193"/>
      <c r="AE33" s="1207"/>
      <c r="AF33" s="1209"/>
      <c r="AG33" s="1211"/>
      <c r="AH33" s="1212"/>
      <c r="AI33" s="1212"/>
      <c r="AJ33" s="1212"/>
      <c r="AK33" s="1212"/>
      <c r="AL33" s="1212"/>
      <c r="AM33" s="1212"/>
      <c r="AN33" s="1212"/>
      <c r="AO33" s="1213"/>
      <c r="AP33" s="84" t="s">
        <v>11</v>
      </c>
      <c r="AQ33" s="1214"/>
      <c r="AR33" s="1214"/>
      <c r="AS33" s="1205"/>
      <c r="AT33" s="593"/>
      <c r="AU33" s="1217"/>
      <c r="AV33" s="1217"/>
      <c r="AW33" s="1216"/>
      <c r="AX33" s="1189"/>
      <c r="AY33" s="1189"/>
      <c r="AZ33" s="1179"/>
      <c r="BA33" s="1174"/>
    </row>
    <row r="34" spans="1:53" s="376" customFormat="1" ht="42" hidden="1" customHeight="1" x14ac:dyDescent="0.2">
      <c r="A34" s="1190">
        <v>11</v>
      </c>
      <c r="B34" s="1191" t="s">
        <v>261</v>
      </c>
      <c r="C34" s="730" t="s">
        <v>152</v>
      </c>
      <c r="D34" s="1194" t="s">
        <v>123</v>
      </c>
      <c r="E34" s="1196" t="s">
        <v>230</v>
      </c>
      <c r="F34" s="1198" t="s">
        <v>44</v>
      </c>
      <c r="G34" s="1199"/>
      <c r="H34" s="1199"/>
      <c r="I34" s="1199"/>
      <c r="J34" s="1199"/>
      <c r="K34" s="1199"/>
      <c r="L34" s="1199"/>
      <c r="M34" s="1199"/>
      <c r="N34" s="1200"/>
      <c r="O34" s="371">
        <v>41394</v>
      </c>
      <c r="P34" s="1204"/>
      <c r="Q34" s="1204"/>
      <c r="R34" s="1205">
        <v>260000</v>
      </c>
      <c r="S34" s="863">
        <f>+R34/X6</f>
        <v>20000</v>
      </c>
      <c r="T34" s="1188"/>
      <c r="U34" s="1188"/>
      <c r="V34" s="1215">
        <v>260000</v>
      </c>
      <c r="W34" s="1189">
        <v>0</v>
      </c>
      <c r="X34" s="1189">
        <f>+W34+V34</f>
        <v>260000</v>
      </c>
      <c r="Y34" s="1179">
        <v>1.2</v>
      </c>
      <c r="Z34" s="1174"/>
      <c r="AA34" s="518"/>
      <c r="AB34" s="1190">
        <v>11</v>
      </c>
      <c r="AC34" s="1191" t="s">
        <v>261</v>
      </c>
      <c r="AD34" s="730" t="s">
        <v>152</v>
      </c>
      <c r="AE34" s="1194" t="s">
        <v>123</v>
      </c>
      <c r="AF34" s="1196" t="s">
        <v>230</v>
      </c>
      <c r="AG34" s="1198" t="s">
        <v>44</v>
      </c>
      <c r="AH34" s="1199"/>
      <c r="AI34" s="1199"/>
      <c r="AJ34" s="1199"/>
      <c r="AK34" s="1199"/>
      <c r="AL34" s="1199"/>
      <c r="AM34" s="1199"/>
      <c r="AN34" s="1199"/>
      <c r="AO34" s="1200"/>
      <c r="AP34" s="371">
        <v>41394</v>
      </c>
      <c r="AQ34" s="1204"/>
      <c r="AR34" s="1204"/>
      <c r="AS34" s="1205">
        <v>260000</v>
      </c>
      <c r="AT34" s="863">
        <f>+AS34/AY6</f>
        <v>20000</v>
      </c>
      <c r="AU34" s="1188"/>
      <c r="AV34" s="1188"/>
      <c r="AW34" s="1215">
        <v>260000</v>
      </c>
      <c r="AX34" s="1189">
        <v>0</v>
      </c>
      <c r="AY34" s="1189">
        <f>+AX34+AW34</f>
        <v>260000</v>
      </c>
      <c r="AZ34" s="1179">
        <v>1.2</v>
      </c>
      <c r="BA34" s="1174"/>
    </row>
    <row r="35" spans="1:53" s="376" customFormat="1" ht="42" hidden="1" customHeight="1" x14ac:dyDescent="0.2">
      <c r="A35" s="1190"/>
      <c r="B35" s="1192"/>
      <c r="C35" s="1193"/>
      <c r="D35" s="1195"/>
      <c r="E35" s="1197"/>
      <c r="F35" s="1201"/>
      <c r="G35" s="1202"/>
      <c r="H35" s="1202"/>
      <c r="I35" s="1202"/>
      <c r="J35" s="1202"/>
      <c r="K35" s="1202"/>
      <c r="L35" s="1202"/>
      <c r="M35" s="1202"/>
      <c r="N35" s="1203"/>
      <c r="O35" s="377" t="s">
        <v>11</v>
      </c>
      <c r="P35" s="1204"/>
      <c r="Q35" s="1204"/>
      <c r="R35" s="1205"/>
      <c r="S35" s="593"/>
      <c r="T35" s="1188"/>
      <c r="U35" s="1188"/>
      <c r="V35" s="1216"/>
      <c r="W35" s="1189"/>
      <c r="X35" s="1189"/>
      <c r="Y35" s="1179"/>
      <c r="Z35" s="1174"/>
      <c r="AA35" s="537"/>
      <c r="AB35" s="1190"/>
      <c r="AC35" s="1192"/>
      <c r="AD35" s="1193"/>
      <c r="AE35" s="1195"/>
      <c r="AF35" s="1197"/>
      <c r="AG35" s="1201"/>
      <c r="AH35" s="1202"/>
      <c r="AI35" s="1202"/>
      <c r="AJ35" s="1202"/>
      <c r="AK35" s="1202"/>
      <c r="AL35" s="1202"/>
      <c r="AM35" s="1202"/>
      <c r="AN35" s="1202"/>
      <c r="AO35" s="1203"/>
      <c r="AP35" s="377" t="s">
        <v>11</v>
      </c>
      <c r="AQ35" s="1204"/>
      <c r="AR35" s="1204"/>
      <c r="AS35" s="1205"/>
      <c r="AT35" s="593"/>
      <c r="AU35" s="1188"/>
      <c r="AV35" s="1188"/>
      <c r="AW35" s="1216"/>
      <c r="AX35" s="1189"/>
      <c r="AY35" s="1189"/>
      <c r="AZ35" s="1179"/>
      <c r="BA35" s="1174"/>
    </row>
    <row r="36" spans="1:53" s="376" customFormat="1" ht="42" hidden="1" customHeight="1" x14ac:dyDescent="0.2">
      <c r="A36" s="1190">
        <v>12</v>
      </c>
      <c r="B36" s="1191" t="s">
        <v>262</v>
      </c>
      <c r="C36" s="730" t="s">
        <v>152</v>
      </c>
      <c r="D36" s="1194" t="s">
        <v>123</v>
      </c>
      <c r="E36" s="1196" t="s">
        <v>230</v>
      </c>
      <c r="F36" s="1198" t="s">
        <v>44</v>
      </c>
      <c r="G36" s="1199"/>
      <c r="H36" s="1199"/>
      <c r="I36" s="1199"/>
      <c r="J36" s="1199"/>
      <c r="K36" s="1199"/>
      <c r="L36" s="1199"/>
      <c r="M36" s="1199"/>
      <c r="N36" s="1200"/>
      <c r="O36" s="371">
        <v>41394</v>
      </c>
      <c r="P36" s="1204"/>
      <c r="Q36" s="1204"/>
      <c r="R36" s="1205">
        <v>260000</v>
      </c>
      <c r="S36" s="863">
        <f>+R36/X6</f>
        <v>20000</v>
      </c>
      <c r="T36" s="1188"/>
      <c r="U36" s="1188"/>
      <c r="V36" s="1215">
        <v>260000</v>
      </c>
      <c r="W36" s="1189">
        <v>0</v>
      </c>
      <c r="X36" s="1189">
        <f>+W36+V36</f>
        <v>260000</v>
      </c>
      <c r="Y36" s="1179">
        <v>1.2</v>
      </c>
      <c r="Z36" s="1174"/>
      <c r="AA36" s="518"/>
      <c r="AB36" s="1190">
        <v>12</v>
      </c>
      <c r="AC36" s="1191" t="s">
        <v>262</v>
      </c>
      <c r="AD36" s="730" t="s">
        <v>152</v>
      </c>
      <c r="AE36" s="1194" t="s">
        <v>123</v>
      </c>
      <c r="AF36" s="1196" t="s">
        <v>230</v>
      </c>
      <c r="AG36" s="1198" t="s">
        <v>44</v>
      </c>
      <c r="AH36" s="1199"/>
      <c r="AI36" s="1199"/>
      <c r="AJ36" s="1199"/>
      <c r="AK36" s="1199"/>
      <c r="AL36" s="1199"/>
      <c r="AM36" s="1199"/>
      <c r="AN36" s="1199"/>
      <c r="AO36" s="1200"/>
      <c r="AP36" s="371">
        <v>41394</v>
      </c>
      <c r="AQ36" s="1204"/>
      <c r="AR36" s="1204"/>
      <c r="AS36" s="1205">
        <v>260000</v>
      </c>
      <c r="AT36" s="863">
        <f>+AS36/AY6</f>
        <v>20000</v>
      </c>
      <c r="AU36" s="1188"/>
      <c r="AV36" s="1188"/>
      <c r="AW36" s="1215">
        <v>260000</v>
      </c>
      <c r="AX36" s="1189">
        <v>0</v>
      </c>
      <c r="AY36" s="1189">
        <f>+AX36+AW36</f>
        <v>260000</v>
      </c>
      <c r="AZ36" s="1179">
        <v>1.2</v>
      </c>
      <c r="BA36" s="1174"/>
    </row>
    <row r="37" spans="1:53" s="376" customFormat="1" ht="42" hidden="1" customHeight="1" x14ac:dyDescent="0.2">
      <c r="A37" s="1190"/>
      <c r="B37" s="1192"/>
      <c r="C37" s="1193"/>
      <c r="D37" s="1195"/>
      <c r="E37" s="1197"/>
      <c r="F37" s="1201"/>
      <c r="G37" s="1202"/>
      <c r="H37" s="1202"/>
      <c r="I37" s="1202"/>
      <c r="J37" s="1202"/>
      <c r="K37" s="1202"/>
      <c r="L37" s="1202"/>
      <c r="M37" s="1202"/>
      <c r="N37" s="1203"/>
      <c r="O37" s="377" t="s">
        <v>11</v>
      </c>
      <c r="P37" s="1204"/>
      <c r="Q37" s="1204"/>
      <c r="R37" s="1205"/>
      <c r="S37" s="593"/>
      <c r="T37" s="1188"/>
      <c r="U37" s="1188"/>
      <c r="V37" s="1216"/>
      <c r="W37" s="1189"/>
      <c r="X37" s="1189"/>
      <c r="Y37" s="1179"/>
      <c r="Z37" s="1174"/>
      <c r="AA37" s="537"/>
      <c r="AB37" s="1190"/>
      <c r="AC37" s="1192"/>
      <c r="AD37" s="1193"/>
      <c r="AE37" s="1195"/>
      <c r="AF37" s="1197"/>
      <c r="AG37" s="1201"/>
      <c r="AH37" s="1202"/>
      <c r="AI37" s="1202"/>
      <c r="AJ37" s="1202"/>
      <c r="AK37" s="1202"/>
      <c r="AL37" s="1202"/>
      <c r="AM37" s="1202"/>
      <c r="AN37" s="1202"/>
      <c r="AO37" s="1203"/>
      <c r="AP37" s="377" t="s">
        <v>11</v>
      </c>
      <c r="AQ37" s="1204"/>
      <c r="AR37" s="1204"/>
      <c r="AS37" s="1205"/>
      <c r="AT37" s="593"/>
      <c r="AU37" s="1188"/>
      <c r="AV37" s="1188"/>
      <c r="AW37" s="1216"/>
      <c r="AX37" s="1189"/>
      <c r="AY37" s="1189"/>
      <c r="AZ37" s="1179"/>
      <c r="BA37" s="1174"/>
    </row>
    <row r="38" spans="1:53" s="376" customFormat="1" ht="42" hidden="1" customHeight="1" x14ac:dyDescent="0.2">
      <c r="A38" s="1190">
        <v>13</v>
      </c>
      <c r="B38" s="1191" t="s">
        <v>263</v>
      </c>
      <c r="C38" s="730" t="s">
        <v>152</v>
      </c>
      <c r="D38" s="1194" t="s">
        <v>123</v>
      </c>
      <c r="E38" s="1196" t="s">
        <v>230</v>
      </c>
      <c r="F38" s="1198" t="s">
        <v>44</v>
      </c>
      <c r="G38" s="1199"/>
      <c r="H38" s="1199"/>
      <c r="I38" s="1199"/>
      <c r="J38" s="1199"/>
      <c r="K38" s="1199"/>
      <c r="L38" s="1199"/>
      <c r="M38" s="1199"/>
      <c r="N38" s="1200"/>
      <c r="O38" s="371">
        <v>41394</v>
      </c>
      <c r="P38" s="1204"/>
      <c r="Q38" s="1204"/>
      <c r="R38" s="1205">
        <v>260000</v>
      </c>
      <c r="S38" s="863">
        <f>+R38/X6</f>
        <v>20000</v>
      </c>
      <c r="T38" s="1188"/>
      <c r="U38" s="1188"/>
      <c r="V38" s="1215">
        <v>260000</v>
      </c>
      <c r="W38" s="1189">
        <v>0</v>
      </c>
      <c r="X38" s="1189">
        <f>+W38+V38</f>
        <v>260000</v>
      </c>
      <c r="Y38" s="1179">
        <v>1.2</v>
      </c>
      <c r="Z38" s="1174" t="s">
        <v>154</v>
      </c>
      <c r="AA38" s="518"/>
      <c r="AB38" s="1190">
        <v>13</v>
      </c>
      <c r="AC38" s="1191" t="s">
        <v>263</v>
      </c>
      <c r="AD38" s="730" t="s">
        <v>152</v>
      </c>
      <c r="AE38" s="1194" t="s">
        <v>123</v>
      </c>
      <c r="AF38" s="1196" t="s">
        <v>230</v>
      </c>
      <c r="AG38" s="1198" t="s">
        <v>44</v>
      </c>
      <c r="AH38" s="1199"/>
      <c r="AI38" s="1199"/>
      <c r="AJ38" s="1199"/>
      <c r="AK38" s="1199"/>
      <c r="AL38" s="1199"/>
      <c r="AM38" s="1199"/>
      <c r="AN38" s="1199"/>
      <c r="AO38" s="1200"/>
      <c r="AP38" s="371">
        <v>41394</v>
      </c>
      <c r="AQ38" s="1204"/>
      <c r="AR38" s="1204"/>
      <c r="AS38" s="1205">
        <v>260000</v>
      </c>
      <c r="AT38" s="863">
        <f>+AS38/AY6</f>
        <v>20000</v>
      </c>
      <c r="AU38" s="1188"/>
      <c r="AV38" s="1188"/>
      <c r="AW38" s="1215">
        <v>260000</v>
      </c>
      <c r="AX38" s="1189">
        <v>0</v>
      </c>
      <c r="AY38" s="1189">
        <f>+AX38+AW38</f>
        <v>260000</v>
      </c>
      <c r="AZ38" s="1179">
        <v>1.2</v>
      </c>
      <c r="BA38" s="1174" t="s">
        <v>154</v>
      </c>
    </row>
    <row r="39" spans="1:53" s="376" customFormat="1" ht="42" hidden="1" customHeight="1" x14ac:dyDescent="0.2">
      <c r="A39" s="1190"/>
      <c r="B39" s="1192"/>
      <c r="C39" s="1193"/>
      <c r="D39" s="1195"/>
      <c r="E39" s="1197"/>
      <c r="F39" s="1201"/>
      <c r="G39" s="1202"/>
      <c r="H39" s="1202"/>
      <c r="I39" s="1202"/>
      <c r="J39" s="1202"/>
      <c r="K39" s="1202"/>
      <c r="L39" s="1202"/>
      <c r="M39" s="1202"/>
      <c r="N39" s="1203"/>
      <c r="O39" s="377" t="s">
        <v>11</v>
      </c>
      <c r="P39" s="1204"/>
      <c r="Q39" s="1204"/>
      <c r="R39" s="1205"/>
      <c r="S39" s="593"/>
      <c r="T39" s="1188"/>
      <c r="U39" s="1188"/>
      <c r="V39" s="1216"/>
      <c r="W39" s="1189"/>
      <c r="X39" s="1189"/>
      <c r="Y39" s="1179"/>
      <c r="Z39" s="1174"/>
      <c r="AA39" s="537"/>
      <c r="AB39" s="1190"/>
      <c r="AC39" s="1192"/>
      <c r="AD39" s="1193"/>
      <c r="AE39" s="1195"/>
      <c r="AF39" s="1197"/>
      <c r="AG39" s="1201"/>
      <c r="AH39" s="1202"/>
      <c r="AI39" s="1202"/>
      <c r="AJ39" s="1202"/>
      <c r="AK39" s="1202"/>
      <c r="AL39" s="1202"/>
      <c r="AM39" s="1202"/>
      <c r="AN39" s="1202"/>
      <c r="AO39" s="1203"/>
      <c r="AP39" s="377" t="s">
        <v>11</v>
      </c>
      <c r="AQ39" s="1204"/>
      <c r="AR39" s="1204"/>
      <c r="AS39" s="1205"/>
      <c r="AT39" s="593"/>
      <c r="AU39" s="1188"/>
      <c r="AV39" s="1188"/>
      <c r="AW39" s="1216"/>
      <c r="AX39" s="1189"/>
      <c r="AY39" s="1189"/>
      <c r="AZ39" s="1179"/>
      <c r="BA39" s="1174"/>
    </row>
    <row r="40" spans="1:53" s="13" customFormat="1" ht="42" hidden="1" customHeight="1" x14ac:dyDescent="0.2">
      <c r="A40" s="1190">
        <v>14</v>
      </c>
      <c r="B40" s="1191" t="s">
        <v>264</v>
      </c>
      <c r="C40" s="730" t="s">
        <v>152</v>
      </c>
      <c r="D40" s="1206" t="s">
        <v>123</v>
      </c>
      <c r="E40" s="1208" t="s">
        <v>230</v>
      </c>
      <c r="F40" s="1210" t="s">
        <v>44</v>
      </c>
      <c r="G40" s="802"/>
      <c r="H40" s="802"/>
      <c r="I40" s="802"/>
      <c r="J40" s="802"/>
      <c r="K40" s="802"/>
      <c r="L40" s="802"/>
      <c r="M40" s="802"/>
      <c r="N40" s="803"/>
      <c r="O40" s="371">
        <v>41394</v>
      </c>
      <c r="P40" s="1214"/>
      <c r="Q40" s="1214"/>
      <c r="R40" s="1205">
        <v>260000</v>
      </c>
      <c r="S40" s="863">
        <f>+R40/X6</f>
        <v>20000</v>
      </c>
      <c r="T40" s="1217"/>
      <c r="U40" s="1217"/>
      <c r="V40" s="1189">
        <v>260000</v>
      </c>
      <c r="W40" s="1189">
        <v>0</v>
      </c>
      <c r="X40" s="1189">
        <f>+W40+V40</f>
        <v>260000</v>
      </c>
      <c r="Y40" s="1179">
        <v>1.2</v>
      </c>
      <c r="Z40" s="1174"/>
      <c r="AA40" s="518"/>
      <c r="AB40" s="1190">
        <v>14</v>
      </c>
      <c r="AC40" s="1191" t="s">
        <v>264</v>
      </c>
      <c r="AD40" s="730" t="s">
        <v>152</v>
      </c>
      <c r="AE40" s="1206" t="s">
        <v>123</v>
      </c>
      <c r="AF40" s="1208" t="s">
        <v>230</v>
      </c>
      <c r="AG40" s="1210" t="s">
        <v>44</v>
      </c>
      <c r="AH40" s="802"/>
      <c r="AI40" s="802"/>
      <c r="AJ40" s="802"/>
      <c r="AK40" s="802"/>
      <c r="AL40" s="802"/>
      <c r="AM40" s="802"/>
      <c r="AN40" s="802"/>
      <c r="AO40" s="803"/>
      <c r="AP40" s="371">
        <v>41394</v>
      </c>
      <c r="AQ40" s="1214"/>
      <c r="AR40" s="1214"/>
      <c r="AS40" s="1205">
        <v>260000</v>
      </c>
      <c r="AT40" s="863">
        <f>+AS40/AY6</f>
        <v>20000</v>
      </c>
      <c r="AU40" s="1217"/>
      <c r="AV40" s="1217"/>
      <c r="AW40" s="1189">
        <v>260000</v>
      </c>
      <c r="AX40" s="1189">
        <v>0</v>
      </c>
      <c r="AY40" s="1189">
        <f>+AX40+AW40</f>
        <v>260000</v>
      </c>
      <c r="AZ40" s="1179">
        <v>1.2</v>
      </c>
      <c r="BA40" s="1174"/>
    </row>
    <row r="41" spans="1:53" s="13" customFormat="1" ht="42" hidden="1" customHeight="1" x14ac:dyDescent="0.2">
      <c r="A41" s="1190"/>
      <c r="B41" s="1192"/>
      <c r="C41" s="1193"/>
      <c r="D41" s="1207"/>
      <c r="E41" s="1209"/>
      <c r="F41" s="1211"/>
      <c r="G41" s="1212"/>
      <c r="H41" s="1212"/>
      <c r="I41" s="1212"/>
      <c r="J41" s="1212"/>
      <c r="K41" s="1212"/>
      <c r="L41" s="1212"/>
      <c r="M41" s="1212"/>
      <c r="N41" s="1213"/>
      <c r="O41" s="84" t="s">
        <v>11</v>
      </c>
      <c r="P41" s="1214"/>
      <c r="Q41" s="1214"/>
      <c r="R41" s="1205"/>
      <c r="S41" s="593"/>
      <c r="T41" s="1217"/>
      <c r="U41" s="1217"/>
      <c r="V41" s="1189"/>
      <c r="W41" s="1189"/>
      <c r="X41" s="1189"/>
      <c r="Y41" s="1179"/>
      <c r="Z41" s="1174"/>
      <c r="AA41" s="528"/>
      <c r="AB41" s="1190"/>
      <c r="AC41" s="1192"/>
      <c r="AD41" s="1193"/>
      <c r="AE41" s="1207"/>
      <c r="AF41" s="1209"/>
      <c r="AG41" s="1211"/>
      <c r="AH41" s="1212"/>
      <c r="AI41" s="1212"/>
      <c r="AJ41" s="1212"/>
      <c r="AK41" s="1212"/>
      <c r="AL41" s="1212"/>
      <c r="AM41" s="1212"/>
      <c r="AN41" s="1212"/>
      <c r="AO41" s="1213"/>
      <c r="AP41" s="84" t="s">
        <v>11</v>
      </c>
      <c r="AQ41" s="1214"/>
      <c r="AR41" s="1214"/>
      <c r="AS41" s="1205"/>
      <c r="AT41" s="593"/>
      <c r="AU41" s="1217"/>
      <c r="AV41" s="1217"/>
      <c r="AW41" s="1189"/>
      <c r="AX41" s="1189"/>
      <c r="AY41" s="1189"/>
      <c r="AZ41" s="1179"/>
      <c r="BA41" s="1174"/>
    </row>
    <row r="42" spans="1:53" s="376" customFormat="1" ht="42" hidden="1" customHeight="1" x14ac:dyDescent="0.2">
      <c r="A42" s="1190">
        <v>15</v>
      </c>
      <c r="B42" s="1191" t="s">
        <v>265</v>
      </c>
      <c r="C42" s="730" t="s">
        <v>152</v>
      </c>
      <c r="D42" s="1194" t="s">
        <v>123</v>
      </c>
      <c r="E42" s="1196" t="s">
        <v>230</v>
      </c>
      <c r="F42" s="1198" t="s">
        <v>44</v>
      </c>
      <c r="G42" s="1199"/>
      <c r="H42" s="1199"/>
      <c r="I42" s="1199"/>
      <c r="J42" s="1199"/>
      <c r="K42" s="1199"/>
      <c r="L42" s="1199"/>
      <c r="M42" s="1199"/>
      <c r="N42" s="1200"/>
      <c r="O42" s="371">
        <v>41394</v>
      </c>
      <c r="P42" s="1204"/>
      <c r="Q42" s="1204"/>
      <c r="R42" s="1205">
        <v>260000</v>
      </c>
      <c r="S42" s="863">
        <f>+R42/X6</f>
        <v>20000</v>
      </c>
      <c r="T42" s="1188"/>
      <c r="U42" s="1188"/>
      <c r="V42" s="1189">
        <v>260000</v>
      </c>
      <c r="W42" s="1189">
        <v>0</v>
      </c>
      <c r="X42" s="1189">
        <f>+W42+V42</f>
        <v>260000</v>
      </c>
      <c r="Y42" s="1179">
        <v>1.2</v>
      </c>
      <c r="Z42" s="1174"/>
      <c r="AA42" s="518"/>
      <c r="AB42" s="1190">
        <v>15</v>
      </c>
      <c r="AC42" s="1191" t="s">
        <v>265</v>
      </c>
      <c r="AD42" s="730" t="s">
        <v>152</v>
      </c>
      <c r="AE42" s="1194" t="s">
        <v>123</v>
      </c>
      <c r="AF42" s="1196" t="s">
        <v>230</v>
      </c>
      <c r="AG42" s="1198" t="s">
        <v>44</v>
      </c>
      <c r="AH42" s="1199"/>
      <c r="AI42" s="1199"/>
      <c r="AJ42" s="1199"/>
      <c r="AK42" s="1199"/>
      <c r="AL42" s="1199"/>
      <c r="AM42" s="1199"/>
      <c r="AN42" s="1199"/>
      <c r="AO42" s="1200"/>
      <c r="AP42" s="371">
        <v>41394</v>
      </c>
      <c r="AQ42" s="1204"/>
      <c r="AR42" s="1204"/>
      <c r="AS42" s="1205">
        <v>260000</v>
      </c>
      <c r="AT42" s="863">
        <f>+AS42/AY6</f>
        <v>20000</v>
      </c>
      <c r="AU42" s="1188"/>
      <c r="AV42" s="1188"/>
      <c r="AW42" s="1189">
        <v>260000</v>
      </c>
      <c r="AX42" s="1189">
        <v>0</v>
      </c>
      <c r="AY42" s="1189">
        <f>+AX42+AW42</f>
        <v>260000</v>
      </c>
      <c r="AZ42" s="1179">
        <v>1.2</v>
      </c>
      <c r="BA42" s="1174"/>
    </row>
    <row r="43" spans="1:53" s="376" customFormat="1" ht="42" hidden="1" customHeight="1" x14ac:dyDescent="0.2">
      <c r="A43" s="1190"/>
      <c r="B43" s="1192"/>
      <c r="C43" s="1193"/>
      <c r="D43" s="1195"/>
      <c r="E43" s="1197"/>
      <c r="F43" s="1201"/>
      <c r="G43" s="1202"/>
      <c r="H43" s="1202"/>
      <c r="I43" s="1202"/>
      <c r="J43" s="1202"/>
      <c r="K43" s="1202"/>
      <c r="L43" s="1202"/>
      <c r="M43" s="1202"/>
      <c r="N43" s="1203"/>
      <c r="O43" s="377" t="s">
        <v>11</v>
      </c>
      <c r="P43" s="1204"/>
      <c r="Q43" s="1204"/>
      <c r="R43" s="1205"/>
      <c r="S43" s="593"/>
      <c r="T43" s="1188"/>
      <c r="U43" s="1188"/>
      <c r="V43" s="1189"/>
      <c r="W43" s="1189"/>
      <c r="X43" s="1189"/>
      <c r="Y43" s="1179"/>
      <c r="Z43" s="1174"/>
      <c r="AA43" s="537"/>
      <c r="AB43" s="1190"/>
      <c r="AC43" s="1192"/>
      <c r="AD43" s="1193"/>
      <c r="AE43" s="1195"/>
      <c r="AF43" s="1197"/>
      <c r="AG43" s="1201"/>
      <c r="AH43" s="1202"/>
      <c r="AI43" s="1202"/>
      <c r="AJ43" s="1202"/>
      <c r="AK43" s="1202"/>
      <c r="AL43" s="1202"/>
      <c r="AM43" s="1202"/>
      <c r="AN43" s="1202"/>
      <c r="AO43" s="1203"/>
      <c r="AP43" s="377" t="s">
        <v>11</v>
      </c>
      <c r="AQ43" s="1204"/>
      <c r="AR43" s="1204"/>
      <c r="AS43" s="1205"/>
      <c r="AT43" s="593"/>
      <c r="AU43" s="1188"/>
      <c r="AV43" s="1188"/>
      <c r="AW43" s="1189"/>
      <c r="AX43" s="1189"/>
      <c r="AY43" s="1189"/>
      <c r="AZ43" s="1179"/>
      <c r="BA43" s="1174"/>
    </row>
    <row r="44" spans="1:53" s="376" customFormat="1" ht="42" hidden="1" customHeight="1" x14ac:dyDescent="0.2">
      <c r="A44" s="1190">
        <v>16</v>
      </c>
      <c r="B44" s="1191" t="s">
        <v>266</v>
      </c>
      <c r="C44" s="730" t="s">
        <v>152</v>
      </c>
      <c r="D44" s="1194" t="s">
        <v>123</v>
      </c>
      <c r="E44" s="1196" t="s">
        <v>230</v>
      </c>
      <c r="F44" s="1198" t="s">
        <v>44</v>
      </c>
      <c r="G44" s="1199"/>
      <c r="H44" s="1199"/>
      <c r="I44" s="1199"/>
      <c r="J44" s="1199"/>
      <c r="K44" s="1199"/>
      <c r="L44" s="1199"/>
      <c r="M44" s="1199"/>
      <c r="N44" s="1200"/>
      <c r="O44" s="371">
        <v>41394</v>
      </c>
      <c r="P44" s="1204"/>
      <c r="Q44" s="1204"/>
      <c r="R44" s="1205">
        <v>260000</v>
      </c>
      <c r="S44" s="863">
        <f>+R44/X6</f>
        <v>20000</v>
      </c>
      <c r="T44" s="1188"/>
      <c r="U44" s="1188"/>
      <c r="V44" s="1189">
        <v>260000</v>
      </c>
      <c r="W44" s="1189">
        <v>0</v>
      </c>
      <c r="X44" s="1189">
        <f>+W44+V44</f>
        <v>260000</v>
      </c>
      <c r="Y44" s="1179">
        <v>1.2</v>
      </c>
      <c r="Z44" s="1174"/>
      <c r="AA44" s="518"/>
      <c r="AB44" s="1190">
        <v>16</v>
      </c>
      <c r="AC44" s="1191" t="s">
        <v>266</v>
      </c>
      <c r="AD44" s="730" t="s">
        <v>152</v>
      </c>
      <c r="AE44" s="1194" t="s">
        <v>123</v>
      </c>
      <c r="AF44" s="1196" t="s">
        <v>230</v>
      </c>
      <c r="AG44" s="1198" t="s">
        <v>44</v>
      </c>
      <c r="AH44" s="1199"/>
      <c r="AI44" s="1199"/>
      <c r="AJ44" s="1199"/>
      <c r="AK44" s="1199"/>
      <c r="AL44" s="1199"/>
      <c r="AM44" s="1199"/>
      <c r="AN44" s="1199"/>
      <c r="AO44" s="1200"/>
      <c r="AP44" s="371">
        <v>41394</v>
      </c>
      <c r="AQ44" s="1204"/>
      <c r="AR44" s="1204"/>
      <c r="AS44" s="1205">
        <v>260000</v>
      </c>
      <c r="AT44" s="863">
        <f>+AS44/AY6</f>
        <v>20000</v>
      </c>
      <c r="AU44" s="1188"/>
      <c r="AV44" s="1188"/>
      <c r="AW44" s="1189">
        <v>260000</v>
      </c>
      <c r="AX44" s="1189">
        <v>0</v>
      </c>
      <c r="AY44" s="1189">
        <f>+AX44+AW44</f>
        <v>260000</v>
      </c>
      <c r="AZ44" s="1179">
        <v>1.2</v>
      </c>
      <c r="BA44" s="1174"/>
    </row>
    <row r="45" spans="1:53" s="376" customFormat="1" ht="42" hidden="1" customHeight="1" x14ac:dyDescent="0.2">
      <c r="A45" s="1190"/>
      <c r="B45" s="1192"/>
      <c r="C45" s="1193"/>
      <c r="D45" s="1195"/>
      <c r="E45" s="1197"/>
      <c r="F45" s="1201"/>
      <c r="G45" s="1202"/>
      <c r="H45" s="1202"/>
      <c r="I45" s="1202"/>
      <c r="J45" s="1202"/>
      <c r="K45" s="1202"/>
      <c r="L45" s="1202"/>
      <c r="M45" s="1202"/>
      <c r="N45" s="1203"/>
      <c r="O45" s="377" t="s">
        <v>11</v>
      </c>
      <c r="P45" s="1204"/>
      <c r="Q45" s="1204"/>
      <c r="R45" s="1205"/>
      <c r="S45" s="593"/>
      <c r="T45" s="1188"/>
      <c r="U45" s="1188"/>
      <c r="V45" s="1189"/>
      <c r="W45" s="1189"/>
      <c r="X45" s="1189"/>
      <c r="Y45" s="1179"/>
      <c r="Z45" s="1174"/>
      <c r="AA45" s="537"/>
      <c r="AB45" s="1190"/>
      <c r="AC45" s="1192"/>
      <c r="AD45" s="1193"/>
      <c r="AE45" s="1195"/>
      <c r="AF45" s="1197"/>
      <c r="AG45" s="1201"/>
      <c r="AH45" s="1202"/>
      <c r="AI45" s="1202"/>
      <c r="AJ45" s="1202"/>
      <c r="AK45" s="1202"/>
      <c r="AL45" s="1202"/>
      <c r="AM45" s="1202"/>
      <c r="AN45" s="1202"/>
      <c r="AO45" s="1203"/>
      <c r="AP45" s="377" t="s">
        <v>11</v>
      </c>
      <c r="AQ45" s="1204"/>
      <c r="AR45" s="1204"/>
      <c r="AS45" s="1205"/>
      <c r="AT45" s="593"/>
      <c r="AU45" s="1188"/>
      <c r="AV45" s="1188"/>
      <c r="AW45" s="1189"/>
      <c r="AX45" s="1189"/>
      <c r="AY45" s="1189"/>
      <c r="AZ45" s="1179"/>
      <c r="BA45" s="1174"/>
    </row>
    <row r="46" spans="1:53" s="13" customFormat="1" ht="30" hidden="1" customHeight="1" x14ac:dyDescent="0.2">
      <c r="A46" s="1180" t="s">
        <v>131</v>
      </c>
      <c r="B46" s="1181"/>
      <c r="C46" s="378"/>
      <c r="D46" s="378"/>
      <c r="E46" s="379"/>
      <c r="F46" s="380"/>
      <c r="G46" s="380"/>
      <c r="H46" s="380"/>
      <c r="I46" s="380"/>
      <c r="J46" s="380"/>
      <c r="K46" s="380"/>
      <c r="L46" s="380"/>
      <c r="M46" s="380"/>
      <c r="N46" s="380"/>
      <c r="O46" s="380"/>
      <c r="P46" s="381"/>
      <c r="Q46" s="382"/>
      <c r="R46" s="383">
        <f>SUM(R26:R45)</f>
        <v>2600000</v>
      </c>
      <c r="S46" s="383">
        <f>SUM(S26:S45)</f>
        <v>200000</v>
      </c>
      <c r="T46" s="383">
        <f t="shared" ref="T46:U46" si="4">SUM(T26:T27)</f>
        <v>0</v>
      </c>
      <c r="U46" s="383">
        <f t="shared" si="4"/>
        <v>0</v>
      </c>
      <c r="V46" s="383">
        <f>SUM(V26:V45)</f>
        <v>2600000</v>
      </c>
      <c r="W46" s="383">
        <f>SUM(W26:W45)</f>
        <v>0</v>
      </c>
      <c r="X46" s="383">
        <f>SUM(X26:X45)</f>
        <v>2600000</v>
      </c>
      <c r="Y46" s="384"/>
      <c r="Z46" s="421"/>
      <c r="AA46" s="528"/>
      <c r="AB46" s="1180" t="s">
        <v>131</v>
      </c>
      <c r="AC46" s="1181"/>
      <c r="AD46" s="378"/>
      <c r="AE46" s="378"/>
      <c r="AF46" s="379"/>
      <c r="AG46" s="380"/>
      <c r="AH46" s="380"/>
      <c r="AI46" s="380"/>
      <c r="AJ46" s="380"/>
      <c r="AK46" s="380"/>
      <c r="AL46" s="380"/>
      <c r="AM46" s="380"/>
      <c r="AN46" s="380"/>
      <c r="AO46" s="380"/>
      <c r="AP46" s="380"/>
      <c r="AQ46" s="381"/>
      <c r="AR46" s="382"/>
      <c r="AS46" s="383">
        <f>SUM(AS26:AS45)</f>
        <v>2600000</v>
      </c>
      <c r="AT46" s="383">
        <f>SUM(AT26:AT45)</f>
        <v>200000</v>
      </c>
      <c r="AU46" s="383">
        <f t="shared" ref="AU46:AV46" si="5">SUM(AU26:AU27)</f>
        <v>0</v>
      </c>
      <c r="AV46" s="383">
        <f t="shared" si="5"/>
        <v>0</v>
      </c>
      <c r="AW46" s="383">
        <f>SUM(AW26:AW45)</f>
        <v>2600000</v>
      </c>
      <c r="AX46" s="383">
        <f>SUM(AX26:AX45)</f>
        <v>0</v>
      </c>
      <c r="AY46" s="383">
        <f>SUM(AY26:AY45)</f>
        <v>2600000</v>
      </c>
      <c r="AZ46" s="384"/>
      <c r="BA46" s="421"/>
    </row>
    <row r="47" spans="1:53" s="13" customFormat="1" ht="33" customHeight="1" x14ac:dyDescent="0.2">
      <c r="A47" s="637" t="s">
        <v>150</v>
      </c>
      <c r="B47" s="711"/>
      <c r="C47" s="125"/>
      <c r="D47" s="126"/>
      <c r="E47" s="127"/>
      <c r="F47" s="540"/>
      <c r="G47" s="540"/>
      <c r="H47" s="540"/>
      <c r="I47" s="540"/>
      <c r="J47" s="540"/>
      <c r="K47" s="540"/>
      <c r="L47" s="540"/>
      <c r="M47" s="540"/>
      <c r="N47" s="540"/>
      <c r="O47" s="540"/>
      <c r="P47" s="126"/>
      <c r="Q47" s="126"/>
      <c r="R47" s="22"/>
      <c r="S47" s="22"/>
      <c r="T47" s="22"/>
      <c r="U47" s="22"/>
      <c r="V47" s="22"/>
      <c r="W47" s="22"/>
      <c r="X47" s="22"/>
      <c r="Y47" s="541"/>
      <c r="Z47" s="75"/>
      <c r="AA47" s="546"/>
      <c r="AB47" s="637" t="s">
        <v>150</v>
      </c>
      <c r="AC47" s="711"/>
      <c r="AD47" s="125"/>
      <c r="AE47" s="126"/>
      <c r="AF47" s="127"/>
      <c r="AG47" s="540"/>
      <c r="AH47" s="540"/>
      <c r="AI47" s="540"/>
      <c r="AJ47" s="540"/>
      <c r="AK47" s="540"/>
      <c r="AL47" s="540"/>
      <c r="AM47" s="540"/>
      <c r="AN47" s="540"/>
      <c r="AO47" s="540"/>
      <c r="AP47" s="540"/>
      <c r="AQ47" s="126"/>
      <c r="AR47" s="126"/>
      <c r="AS47" s="22"/>
      <c r="AT47" s="22"/>
      <c r="AU47" s="22"/>
      <c r="AV47" s="22"/>
      <c r="AW47" s="22"/>
      <c r="AX47" s="22"/>
      <c r="AY47" s="22"/>
      <c r="AZ47" s="541"/>
      <c r="BA47" s="75"/>
    </row>
    <row r="48" spans="1:53" s="13" customFormat="1" ht="59.45" customHeight="1" x14ac:dyDescent="0.2">
      <c r="A48" s="569"/>
      <c r="B48" s="1010"/>
      <c r="C48" s="866"/>
      <c r="D48" s="1012"/>
      <c r="E48" s="1122"/>
      <c r="F48" s="827"/>
      <c r="G48" s="828"/>
      <c r="H48" s="828"/>
      <c r="I48" s="828"/>
      <c r="J48" s="828"/>
      <c r="K48" s="828"/>
      <c r="L48" s="828"/>
      <c r="M48" s="828"/>
      <c r="N48" s="829"/>
      <c r="O48" s="543"/>
      <c r="P48" s="569"/>
      <c r="Q48" s="569"/>
      <c r="R48" s="1115"/>
      <c r="S48" s="550"/>
      <c r="T48" s="1115"/>
      <c r="U48" s="870"/>
      <c r="V48" s="567"/>
      <c r="W48" s="550"/>
      <c r="X48" s="870"/>
      <c r="Y48" s="558"/>
      <c r="Z48" s="1007"/>
      <c r="AA48" s="546"/>
      <c r="AB48" s="569">
        <v>17</v>
      </c>
      <c r="AC48" s="1010" t="s">
        <v>337</v>
      </c>
      <c r="AD48" s="866" t="s">
        <v>152</v>
      </c>
      <c r="AE48" s="1012" t="s">
        <v>123</v>
      </c>
      <c r="AF48" s="1122" t="s">
        <v>180</v>
      </c>
      <c r="AG48" s="827" t="s">
        <v>44</v>
      </c>
      <c r="AH48" s="828"/>
      <c r="AI48" s="828"/>
      <c r="AJ48" s="828"/>
      <c r="AK48" s="828"/>
      <c r="AL48" s="828"/>
      <c r="AM48" s="828"/>
      <c r="AN48" s="828"/>
      <c r="AO48" s="829"/>
      <c r="AP48" s="543">
        <v>41608</v>
      </c>
      <c r="AQ48" s="569"/>
      <c r="AR48" s="569"/>
      <c r="AS48" s="1115">
        <v>50000</v>
      </c>
      <c r="AT48" s="550">
        <f>AS48/AY6</f>
        <v>3846.1538461538462</v>
      </c>
      <c r="AU48" s="1115"/>
      <c r="AV48" s="870"/>
      <c r="AW48" s="567">
        <v>50000</v>
      </c>
      <c r="AX48" s="550">
        <v>0</v>
      </c>
      <c r="AY48" s="870">
        <f>AW48+AX48</f>
        <v>50000</v>
      </c>
      <c r="AZ48" s="558">
        <v>1.1000000000000001</v>
      </c>
      <c r="BA48" s="1007" t="s">
        <v>297</v>
      </c>
    </row>
    <row r="49" spans="1:53" s="13" customFormat="1" ht="59.45" customHeight="1" x14ac:dyDescent="0.2">
      <c r="A49" s="569"/>
      <c r="B49" s="1011"/>
      <c r="C49" s="866"/>
      <c r="D49" s="978"/>
      <c r="E49" s="972"/>
      <c r="F49" s="1123"/>
      <c r="G49" s="1124"/>
      <c r="H49" s="1124"/>
      <c r="I49" s="1124"/>
      <c r="J49" s="1124"/>
      <c r="K49" s="1124"/>
      <c r="L49" s="1124"/>
      <c r="M49" s="1124"/>
      <c r="N49" s="1125"/>
      <c r="O49" s="521"/>
      <c r="P49" s="569"/>
      <c r="Q49" s="569"/>
      <c r="R49" s="1116"/>
      <c r="S49" s="1006"/>
      <c r="T49" s="1116"/>
      <c r="U49" s="870"/>
      <c r="V49" s="1117"/>
      <c r="W49" s="1006"/>
      <c r="X49" s="870"/>
      <c r="Y49" s="558"/>
      <c r="Z49" s="1008"/>
      <c r="AA49" s="546"/>
      <c r="AB49" s="569"/>
      <c r="AC49" s="1011"/>
      <c r="AD49" s="866"/>
      <c r="AE49" s="978"/>
      <c r="AF49" s="972"/>
      <c r="AG49" s="1123"/>
      <c r="AH49" s="1124"/>
      <c r="AI49" s="1124"/>
      <c r="AJ49" s="1124"/>
      <c r="AK49" s="1124"/>
      <c r="AL49" s="1124"/>
      <c r="AM49" s="1124"/>
      <c r="AN49" s="1124"/>
      <c r="AO49" s="1125"/>
      <c r="AP49" s="521" t="s">
        <v>11</v>
      </c>
      <c r="AQ49" s="569"/>
      <c r="AR49" s="569"/>
      <c r="AS49" s="1116"/>
      <c r="AT49" s="1006"/>
      <c r="AU49" s="1116"/>
      <c r="AV49" s="870"/>
      <c r="AW49" s="1117"/>
      <c r="AX49" s="1006"/>
      <c r="AY49" s="870"/>
      <c r="AZ49" s="558"/>
      <c r="BA49" s="1008"/>
    </row>
    <row r="50" spans="1:53" s="13" customFormat="1" ht="59.45" customHeight="1" x14ac:dyDescent="0.2">
      <c r="A50" s="569"/>
      <c r="B50" s="1010"/>
      <c r="C50" s="866"/>
      <c r="D50" s="1012"/>
      <c r="E50" s="1122"/>
      <c r="F50" s="827"/>
      <c r="G50" s="828"/>
      <c r="H50" s="828"/>
      <c r="I50" s="828"/>
      <c r="J50" s="828"/>
      <c r="K50" s="828"/>
      <c r="L50" s="828"/>
      <c r="M50" s="828"/>
      <c r="N50" s="829"/>
      <c r="O50" s="543"/>
      <c r="P50" s="569"/>
      <c r="Q50" s="569"/>
      <c r="R50" s="1115"/>
      <c r="S50" s="550"/>
      <c r="T50" s="1115"/>
      <c r="U50" s="870"/>
      <c r="V50" s="567"/>
      <c r="W50" s="550"/>
      <c r="X50" s="870"/>
      <c r="Y50" s="558"/>
      <c r="Z50" s="1008"/>
      <c r="AA50" s="546"/>
      <c r="AB50" s="569">
        <v>18</v>
      </c>
      <c r="AC50" s="1010" t="s">
        <v>338</v>
      </c>
      <c r="AD50" s="866" t="s">
        <v>152</v>
      </c>
      <c r="AE50" s="1012" t="s">
        <v>123</v>
      </c>
      <c r="AF50" s="1122" t="s">
        <v>180</v>
      </c>
      <c r="AG50" s="827" t="s">
        <v>44</v>
      </c>
      <c r="AH50" s="828"/>
      <c r="AI50" s="828"/>
      <c r="AJ50" s="828"/>
      <c r="AK50" s="828"/>
      <c r="AL50" s="828"/>
      <c r="AM50" s="828"/>
      <c r="AN50" s="828"/>
      <c r="AO50" s="829"/>
      <c r="AP50" s="543">
        <v>41608</v>
      </c>
      <c r="AQ50" s="569"/>
      <c r="AR50" s="569"/>
      <c r="AS50" s="1115">
        <v>10000</v>
      </c>
      <c r="AT50" s="550">
        <f>AS50/AY6</f>
        <v>769.23076923076928</v>
      </c>
      <c r="AU50" s="1115"/>
      <c r="AV50" s="870"/>
      <c r="AW50" s="567">
        <v>10000</v>
      </c>
      <c r="AX50" s="550">
        <v>0</v>
      </c>
      <c r="AY50" s="870">
        <f>AW50+AX50</f>
        <v>10000</v>
      </c>
      <c r="AZ50" s="558">
        <v>1.1000000000000001</v>
      </c>
      <c r="BA50" s="1008"/>
    </row>
    <row r="51" spans="1:53" s="13" customFormat="1" ht="59.45" customHeight="1" x14ac:dyDescent="0.2">
      <c r="A51" s="569"/>
      <c r="B51" s="1011"/>
      <c r="C51" s="866"/>
      <c r="D51" s="978"/>
      <c r="E51" s="972"/>
      <c r="F51" s="1123"/>
      <c r="G51" s="831"/>
      <c r="H51" s="831"/>
      <c r="I51" s="831"/>
      <c r="J51" s="831"/>
      <c r="K51" s="831"/>
      <c r="L51" s="831"/>
      <c r="M51" s="831"/>
      <c r="N51" s="832"/>
      <c r="O51" s="521"/>
      <c r="P51" s="569"/>
      <c r="Q51" s="569"/>
      <c r="R51" s="1116"/>
      <c r="S51" s="1006"/>
      <c r="T51" s="1116"/>
      <c r="U51" s="870"/>
      <c r="V51" s="1117"/>
      <c r="W51" s="1006"/>
      <c r="X51" s="870"/>
      <c r="Y51" s="558"/>
      <c r="Z51" s="1009"/>
      <c r="AA51" s="546"/>
      <c r="AB51" s="569"/>
      <c r="AC51" s="1011"/>
      <c r="AD51" s="866"/>
      <c r="AE51" s="978"/>
      <c r="AF51" s="972"/>
      <c r="AG51" s="1123"/>
      <c r="AH51" s="831"/>
      <c r="AI51" s="831"/>
      <c r="AJ51" s="831"/>
      <c r="AK51" s="831"/>
      <c r="AL51" s="831"/>
      <c r="AM51" s="831"/>
      <c r="AN51" s="831"/>
      <c r="AO51" s="832"/>
      <c r="AP51" s="521" t="s">
        <v>11</v>
      </c>
      <c r="AQ51" s="569"/>
      <c r="AR51" s="569"/>
      <c r="AS51" s="1116"/>
      <c r="AT51" s="1006"/>
      <c r="AU51" s="1116"/>
      <c r="AV51" s="870"/>
      <c r="AW51" s="1117"/>
      <c r="AX51" s="1006"/>
      <c r="AY51" s="870"/>
      <c r="AZ51" s="558"/>
      <c r="BA51" s="1009"/>
    </row>
    <row r="52" spans="1:53" s="13" customFormat="1" ht="48" customHeight="1" x14ac:dyDescent="0.2">
      <c r="A52" s="637" t="s">
        <v>163</v>
      </c>
      <c r="B52" s="711"/>
      <c r="C52" s="544"/>
      <c r="D52" s="544"/>
      <c r="E52" s="544"/>
      <c r="F52" s="544"/>
      <c r="G52" s="544"/>
      <c r="H52" s="544"/>
      <c r="I52" s="544"/>
      <c r="J52" s="544"/>
      <c r="K52" s="544"/>
      <c r="L52" s="544"/>
      <c r="M52" s="544"/>
      <c r="N52" s="544"/>
      <c r="O52" s="544"/>
      <c r="P52" s="544"/>
      <c r="Q52" s="545"/>
      <c r="R52" s="410">
        <f t="shared" ref="R52:X52" si="6">SUM(R48:R51)</f>
        <v>0</v>
      </c>
      <c r="S52" s="410">
        <f t="shared" si="6"/>
        <v>0</v>
      </c>
      <c r="T52" s="410">
        <f t="shared" si="6"/>
        <v>0</v>
      </c>
      <c r="U52" s="410">
        <f t="shared" si="6"/>
        <v>0</v>
      </c>
      <c r="V52" s="410">
        <f t="shared" si="6"/>
        <v>0</v>
      </c>
      <c r="W52" s="410">
        <f t="shared" si="6"/>
        <v>0</v>
      </c>
      <c r="X52" s="410">
        <f t="shared" si="6"/>
        <v>0</v>
      </c>
      <c r="Y52" s="173"/>
      <c r="Z52" s="11"/>
      <c r="AA52" s="546"/>
      <c r="AB52" s="637" t="s">
        <v>163</v>
      </c>
      <c r="AC52" s="711"/>
      <c r="AD52" s="544"/>
      <c r="AE52" s="544"/>
      <c r="AF52" s="544"/>
      <c r="AG52" s="544"/>
      <c r="AH52" s="544"/>
      <c r="AI52" s="544"/>
      <c r="AJ52" s="544"/>
      <c r="AK52" s="544"/>
      <c r="AL52" s="544"/>
      <c r="AM52" s="544"/>
      <c r="AN52" s="544"/>
      <c r="AO52" s="544"/>
      <c r="AP52" s="544"/>
      <c r="AQ52" s="544"/>
      <c r="AR52" s="545"/>
      <c r="AS52" s="410">
        <f t="shared" ref="AS52:AY52" si="7">SUM(AS48:AS51)</f>
        <v>60000</v>
      </c>
      <c r="AT52" s="410">
        <f t="shared" si="7"/>
        <v>4615.3846153846152</v>
      </c>
      <c r="AU52" s="410">
        <f t="shared" si="7"/>
        <v>0</v>
      </c>
      <c r="AV52" s="410">
        <f t="shared" si="7"/>
        <v>0</v>
      </c>
      <c r="AW52" s="410">
        <f t="shared" si="7"/>
        <v>60000</v>
      </c>
      <c r="AX52" s="410">
        <f t="shared" si="7"/>
        <v>0</v>
      </c>
      <c r="AY52" s="410">
        <f t="shared" si="7"/>
        <v>60000</v>
      </c>
      <c r="AZ52" s="173"/>
      <c r="BA52" s="11"/>
    </row>
    <row r="53" spans="1:53" ht="32.450000000000003" customHeight="1" x14ac:dyDescent="0.2">
      <c r="A53" s="1182" t="s">
        <v>118</v>
      </c>
      <c r="B53" s="1183"/>
      <c r="C53" s="96"/>
      <c r="D53" s="96"/>
      <c r="E53" s="96"/>
      <c r="F53" s="303"/>
      <c r="G53" s="303"/>
      <c r="H53" s="303"/>
      <c r="I53" s="303"/>
      <c r="J53" s="303"/>
      <c r="K53" s="303"/>
      <c r="L53" s="303"/>
      <c r="M53" s="303"/>
      <c r="N53" s="303"/>
      <c r="O53" s="303"/>
      <c r="P53" s="96"/>
      <c r="Q53" s="98"/>
      <c r="R53" s="365">
        <f>+R20+R24+R46</f>
        <v>91599280</v>
      </c>
      <c r="S53" s="365">
        <f t="shared" ref="S53:X53" si="8">+S20+S24+S46</f>
        <v>7046098.461538462</v>
      </c>
      <c r="T53" s="365">
        <f t="shared" si="8"/>
        <v>0</v>
      </c>
      <c r="U53" s="365">
        <f t="shared" si="8"/>
        <v>0</v>
      </c>
      <c r="V53" s="365">
        <f t="shared" si="8"/>
        <v>79999374</v>
      </c>
      <c r="W53" s="365">
        <f t="shared" si="8"/>
        <v>11599906</v>
      </c>
      <c r="X53" s="365">
        <f t="shared" si="8"/>
        <v>91599280</v>
      </c>
      <c r="Y53" s="385"/>
      <c r="Z53" s="421"/>
      <c r="AB53" s="1182" t="s">
        <v>118</v>
      </c>
      <c r="AC53" s="1183"/>
      <c r="AD53" s="453"/>
      <c r="AE53" s="453"/>
      <c r="AF53" s="453"/>
      <c r="AG53" s="303"/>
      <c r="AH53" s="303"/>
      <c r="AI53" s="303"/>
      <c r="AJ53" s="303"/>
      <c r="AK53" s="303"/>
      <c r="AL53" s="303"/>
      <c r="AM53" s="303"/>
      <c r="AN53" s="303"/>
      <c r="AO53" s="303"/>
      <c r="AP53" s="303"/>
      <c r="AQ53" s="453"/>
      <c r="AR53" s="457"/>
      <c r="AS53" s="365">
        <f>+AS20+AS24+AS46+AS52</f>
        <v>61895874.619999997</v>
      </c>
      <c r="AT53" s="365">
        <f t="shared" ref="AT53:AY53" si="9">+AT20+AT24+AT46+AT52</f>
        <v>4761221.1246153852</v>
      </c>
      <c r="AU53" s="365">
        <f t="shared" si="9"/>
        <v>0</v>
      </c>
      <c r="AV53" s="365">
        <f t="shared" si="9"/>
        <v>0</v>
      </c>
      <c r="AW53" s="365">
        <f t="shared" si="9"/>
        <v>52831466.43</v>
      </c>
      <c r="AX53" s="365">
        <f t="shared" si="9"/>
        <v>9064408.1899999995</v>
      </c>
      <c r="AY53" s="365">
        <f t="shared" si="9"/>
        <v>61895874.619999997</v>
      </c>
      <c r="AZ53" s="385"/>
      <c r="BA53" s="421"/>
    </row>
    <row r="54" spans="1:53" s="123" customFormat="1" ht="32.450000000000003" hidden="1" customHeight="1" x14ac:dyDescent="0.2">
      <c r="A54" s="1184" t="s">
        <v>52</v>
      </c>
      <c r="B54" s="1185"/>
      <c r="C54" s="62"/>
      <c r="D54" s="62"/>
      <c r="E54" s="62"/>
      <c r="F54" s="386"/>
      <c r="G54" s="386"/>
      <c r="H54" s="386"/>
      <c r="I54" s="386"/>
      <c r="J54" s="386"/>
      <c r="K54" s="386"/>
      <c r="L54" s="386"/>
      <c r="M54" s="386"/>
      <c r="N54" s="386"/>
      <c r="O54" s="386"/>
      <c r="P54" s="62"/>
      <c r="Q54" s="387"/>
      <c r="R54" s="388">
        <f>+'[5]DGETI Consultorías'!U23</f>
        <v>400000</v>
      </c>
      <c r="S54" s="388">
        <f>+'[5]DGETI Consultorías'!V23</f>
        <v>30769.230769230777</v>
      </c>
      <c r="T54" s="388"/>
      <c r="U54" s="388"/>
      <c r="V54" s="388">
        <f>+'[5]DGETI Consultorías'!AB23</f>
        <v>0</v>
      </c>
      <c r="W54" s="388">
        <f>+'[5]DGETI Consultorías'!AC23</f>
        <v>400000</v>
      </c>
      <c r="X54" s="388">
        <f>+'[5]DGETI Consultorías'!AD23</f>
        <v>400000</v>
      </c>
      <c r="Y54" s="366"/>
      <c r="Z54" s="421"/>
      <c r="AA54" s="534"/>
      <c r="AB54" s="1184" t="s">
        <v>52</v>
      </c>
      <c r="AC54" s="1185"/>
      <c r="AD54" s="482"/>
      <c r="AE54" s="482"/>
      <c r="AF54" s="482"/>
      <c r="AG54" s="386"/>
      <c r="AH54" s="386"/>
      <c r="AI54" s="386"/>
      <c r="AJ54" s="386"/>
      <c r="AK54" s="386"/>
      <c r="AL54" s="386"/>
      <c r="AM54" s="386"/>
      <c r="AN54" s="386"/>
      <c r="AO54" s="386"/>
      <c r="AP54" s="386"/>
      <c r="AQ54" s="482"/>
      <c r="AR54" s="486"/>
      <c r="AS54" s="388" t="e">
        <f>+'[5]DGETI Consultorías'!AV23</f>
        <v>#REF!</v>
      </c>
      <c r="AT54" s="388" t="e">
        <f>+'[5]DGETI Consultorías'!AW23</f>
        <v>#REF!</v>
      </c>
      <c r="AU54" s="388"/>
      <c r="AV54" s="388"/>
      <c r="AW54" s="388" t="e">
        <f>+'[5]DGETI Consultorías'!BC23</f>
        <v>#REF!</v>
      </c>
      <c r="AX54" s="388" t="e">
        <f>+'[5]DGETI Consultorías'!BD23</f>
        <v>#REF!</v>
      </c>
      <c r="AY54" s="388" t="e">
        <f>+'[5]DGETI Consultorías'!BE23</f>
        <v>#REF!</v>
      </c>
      <c r="AZ54" s="366"/>
      <c r="BA54" s="421"/>
    </row>
    <row r="55" spans="1:53" s="123" customFormat="1" ht="32.450000000000003" hidden="1" customHeight="1" x14ac:dyDescent="0.2">
      <c r="A55" s="1184" t="s">
        <v>50</v>
      </c>
      <c r="B55" s="1185"/>
      <c r="C55" s="62"/>
      <c r="D55" s="62"/>
      <c r="E55" s="62"/>
      <c r="F55" s="386"/>
      <c r="G55" s="386"/>
      <c r="H55" s="386"/>
      <c r="I55" s="386"/>
      <c r="J55" s="386"/>
      <c r="K55" s="386"/>
      <c r="L55" s="386"/>
      <c r="M55" s="386"/>
      <c r="N55" s="386"/>
      <c r="O55" s="386"/>
      <c r="P55" s="62"/>
      <c r="Q55" s="387"/>
      <c r="R55" s="388">
        <f>+'[5]DGETI Otros Servicios'!B12</f>
        <v>20550000</v>
      </c>
      <c r="S55" s="388">
        <f>+'[5]DGETI Otros Servicios'!C12</f>
        <v>1580769.2307692308</v>
      </c>
      <c r="T55" s="388"/>
      <c r="U55" s="388"/>
      <c r="V55" s="388">
        <f>+'[5]DGETI Otros Servicios'!D12</f>
        <v>20550000</v>
      </c>
      <c r="W55" s="388">
        <f>+'[5]DGETI Otros Servicios'!E12</f>
        <v>0</v>
      </c>
      <c r="X55" s="388">
        <f>+V55+W55</f>
        <v>20550000</v>
      </c>
      <c r="Y55" s="366"/>
      <c r="Z55" s="421"/>
      <c r="AA55" s="534"/>
      <c r="AB55" s="1184" t="s">
        <v>50</v>
      </c>
      <c r="AC55" s="1185"/>
      <c r="AD55" s="482"/>
      <c r="AE55" s="482"/>
      <c r="AF55" s="482"/>
      <c r="AG55" s="386"/>
      <c r="AH55" s="386"/>
      <c r="AI55" s="386"/>
      <c r="AJ55" s="386"/>
      <c r="AK55" s="386"/>
      <c r="AL55" s="386"/>
      <c r="AM55" s="386"/>
      <c r="AN55" s="386"/>
      <c r="AO55" s="386"/>
      <c r="AP55" s="386"/>
      <c r="AQ55" s="482"/>
      <c r="AR55" s="486"/>
      <c r="AS55" s="388" t="e">
        <f>+'[5]DGETI Otros Servicios'!AC12</f>
        <v>#REF!</v>
      </c>
      <c r="AT55" s="388" t="e">
        <f>+'[5]DGETI Otros Servicios'!AD12</f>
        <v>#REF!</v>
      </c>
      <c r="AU55" s="388"/>
      <c r="AV55" s="388"/>
      <c r="AW55" s="388" t="e">
        <f>+'[5]DGETI Otros Servicios'!AE12</f>
        <v>#REF!</v>
      </c>
      <c r="AX55" s="388" t="e">
        <f>+'[5]DGETI Otros Servicios'!AF12</f>
        <v>#REF!</v>
      </c>
      <c r="AY55" s="388" t="e">
        <f>+AW55+AX55</f>
        <v>#REF!</v>
      </c>
      <c r="AZ55" s="366"/>
      <c r="BA55" s="421"/>
    </row>
    <row r="56" spans="1:53" ht="32.450000000000003" hidden="1" customHeight="1" x14ac:dyDescent="0.2">
      <c r="A56" s="1186" t="s">
        <v>120</v>
      </c>
      <c r="B56" s="1187"/>
      <c r="C56" s="96"/>
      <c r="D56" s="96"/>
      <c r="E56" s="96"/>
      <c r="F56" s="303"/>
      <c r="G56" s="303"/>
      <c r="H56" s="303"/>
      <c r="I56" s="303"/>
      <c r="J56" s="303"/>
      <c r="K56" s="303"/>
      <c r="L56" s="303"/>
      <c r="M56" s="303"/>
      <c r="N56" s="303"/>
      <c r="O56" s="303"/>
      <c r="P56" s="96"/>
      <c r="Q56" s="98"/>
      <c r="R56" s="365">
        <f t="shared" ref="R56:X56" si="10">SUM(R53:R55)</f>
        <v>112549280</v>
      </c>
      <c r="S56" s="365">
        <f t="shared" si="10"/>
        <v>8657636.9230769239</v>
      </c>
      <c r="T56" s="365">
        <f t="shared" si="10"/>
        <v>0</v>
      </c>
      <c r="U56" s="365">
        <f t="shared" si="10"/>
        <v>0</v>
      </c>
      <c r="V56" s="365">
        <f t="shared" si="10"/>
        <v>100549374</v>
      </c>
      <c r="W56" s="365">
        <f t="shared" si="10"/>
        <v>11999906</v>
      </c>
      <c r="X56" s="365">
        <f t="shared" si="10"/>
        <v>112549280</v>
      </c>
      <c r="Y56" s="366"/>
      <c r="Z56" s="119"/>
      <c r="AB56" s="1186" t="s">
        <v>120</v>
      </c>
      <c r="AC56" s="1187"/>
      <c r="AD56" s="453"/>
      <c r="AE56" s="453"/>
      <c r="AF56" s="453"/>
      <c r="AG56" s="303"/>
      <c r="AH56" s="303"/>
      <c r="AI56" s="303"/>
      <c r="AJ56" s="303"/>
      <c r="AK56" s="303"/>
      <c r="AL56" s="303"/>
      <c r="AM56" s="303"/>
      <c r="AN56" s="303"/>
      <c r="AO56" s="303"/>
      <c r="AP56" s="303"/>
      <c r="AQ56" s="453"/>
      <c r="AR56" s="457"/>
      <c r="AS56" s="365" t="e">
        <f t="shared" ref="AS56:AY56" si="11">SUM(AS53:AS55)</f>
        <v>#REF!</v>
      </c>
      <c r="AT56" s="365" t="e">
        <f t="shared" si="11"/>
        <v>#REF!</v>
      </c>
      <c r="AU56" s="365">
        <f t="shared" si="11"/>
        <v>0</v>
      </c>
      <c r="AV56" s="365">
        <f t="shared" si="11"/>
        <v>0</v>
      </c>
      <c r="AW56" s="365" t="e">
        <f t="shared" si="11"/>
        <v>#REF!</v>
      </c>
      <c r="AX56" s="365" t="e">
        <f t="shared" si="11"/>
        <v>#REF!</v>
      </c>
      <c r="AY56" s="365" t="e">
        <f t="shared" si="11"/>
        <v>#REF!</v>
      </c>
      <c r="AZ56" s="366"/>
      <c r="BA56" s="474"/>
    </row>
    <row r="57" spans="1:53" ht="13.15" hidden="1" customHeight="1" x14ac:dyDescent="0.2">
      <c r="B57" s="19"/>
      <c r="C57" s="19"/>
      <c r="D57" s="19"/>
      <c r="E57" s="19"/>
      <c r="F57" s="19"/>
      <c r="G57" s="19"/>
      <c r="H57" s="19"/>
      <c r="I57" s="19"/>
      <c r="J57" s="19"/>
      <c r="K57" s="19"/>
      <c r="L57" s="19"/>
      <c r="M57" s="19"/>
      <c r="N57" s="19"/>
      <c r="O57" s="19"/>
      <c r="P57" s="19"/>
      <c r="Q57" s="19"/>
      <c r="R57" s="29"/>
      <c r="S57" s="29"/>
      <c r="T57" s="389"/>
      <c r="U57" s="389"/>
      <c r="V57" s="29"/>
      <c r="W57" s="29"/>
      <c r="X57" s="29"/>
      <c r="Y57" s="19"/>
      <c r="Z57" s="28"/>
      <c r="AC57" s="19"/>
      <c r="AD57" s="19"/>
      <c r="AE57" s="19"/>
      <c r="AF57" s="19"/>
      <c r="AG57" s="19"/>
      <c r="AH57" s="19"/>
      <c r="AI57" s="19"/>
      <c r="AJ57" s="19"/>
      <c r="AK57" s="19"/>
      <c r="AL57" s="19"/>
      <c r="AM57" s="19"/>
      <c r="AN57" s="19"/>
      <c r="AO57" s="19"/>
      <c r="AP57" s="19"/>
      <c r="AQ57" s="19"/>
      <c r="AR57" s="19"/>
      <c r="AS57" s="29"/>
      <c r="AT57" s="29"/>
      <c r="AU57" s="389"/>
      <c r="AV57" s="389"/>
      <c r="AW57" s="29"/>
      <c r="AX57" s="29"/>
      <c r="AY57" s="29"/>
      <c r="AZ57" s="19"/>
      <c r="BA57" s="28"/>
    </row>
    <row r="58" spans="1:53" ht="13.15" hidden="1" customHeight="1" x14ac:dyDescent="0.2">
      <c r="B58" s="19"/>
      <c r="C58" s="19"/>
      <c r="D58" s="19"/>
      <c r="E58" s="19"/>
      <c r="F58" s="19"/>
      <c r="G58" s="19"/>
      <c r="H58" s="19"/>
      <c r="I58" s="19"/>
      <c r="J58" s="19"/>
      <c r="K58" s="19"/>
      <c r="L58" s="19"/>
      <c r="M58" s="19"/>
      <c r="N58" s="19"/>
      <c r="O58" s="19"/>
      <c r="P58" s="19"/>
      <c r="Q58" s="19"/>
      <c r="R58" s="29"/>
      <c r="S58" s="29"/>
      <c r="T58" s="389"/>
      <c r="U58" s="389"/>
      <c r="V58" s="29"/>
      <c r="W58" s="29"/>
      <c r="X58" s="29"/>
      <c r="Y58" s="19"/>
      <c r="Z58" s="28"/>
      <c r="AC58" s="19"/>
      <c r="AD58" s="19"/>
      <c r="AE58" s="19"/>
      <c r="AF58" s="19"/>
      <c r="AG58" s="19"/>
      <c r="AH58" s="19"/>
      <c r="AI58" s="19"/>
      <c r="AJ58" s="19"/>
      <c r="AK58" s="19"/>
      <c r="AL58" s="19"/>
      <c r="AM58" s="19"/>
      <c r="AN58" s="19"/>
      <c r="AO58" s="19"/>
      <c r="AP58" s="19"/>
      <c r="AQ58" s="19"/>
      <c r="AR58" s="19"/>
      <c r="AS58" s="29"/>
      <c r="AT58" s="29"/>
      <c r="AU58" s="389"/>
      <c r="AV58" s="389"/>
      <c r="AW58" s="29"/>
      <c r="AX58" s="29"/>
      <c r="AY58" s="29"/>
      <c r="AZ58" s="19"/>
      <c r="BA58" s="28"/>
    </row>
    <row r="59" spans="1:53" ht="40.15" hidden="1" customHeight="1" x14ac:dyDescent="0.2">
      <c r="B59" s="2"/>
      <c r="C59" s="2"/>
      <c r="D59" s="2"/>
      <c r="E59" s="1175" t="s">
        <v>23</v>
      </c>
      <c r="F59" s="1176"/>
      <c r="G59" s="1176"/>
      <c r="H59" s="1176"/>
      <c r="I59" s="1176"/>
      <c r="J59" s="1177"/>
      <c r="K59" s="906" t="s">
        <v>14</v>
      </c>
      <c r="L59" s="907"/>
      <c r="M59" s="1047" t="s">
        <v>15</v>
      </c>
      <c r="N59" s="1178"/>
      <c r="O59" s="103" t="s">
        <v>16</v>
      </c>
      <c r="R59" s="390"/>
      <c r="S59" s="391"/>
      <c r="T59" s="392"/>
      <c r="U59" s="392"/>
      <c r="V59" s="390"/>
      <c r="W59" s="390"/>
      <c r="X59" s="390"/>
      <c r="Z59" s="28"/>
      <c r="AC59" s="2"/>
      <c r="AD59" s="2"/>
      <c r="AE59" s="2"/>
      <c r="AF59" s="1175" t="s">
        <v>23</v>
      </c>
      <c r="AG59" s="1176"/>
      <c r="AH59" s="1176"/>
      <c r="AI59" s="1176"/>
      <c r="AJ59" s="1176"/>
      <c r="AK59" s="1177"/>
      <c r="AL59" s="906" t="s">
        <v>14</v>
      </c>
      <c r="AM59" s="907"/>
      <c r="AN59" s="1047" t="s">
        <v>15</v>
      </c>
      <c r="AO59" s="1178"/>
      <c r="AP59" s="462" t="s">
        <v>16</v>
      </c>
      <c r="AS59" s="390"/>
      <c r="AT59" s="391"/>
      <c r="AU59" s="392"/>
      <c r="AV59" s="392"/>
      <c r="AW59" s="390"/>
      <c r="AX59" s="390"/>
      <c r="AY59" s="390"/>
      <c r="BA59" s="28"/>
    </row>
    <row r="60" spans="1:53" ht="29.45" hidden="1" customHeight="1" x14ac:dyDescent="0.2">
      <c r="C60" s="393"/>
      <c r="D60" s="393"/>
      <c r="E60" s="6" t="s">
        <v>17</v>
      </c>
      <c r="F60" s="624" t="s">
        <v>18</v>
      </c>
      <c r="G60" s="625"/>
      <c r="H60" s="625"/>
      <c r="I60" s="626"/>
      <c r="J60" s="5" t="s">
        <v>12</v>
      </c>
      <c r="K60" s="394" t="s">
        <v>19</v>
      </c>
      <c r="L60" s="395"/>
      <c r="M60" s="396" t="s">
        <v>19</v>
      </c>
      <c r="N60" s="397">
        <v>3000000</v>
      </c>
      <c r="O60" s="102" t="s">
        <v>20</v>
      </c>
      <c r="P60" s="398"/>
      <c r="R60" s="162"/>
      <c r="S60" s="162"/>
      <c r="V60" s="390"/>
      <c r="W60" s="390"/>
      <c r="X60" s="390"/>
      <c r="Z60" s="28"/>
      <c r="AD60" s="393"/>
      <c r="AE60" s="393"/>
      <c r="AF60" s="6" t="s">
        <v>17</v>
      </c>
      <c r="AG60" s="624" t="s">
        <v>18</v>
      </c>
      <c r="AH60" s="625"/>
      <c r="AI60" s="625"/>
      <c r="AJ60" s="626"/>
      <c r="AK60" s="5" t="s">
        <v>12</v>
      </c>
      <c r="AL60" s="394" t="s">
        <v>19</v>
      </c>
      <c r="AM60" s="464"/>
      <c r="AN60" s="396" t="s">
        <v>19</v>
      </c>
      <c r="AO60" s="397">
        <v>3000000</v>
      </c>
      <c r="AP60" s="451" t="s">
        <v>20</v>
      </c>
      <c r="AQ60" s="398"/>
      <c r="AS60" s="162"/>
      <c r="AT60" s="162"/>
      <c r="AW60" s="390"/>
      <c r="AX60" s="390"/>
      <c r="AY60" s="390"/>
      <c r="BA60" s="28"/>
    </row>
    <row r="61" spans="1:53" ht="29.45" hidden="1" customHeight="1" x14ac:dyDescent="0.2">
      <c r="B61" s="393"/>
      <c r="C61" s="393"/>
      <c r="D61" s="393"/>
      <c r="E61" s="6" t="s">
        <v>21</v>
      </c>
      <c r="F61" s="702" t="s">
        <v>22</v>
      </c>
      <c r="G61" s="703"/>
      <c r="H61" s="703"/>
      <c r="I61" s="704"/>
      <c r="J61" s="7" t="s">
        <v>13</v>
      </c>
      <c r="K61" s="399" t="s">
        <v>181</v>
      </c>
      <c r="L61" s="400"/>
      <c r="M61" s="401" t="s">
        <v>19</v>
      </c>
      <c r="N61" s="397">
        <v>100000</v>
      </c>
      <c r="O61" s="402" t="s">
        <v>20</v>
      </c>
      <c r="R61" s="162"/>
      <c r="S61" s="162"/>
      <c r="V61" s="30"/>
      <c r="W61" s="30"/>
      <c r="X61" s="30"/>
      <c r="Z61" s="28"/>
      <c r="AC61" s="393"/>
      <c r="AD61" s="393"/>
      <c r="AE61" s="393"/>
      <c r="AF61" s="6" t="s">
        <v>21</v>
      </c>
      <c r="AG61" s="702" t="s">
        <v>22</v>
      </c>
      <c r="AH61" s="703"/>
      <c r="AI61" s="703"/>
      <c r="AJ61" s="704"/>
      <c r="AK61" s="7" t="s">
        <v>13</v>
      </c>
      <c r="AL61" s="399" t="s">
        <v>181</v>
      </c>
      <c r="AM61" s="400"/>
      <c r="AN61" s="401" t="s">
        <v>19</v>
      </c>
      <c r="AO61" s="397">
        <v>100000</v>
      </c>
      <c r="AP61" s="402" t="s">
        <v>20</v>
      </c>
      <c r="AS61" s="162"/>
      <c r="AT61" s="162"/>
      <c r="AW61" s="30"/>
      <c r="AX61" s="30"/>
      <c r="AY61" s="30"/>
      <c r="BA61" s="28"/>
    </row>
    <row r="62" spans="1:53" ht="29.45" hidden="1" customHeight="1" x14ac:dyDescent="0.2">
      <c r="B62" s="393"/>
      <c r="C62" s="393"/>
      <c r="D62" s="393"/>
      <c r="E62" s="6" t="s">
        <v>24</v>
      </c>
      <c r="F62" s="624" t="s">
        <v>25</v>
      </c>
      <c r="G62" s="625"/>
      <c r="H62" s="625"/>
      <c r="I62" s="626"/>
      <c r="J62" s="6" t="s">
        <v>24</v>
      </c>
      <c r="K62" s="396" t="s">
        <v>26</v>
      </c>
      <c r="L62" s="395"/>
      <c r="M62" s="396" t="s">
        <v>26</v>
      </c>
      <c r="N62" s="397">
        <v>3000001</v>
      </c>
      <c r="O62" s="102" t="s">
        <v>101</v>
      </c>
      <c r="R62" s="162"/>
      <c r="S62" s="162"/>
      <c r="V62" s="30"/>
      <c r="W62" s="30"/>
      <c r="X62" s="30"/>
      <c r="Z62" s="403"/>
      <c r="AC62" s="393"/>
      <c r="AD62" s="393"/>
      <c r="AE62" s="393"/>
      <c r="AF62" s="6" t="s">
        <v>24</v>
      </c>
      <c r="AG62" s="624" t="s">
        <v>25</v>
      </c>
      <c r="AH62" s="625"/>
      <c r="AI62" s="625"/>
      <c r="AJ62" s="626"/>
      <c r="AK62" s="6" t="s">
        <v>24</v>
      </c>
      <c r="AL62" s="396" t="s">
        <v>26</v>
      </c>
      <c r="AM62" s="464"/>
      <c r="AN62" s="396" t="s">
        <v>26</v>
      </c>
      <c r="AO62" s="397">
        <v>3000001</v>
      </c>
      <c r="AP62" s="451" t="s">
        <v>101</v>
      </c>
      <c r="AS62" s="162"/>
      <c r="AT62" s="162"/>
      <c r="AW62" s="30"/>
      <c r="AX62" s="30"/>
      <c r="AY62" s="30"/>
      <c r="BA62" s="403"/>
    </row>
    <row r="63" spans="1:53" ht="13.15" hidden="1" customHeight="1" x14ac:dyDescent="0.2">
      <c r="E63" s="122"/>
      <c r="R63" s="30"/>
      <c r="S63" s="162"/>
      <c r="V63" s="30"/>
      <c r="W63" s="30"/>
      <c r="X63" s="30"/>
      <c r="Z63" s="403"/>
      <c r="AF63" s="122"/>
      <c r="AS63" s="30"/>
      <c r="AT63" s="162"/>
      <c r="AW63" s="30"/>
      <c r="AX63" s="30"/>
      <c r="AY63" s="30"/>
      <c r="BA63" s="403"/>
    </row>
    <row r="64" spans="1:53" ht="13.15" hidden="1" customHeight="1" x14ac:dyDescent="0.2">
      <c r="E64" s="122"/>
      <c r="R64" s="162"/>
      <c r="S64" s="162"/>
      <c r="V64" s="162"/>
      <c r="W64" s="162"/>
      <c r="X64" s="162"/>
      <c r="Z64" s="403"/>
      <c r="AF64" s="122"/>
      <c r="AS64" s="162"/>
      <c r="AT64" s="162"/>
      <c r="AW64" s="162"/>
      <c r="AX64" s="162"/>
      <c r="AY64" s="162"/>
      <c r="BA64" s="403"/>
    </row>
    <row r="65" spans="2:53" ht="13.15" hidden="1" customHeight="1" x14ac:dyDescent="0.2">
      <c r="E65" s="122"/>
      <c r="R65" s="162"/>
      <c r="S65" s="162"/>
      <c r="V65" s="162"/>
      <c r="W65" s="162"/>
      <c r="X65" s="162"/>
      <c r="Z65" s="403"/>
      <c r="AF65" s="122"/>
      <c r="AS65" s="162"/>
      <c r="AT65" s="162"/>
      <c r="AW65" s="162"/>
      <c r="AX65" s="162"/>
      <c r="AY65" s="162"/>
      <c r="BA65" s="403"/>
    </row>
    <row r="66" spans="2:53" ht="13.15" hidden="1" customHeight="1" x14ac:dyDescent="0.2">
      <c r="E66" s="122"/>
      <c r="R66" s="162"/>
      <c r="S66" s="162"/>
      <c r="V66" s="162"/>
      <c r="W66" s="162"/>
      <c r="X66" s="162"/>
      <c r="Z66" s="403"/>
      <c r="AF66" s="122"/>
      <c r="AS66" s="162"/>
      <c r="AT66" s="162"/>
      <c r="AW66" s="162"/>
      <c r="AX66" s="162"/>
      <c r="AY66" s="162"/>
      <c r="BA66" s="403"/>
    </row>
    <row r="67" spans="2:53" ht="13.15" hidden="1" customHeight="1" x14ac:dyDescent="0.2">
      <c r="B67" s="818" t="s">
        <v>78</v>
      </c>
      <c r="C67" s="1129"/>
      <c r="D67" s="1129"/>
      <c r="E67" s="1129"/>
      <c r="F67" s="1129"/>
      <c r="G67" s="1130"/>
      <c r="R67" s="162"/>
      <c r="S67" s="162"/>
      <c r="V67" s="162"/>
      <c r="W67" s="162"/>
      <c r="X67" s="162"/>
      <c r="Z67" s="403"/>
      <c r="AC67" s="818" t="s">
        <v>78</v>
      </c>
      <c r="AD67" s="1129"/>
      <c r="AE67" s="1129"/>
      <c r="AF67" s="1129"/>
      <c r="AG67" s="1129"/>
      <c r="AH67" s="1130"/>
      <c r="AS67" s="162"/>
      <c r="AT67" s="162"/>
      <c r="AW67" s="162"/>
      <c r="AX67" s="162"/>
      <c r="AY67" s="162"/>
      <c r="BA67" s="403"/>
    </row>
    <row r="68" spans="2:53" ht="13.15" hidden="1" customHeight="1" x14ac:dyDescent="0.2">
      <c r="B68" s="1131" t="s">
        <v>237</v>
      </c>
      <c r="C68" s="1132"/>
      <c r="D68" s="1132"/>
      <c r="E68" s="1132"/>
      <c r="F68" s="1132"/>
      <c r="G68" s="1133"/>
      <c r="R68" s="162"/>
      <c r="S68" s="162"/>
      <c r="V68" s="162"/>
      <c r="W68" s="162"/>
      <c r="X68" s="162"/>
      <c r="Z68" s="404"/>
      <c r="AC68" s="1131" t="s">
        <v>237</v>
      </c>
      <c r="AD68" s="1132"/>
      <c r="AE68" s="1132"/>
      <c r="AF68" s="1132"/>
      <c r="AG68" s="1132"/>
      <c r="AH68" s="1133"/>
      <c r="AS68" s="162"/>
      <c r="AT68" s="162"/>
      <c r="AW68" s="162"/>
      <c r="AX68" s="162"/>
      <c r="AY68" s="162"/>
      <c r="BA68" s="404"/>
    </row>
    <row r="69" spans="2:53" ht="13.15" hidden="1" customHeight="1" x14ac:dyDescent="0.2">
      <c r="B69" s="405"/>
      <c r="C69" s="406"/>
      <c r="D69" s="406"/>
      <c r="E69" s="406"/>
      <c r="F69" s="406"/>
      <c r="G69" s="407"/>
      <c r="R69" s="162"/>
      <c r="S69" s="162"/>
      <c r="V69" s="162"/>
      <c r="W69" s="162"/>
      <c r="X69" s="162"/>
      <c r="Z69" s="404"/>
      <c r="AC69" s="483"/>
      <c r="AD69" s="484"/>
      <c r="AE69" s="484"/>
      <c r="AF69" s="484"/>
      <c r="AG69" s="484"/>
      <c r="AH69" s="485"/>
      <c r="AS69" s="162"/>
      <c r="AT69" s="162"/>
      <c r="AW69" s="162"/>
      <c r="AX69" s="162"/>
      <c r="AY69" s="162"/>
      <c r="BA69" s="404"/>
    </row>
    <row r="70" spans="2:53" ht="13.15" hidden="1" customHeight="1" x14ac:dyDescent="0.2">
      <c r="B70" s="405"/>
      <c r="C70" s="406"/>
      <c r="D70" s="406"/>
      <c r="E70" s="406"/>
      <c r="F70" s="406"/>
      <c r="G70" s="407"/>
      <c r="R70" s="162"/>
      <c r="S70" s="162"/>
      <c r="V70" s="162"/>
      <c r="W70" s="162"/>
      <c r="X70" s="162"/>
      <c r="Z70" s="404"/>
      <c r="AC70" s="483"/>
      <c r="AD70" s="484"/>
      <c r="AE70" s="484"/>
      <c r="AF70" s="484"/>
      <c r="AG70" s="484"/>
      <c r="AH70" s="485"/>
      <c r="AS70" s="162"/>
      <c r="AT70" s="162"/>
      <c r="AW70" s="162"/>
      <c r="AX70" s="162"/>
      <c r="AY70" s="162"/>
      <c r="BA70" s="404"/>
    </row>
    <row r="71" spans="2:53" ht="13.15" hidden="1" customHeight="1" x14ac:dyDescent="0.2">
      <c r="B71" s="405"/>
      <c r="C71" s="406"/>
      <c r="D71" s="406"/>
      <c r="E71" s="406"/>
      <c r="F71" s="406"/>
      <c r="G71" s="407"/>
      <c r="R71" s="162"/>
      <c r="S71" s="162"/>
      <c r="V71" s="162"/>
      <c r="W71" s="162"/>
      <c r="X71" s="162"/>
      <c r="Z71" s="404"/>
      <c r="AC71" s="483"/>
      <c r="AD71" s="484"/>
      <c r="AE71" s="484"/>
      <c r="AF71" s="484"/>
      <c r="AG71" s="484"/>
      <c r="AH71" s="485"/>
      <c r="AS71" s="162"/>
      <c r="AT71" s="162"/>
      <c r="AW71" s="162"/>
      <c r="AX71" s="162"/>
      <c r="AY71" s="162"/>
      <c r="BA71" s="404"/>
    </row>
    <row r="72" spans="2:53" hidden="1" x14ac:dyDescent="0.2">
      <c r="B72" s="1168" t="s">
        <v>238</v>
      </c>
      <c r="C72" s="1169"/>
      <c r="D72" s="1169"/>
      <c r="E72" s="1169"/>
      <c r="F72" s="1169"/>
      <c r="G72" s="1170"/>
      <c r="R72" s="162"/>
      <c r="S72" s="162"/>
      <c r="V72" s="162"/>
      <c r="W72" s="162"/>
      <c r="X72" s="162"/>
      <c r="AC72" s="1168" t="s">
        <v>238</v>
      </c>
      <c r="AD72" s="1169"/>
      <c r="AE72" s="1169"/>
      <c r="AF72" s="1169"/>
      <c r="AG72" s="1169"/>
      <c r="AH72" s="1170"/>
      <c r="AS72" s="162"/>
      <c r="AT72" s="162"/>
      <c r="AW72" s="162"/>
      <c r="AX72" s="162"/>
      <c r="AY72" s="162"/>
    </row>
    <row r="73" spans="2:53" hidden="1" x14ac:dyDescent="0.2">
      <c r="B73" s="1168" t="s">
        <v>224</v>
      </c>
      <c r="C73" s="1169"/>
      <c r="D73" s="1169"/>
      <c r="E73" s="1169"/>
      <c r="F73" s="1169"/>
      <c r="G73" s="1170"/>
      <c r="R73" s="162"/>
      <c r="S73" s="162"/>
      <c r="V73" s="162"/>
      <c r="W73" s="162"/>
      <c r="X73" s="162"/>
      <c r="AC73" s="1168" t="s">
        <v>224</v>
      </c>
      <c r="AD73" s="1169"/>
      <c r="AE73" s="1169"/>
      <c r="AF73" s="1169"/>
      <c r="AG73" s="1169"/>
      <c r="AH73" s="1170"/>
      <c r="AS73" s="162"/>
      <c r="AT73" s="162"/>
      <c r="AW73" s="162"/>
      <c r="AX73" s="162"/>
      <c r="AY73" s="162"/>
    </row>
    <row r="74" spans="2:53" hidden="1" x14ac:dyDescent="0.2">
      <c r="B74" s="1171"/>
      <c r="C74" s="1172"/>
      <c r="D74" s="1172"/>
      <c r="E74" s="1172"/>
      <c r="F74" s="1172"/>
      <c r="G74" s="1173"/>
      <c r="R74" s="162"/>
      <c r="S74" s="162"/>
      <c r="V74" s="162"/>
      <c r="W74" s="162"/>
      <c r="X74" s="162"/>
      <c r="AC74" s="1171"/>
      <c r="AD74" s="1172"/>
      <c r="AE74" s="1172"/>
      <c r="AF74" s="1172"/>
      <c r="AG74" s="1172"/>
      <c r="AH74" s="1173"/>
      <c r="AS74" s="162"/>
      <c r="AT74" s="162"/>
      <c r="AW74" s="162"/>
      <c r="AX74" s="162"/>
      <c r="AY74" s="162"/>
    </row>
    <row r="75" spans="2:53" x14ac:dyDescent="0.2">
      <c r="R75" s="30"/>
      <c r="S75" s="30"/>
      <c r="T75" s="31"/>
      <c r="U75" s="31"/>
      <c r="V75" s="30"/>
      <c r="W75" s="30"/>
      <c r="X75" s="30"/>
      <c r="AS75" s="30"/>
      <c r="AT75" s="30"/>
      <c r="AU75" s="31"/>
      <c r="AV75" s="31"/>
      <c r="AW75" s="30"/>
      <c r="AX75" s="30"/>
      <c r="AY75" s="30"/>
    </row>
    <row r="76" spans="2:53" x14ac:dyDescent="0.2">
      <c r="R76" s="30"/>
      <c r="S76" s="30"/>
      <c r="T76" s="31"/>
      <c r="U76" s="31"/>
      <c r="V76" s="30"/>
      <c r="W76" s="30"/>
      <c r="X76" s="30"/>
      <c r="AS76" s="30"/>
      <c r="AT76" s="30"/>
      <c r="AU76" s="31"/>
      <c r="AV76" s="31"/>
      <c r="AW76" s="30"/>
      <c r="AX76" s="30"/>
      <c r="AY76" s="30"/>
    </row>
    <row r="77" spans="2:53" x14ac:dyDescent="0.2">
      <c r="B77" s="408"/>
      <c r="R77" s="30"/>
      <c r="S77" s="30"/>
      <c r="T77" s="31"/>
      <c r="U77" s="31"/>
      <c r="V77" s="30"/>
      <c r="W77" s="30"/>
      <c r="X77" s="30"/>
      <c r="AC77" s="408"/>
      <c r="AS77" s="30"/>
      <c r="AT77" s="30"/>
      <c r="AU77" s="31"/>
      <c r="AV77" s="31"/>
      <c r="AW77" s="30"/>
      <c r="AX77" s="30"/>
      <c r="AY77" s="30"/>
    </row>
    <row r="78" spans="2:53" x14ac:dyDescent="0.2">
      <c r="B78" s="408"/>
      <c r="R78" s="30"/>
      <c r="S78" s="30"/>
      <c r="T78" s="31"/>
      <c r="U78" s="31"/>
      <c r="V78" s="30"/>
      <c r="W78" s="30"/>
      <c r="X78" s="30"/>
      <c r="AC78" s="408"/>
      <c r="AS78" s="30"/>
      <c r="AT78" s="30"/>
      <c r="AU78" s="31"/>
      <c r="AV78" s="31"/>
      <c r="AW78" s="30"/>
      <c r="AX78" s="30"/>
      <c r="AY78" s="30"/>
    </row>
    <row r="79" spans="2:53" x14ac:dyDescent="0.2">
      <c r="B79" s="408"/>
      <c r="R79" s="30"/>
      <c r="S79" s="30"/>
      <c r="T79" s="31"/>
      <c r="U79" s="31"/>
      <c r="V79" s="30"/>
      <c r="W79" s="30"/>
      <c r="X79" s="30"/>
      <c r="AC79" s="408"/>
      <c r="AS79" s="30"/>
      <c r="AT79" s="30"/>
      <c r="AU79" s="31"/>
      <c r="AV79" s="31"/>
      <c r="AW79" s="30"/>
      <c r="AX79" s="30"/>
      <c r="AY79" s="30"/>
    </row>
    <row r="80" spans="2:53" x14ac:dyDescent="0.2">
      <c r="B80" s="408"/>
      <c r="AC80" s="408"/>
    </row>
    <row r="81" spans="1:29" x14ac:dyDescent="0.2">
      <c r="B81" s="408"/>
      <c r="AC81" s="408"/>
    </row>
    <row r="82" spans="1:29" x14ac:dyDescent="0.2">
      <c r="B82" s="408"/>
      <c r="AC82" s="408"/>
    </row>
    <row r="83" spans="1:29" x14ac:dyDescent="0.2">
      <c r="B83" s="408"/>
      <c r="AC83" s="408"/>
    </row>
    <row r="84" spans="1:29" x14ac:dyDescent="0.2">
      <c r="A84" s="9"/>
      <c r="B84" s="408"/>
      <c r="AB84" s="9"/>
      <c r="AC84" s="408"/>
    </row>
    <row r="85" spans="1:29" x14ac:dyDescent="0.2">
      <c r="A85" s="9"/>
      <c r="B85" s="408"/>
      <c r="AB85" s="9"/>
      <c r="AC85" s="408"/>
    </row>
    <row r="86" spans="1:29" x14ac:dyDescent="0.2">
      <c r="A86" s="9"/>
      <c r="B86" s="408"/>
      <c r="AB86" s="9"/>
      <c r="AC86" s="408"/>
    </row>
    <row r="87" spans="1:29" x14ac:dyDescent="0.2">
      <c r="A87" s="9"/>
      <c r="B87" s="408"/>
      <c r="AB87" s="9"/>
      <c r="AC87" s="408"/>
    </row>
    <row r="88" spans="1:29" x14ac:dyDescent="0.2">
      <c r="A88" s="9"/>
      <c r="B88" s="408"/>
      <c r="AB88" s="9"/>
      <c r="AC88" s="408"/>
    </row>
    <row r="89" spans="1:29" x14ac:dyDescent="0.2">
      <c r="A89" s="9"/>
      <c r="B89" s="408"/>
      <c r="AB89" s="9"/>
      <c r="AC89" s="408"/>
    </row>
    <row r="90" spans="1:29" x14ac:dyDescent="0.2">
      <c r="A90" s="9"/>
      <c r="B90" s="408"/>
      <c r="AB90" s="9"/>
      <c r="AC90" s="408"/>
    </row>
    <row r="91" spans="1:29" x14ac:dyDescent="0.2">
      <c r="A91" s="9"/>
      <c r="B91" s="408"/>
      <c r="AB91" s="9"/>
      <c r="AC91" s="408"/>
    </row>
    <row r="92" spans="1:29" x14ac:dyDescent="0.2">
      <c r="A92" s="9"/>
      <c r="B92" s="408"/>
      <c r="AB92" s="9"/>
      <c r="AC92" s="408"/>
    </row>
    <row r="93" spans="1:29" x14ac:dyDescent="0.2">
      <c r="A93" s="9"/>
      <c r="B93" s="408"/>
      <c r="AB93" s="9"/>
      <c r="AC93" s="408"/>
    </row>
    <row r="94" spans="1:29" x14ac:dyDescent="0.2">
      <c r="A94" s="9"/>
      <c r="B94" s="408"/>
      <c r="AB94" s="9"/>
      <c r="AC94" s="408"/>
    </row>
    <row r="95" spans="1:29" x14ac:dyDescent="0.2">
      <c r="A95" s="9"/>
      <c r="B95" s="408"/>
      <c r="AB95" s="9"/>
      <c r="AC95" s="408"/>
    </row>
    <row r="96" spans="1:29" x14ac:dyDescent="0.2">
      <c r="A96" s="9"/>
      <c r="B96" s="408"/>
      <c r="AB96" s="9"/>
      <c r="AC96" s="408"/>
    </row>
    <row r="97" spans="1:29" x14ac:dyDescent="0.2">
      <c r="A97" s="9"/>
      <c r="B97" s="408"/>
      <c r="AB97" s="9"/>
      <c r="AC97" s="408"/>
    </row>
    <row r="98" spans="1:29" x14ac:dyDescent="0.2">
      <c r="A98" s="9"/>
      <c r="B98" s="408"/>
      <c r="AB98" s="9"/>
      <c r="AC98" s="408"/>
    </row>
    <row r="99" spans="1:29" x14ac:dyDescent="0.2">
      <c r="A99" s="9"/>
      <c r="B99" s="408"/>
      <c r="AB99" s="9"/>
      <c r="AC99" s="408"/>
    </row>
    <row r="100" spans="1:29" x14ac:dyDescent="0.2">
      <c r="A100" s="9"/>
      <c r="B100" s="408"/>
      <c r="AB100" s="9"/>
      <c r="AC100" s="408"/>
    </row>
    <row r="101" spans="1:29" x14ac:dyDescent="0.2">
      <c r="A101" s="9"/>
      <c r="B101" s="408"/>
      <c r="AB101" s="9"/>
      <c r="AC101" s="408"/>
    </row>
    <row r="102" spans="1:29" x14ac:dyDescent="0.2">
      <c r="A102" s="9"/>
      <c r="B102" s="408"/>
      <c r="AB102" s="9"/>
      <c r="AC102" s="408"/>
    </row>
    <row r="103" spans="1:29" x14ac:dyDescent="0.2">
      <c r="A103" s="9"/>
      <c r="B103" s="408"/>
      <c r="AB103" s="9"/>
      <c r="AC103" s="408"/>
    </row>
    <row r="104" spans="1:29" x14ac:dyDescent="0.2">
      <c r="A104" s="9"/>
      <c r="B104" s="408"/>
      <c r="AB104" s="9"/>
      <c r="AC104" s="408"/>
    </row>
    <row r="105" spans="1:29" x14ac:dyDescent="0.2">
      <c r="A105" s="9"/>
      <c r="B105" s="408"/>
      <c r="AB105" s="9"/>
      <c r="AC105" s="408"/>
    </row>
    <row r="106" spans="1:29" x14ac:dyDescent="0.2">
      <c r="A106" s="9"/>
      <c r="B106" s="408"/>
      <c r="AB106" s="9"/>
      <c r="AC106" s="408"/>
    </row>
    <row r="107" spans="1:29" x14ac:dyDescent="0.2">
      <c r="A107" s="9"/>
      <c r="B107" s="408"/>
      <c r="AB107" s="9"/>
      <c r="AC107" s="408"/>
    </row>
    <row r="108" spans="1:29" x14ac:dyDescent="0.2">
      <c r="A108" s="9"/>
      <c r="B108" s="408"/>
      <c r="AB108" s="9"/>
      <c r="AC108" s="408"/>
    </row>
    <row r="109" spans="1:29" x14ac:dyDescent="0.2">
      <c r="A109" s="9"/>
      <c r="B109" s="408"/>
      <c r="AB109" s="9"/>
      <c r="AC109" s="408"/>
    </row>
    <row r="110" spans="1:29" x14ac:dyDescent="0.2">
      <c r="A110" s="9"/>
      <c r="B110" s="408"/>
      <c r="AB110" s="9"/>
      <c r="AC110" s="408"/>
    </row>
    <row r="111" spans="1:29" x14ac:dyDescent="0.2">
      <c r="A111" s="9"/>
      <c r="B111" s="408"/>
      <c r="AB111" s="9"/>
      <c r="AC111" s="408"/>
    </row>
    <row r="112" spans="1:29" x14ac:dyDescent="0.2">
      <c r="A112" s="9"/>
      <c r="B112" s="408"/>
      <c r="AB112" s="9"/>
      <c r="AC112" s="408"/>
    </row>
    <row r="113" spans="1:29" x14ac:dyDescent="0.2">
      <c r="A113" s="9"/>
      <c r="B113" s="408"/>
      <c r="AB113" s="9"/>
      <c r="AC113" s="408"/>
    </row>
    <row r="114" spans="1:29" x14ac:dyDescent="0.2">
      <c r="A114" s="9"/>
      <c r="B114" s="408"/>
      <c r="AB114" s="9"/>
      <c r="AC114" s="408"/>
    </row>
    <row r="115" spans="1:29" x14ac:dyDescent="0.2">
      <c r="A115" s="9"/>
      <c r="B115" s="409"/>
      <c r="AB115" s="9"/>
      <c r="AC115" s="409"/>
    </row>
    <row r="116" spans="1:29" x14ac:dyDescent="0.2">
      <c r="A116" s="9"/>
      <c r="B116" s="409"/>
      <c r="AB116" s="9"/>
      <c r="AC116" s="409"/>
    </row>
    <row r="117" spans="1:29" x14ac:dyDescent="0.2">
      <c r="A117" s="9"/>
      <c r="B117" s="409"/>
      <c r="AB117" s="9"/>
      <c r="AC117" s="409"/>
    </row>
    <row r="118" spans="1:29" x14ac:dyDescent="0.2">
      <c r="A118" s="9"/>
      <c r="B118" s="409"/>
      <c r="AB118" s="9"/>
      <c r="AC118" s="409"/>
    </row>
    <row r="119" spans="1:29" x14ac:dyDescent="0.2">
      <c r="A119" s="9"/>
      <c r="B119" s="409"/>
      <c r="AB119" s="9"/>
      <c r="AC119" s="409"/>
    </row>
    <row r="120" spans="1:29" x14ac:dyDescent="0.2">
      <c r="A120" s="9"/>
      <c r="B120" s="409"/>
      <c r="AB120" s="9"/>
      <c r="AC120" s="409"/>
    </row>
    <row r="121" spans="1:29" x14ac:dyDescent="0.2">
      <c r="A121" s="9"/>
      <c r="B121" s="409"/>
      <c r="AB121" s="9"/>
      <c r="AC121" s="409"/>
    </row>
    <row r="122" spans="1:29" x14ac:dyDescent="0.2">
      <c r="A122" s="9"/>
      <c r="B122" s="392"/>
      <c r="AB122" s="9"/>
      <c r="AC122" s="392"/>
    </row>
    <row r="123" spans="1:29" x14ac:dyDescent="0.2">
      <c r="A123" s="9"/>
      <c r="B123" s="392"/>
      <c r="AB123" s="9"/>
      <c r="AC123" s="392"/>
    </row>
    <row r="124" spans="1:29" x14ac:dyDescent="0.2">
      <c r="A124" s="9"/>
      <c r="B124" s="392"/>
      <c r="AB124" s="9"/>
      <c r="AC124" s="392"/>
    </row>
    <row r="125" spans="1:29" x14ac:dyDescent="0.2">
      <c r="A125" s="9"/>
      <c r="B125" s="123"/>
      <c r="AB125" s="9"/>
      <c r="AC125" s="123"/>
    </row>
    <row r="126" spans="1:29" x14ac:dyDescent="0.2">
      <c r="A126" s="9"/>
      <c r="B126" s="123"/>
      <c r="AB126" s="9"/>
      <c r="AC126" s="123"/>
    </row>
    <row r="127" spans="1:29" x14ac:dyDescent="0.2">
      <c r="A127" s="9"/>
      <c r="B127" s="123"/>
      <c r="AB127" s="9"/>
      <c r="AC127" s="123"/>
    </row>
    <row r="128" spans="1:29" x14ac:dyDescent="0.2">
      <c r="A128" s="9"/>
      <c r="B128" s="123"/>
      <c r="AB128" s="9"/>
      <c r="AC128" s="123"/>
    </row>
    <row r="129" spans="1:29" x14ac:dyDescent="0.2">
      <c r="A129" s="9"/>
      <c r="B129" s="123"/>
      <c r="AB129" s="9"/>
      <c r="AC129" s="123"/>
    </row>
    <row r="130" spans="1:29" x14ac:dyDescent="0.2">
      <c r="A130" s="9"/>
      <c r="B130" s="123"/>
      <c r="AB130" s="9"/>
      <c r="AC130" s="123"/>
    </row>
    <row r="131" spans="1:29" x14ac:dyDescent="0.2">
      <c r="A131" s="9"/>
      <c r="B131" s="123"/>
      <c r="AB131" s="9"/>
      <c r="AC131" s="123"/>
    </row>
    <row r="132" spans="1:29" x14ac:dyDescent="0.2">
      <c r="A132" s="9"/>
      <c r="B132" s="123"/>
      <c r="AB132" s="9"/>
      <c r="AC132" s="123"/>
    </row>
    <row r="133" spans="1:29" x14ac:dyDescent="0.2">
      <c r="A133" s="9"/>
      <c r="B133" s="123"/>
      <c r="AB133" s="9"/>
      <c r="AC133" s="123"/>
    </row>
    <row r="134" spans="1:29" x14ac:dyDescent="0.2">
      <c r="A134" s="9"/>
      <c r="B134" s="123"/>
      <c r="AB134" s="9"/>
      <c r="AC134" s="123"/>
    </row>
    <row r="135" spans="1:29" x14ac:dyDescent="0.2">
      <c r="A135" s="9"/>
      <c r="B135" s="123"/>
      <c r="AB135" s="9"/>
      <c r="AC135" s="123"/>
    </row>
    <row r="136" spans="1:29" x14ac:dyDescent="0.2">
      <c r="A136" s="9"/>
      <c r="B136" s="123"/>
      <c r="AB136" s="9"/>
      <c r="AC136" s="123"/>
    </row>
    <row r="137" spans="1:29" x14ac:dyDescent="0.2">
      <c r="A137" s="9"/>
      <c r="B137" s="123"/>
      <c r="AB137" s="9"/>
      <c r="AC137" s="123"/>
    </row>
    <row r="138" spans="1:29" x14ac:dyDescent="0.2">
      <c r="A138" s="9"/>
      <c r="B138" s="123"/>
      <c r="AB138" s="9"/>
      <c r="AC138" s="123"/>
    </row>
    <row r="139" spans="1:29" x14ac:dyDescent="0.2">
      <c r="A139" s="9"/>
      <c r="B139" s="123"/>
      <c r="AB139" s="9"/>
      <c r="AC139" s="123"/>
    </row>
    <row r="140" spans="1:29" x14ac:dyDescent="0.2">
      <c r="A140" s="9"/>
      <c r="B140" s="123"/>
      <c r="AB140" s="9"/>
      <c r="AC140" s="123"/>
    </row>
    <row r="141" spans="1:29" x14ac:dyDescent="0.2">
      <c r="A141" s="9"/>
      <c r="B141" s="123"/>
      <c r="AB141" s="9"/>
      <c r="AC141" s="123"/>
    </row>
    <row r="142" spans="1:29" x14ac:dyDescent="0.2">
      <c r="A142" s="9"/>
      <c r="B142" s="123"/>
      <c r="AB142" s="9"/>
      <c r="AC142" s="123"/>
    </row>
    <row r="143" spans="1:29" x14ac:dyDescent="0.2">
      <c r="A143" s="9"/>
      <c r="B143" s="123"/>
      <c r="AB143" s="9"/>
      <c r="AC143" s="123"/>
    </row>
    <row r="144" spans="1:29" x14ac:dyDescent="0.2">
      <c r="A144" s="9"/>
      <c r="B144" s="123"/>
      <c r="AB144" s="9"/>
      <c r="AC144" s="123"/>
    </row>
    <row r="145" spans="1:29" x14ac:dyDescent="0.2">
      <c r="A145" s="9"/>
      <c r="B145" s="123"/>
      <c r="AB145" s="9"/>
      <c r="AC145" s="123"/>
    </row>
    <row r="146" spans="1:29" x14ac:dyDescent="0.2">
      <c r="A146" s="9"/>
      <c r="B146" s="123"/>
      <c r="AB146" s="9"/>
      <c r="AC146" s="123"/>
    </row>
    <row r="147" spans="1:29" x14ac:dyDescent="0.2">
      <c r="A147" s="9"/>
      <c r="B147" s="123"/>
      <c r="AB147" s="9"/>
      <c r="AC147" s="123"/>
    </row>
    <row r="148" spans="1:29" x14ac:dyDescent="0.2">
      <c r="A148" s="9"/>
      <c r="B148" s="123"/>
      <c r="AB148" s="9"/>
      <c r="AC148" s="123"/>
    </row>
    <row r="149" spans="1:29" x14ac:dyDescent="0.2">
      <c r="A149" s="9"/>
      <c r="B149" s="123"/>
      <c r="AB149" s="9"/>
      <c r="AC149" s="123"/>
    </row>
    <row r="150" spans="1:29" x14ac:dyDescent="0.2">
      <c r="A150" s="9"/>
      <c r="B150" s="123"/>
      <c r="AB150" s="9"/>
      <c r="AC150" s="123"/>
    </row>
    <row r="151" spans="1:29" x14ac:dyDescent="0.2">
      <c r="A151" s="9"/>
      <c r="B151" s="123"/>
      <c r="AB151" s="9"/>
      <c r="AC151" s="123"/>
    </row>
    <row r="152" spans="1:29" x14ac:dyDescent="0.2">
      <c r="A152" s="9"/>
      <c r="B152" s="123"/>
      <c r="AB152" s="9"/>
      <c r="AC152" s="123"/>
    </row>
    <row r="153" spans="1:29" x14ac:dyDescent="0.2">
      <c r="A153" s="9"/>
      <c r="B153" s="123"/>
      <c r="AB153" s="9"/>
      <c r="AC153" s="123"/>
    </row>
    <row r="154" spans="1:29" x14ac:dyDescent="0.2">
      <c r="A154" s="9"/>
      <c r="B154" s="123"/>
      <c r="AB154" s="9"/>
      <c r="AC154" s="123"/>
    </row>
    <row r="155" spans="1:29" x14ac:dyDescent="0.2">
      <c r="A155" s="9"/>
      <c r="B155" s="123"/>
      <c r="AB155" s="9"/>
      <c r="AC155" s="123"/>
    </row>
    <row r="156" spans="1:29" x14ac:dyDescent="0.2">
      <c r="A156" s="9"/>
      <c r="B156" s="123"/>
      <c r="AB156" s="9"/>
      <c r="AC156" s="123"/>
    </row>
    <row r="157" spans="1:29" x14ac:dyDescent="0.2">
      <c r="A157" s="9"/>
      <c r="B157" s="123"/>
      <c r="AB157" s="9"/>
      <c r="AC157" s="123"/>
    </row>
    <row r="158" spans="1:29" x14ac:dyDescent="0.2">
      <c r="A158" s="9"/>
      <c r="B158" s="123"/>
      <c r="AB158" s="9"/>
      <c r="AC158" s="123"/>
    </row>
    <row r="159" spans="1:29" x14ac:dyDescent="0.2">
      <c r="A159" s="9"/>
      <c r="B159" s="123"/>
      <c r="AB159" s="9"/>
      <c r="AC159" s="123"/>
    </row>
    <row r="160" spans="1:29" x14ac:dyDescent="0.2">
      <c r="A160" s="9"/>
      <c r="B160" s="123"/>
      <c r="AB160" s="9"/>
      <c r="AC160" s="123"/>
    </row>
    <row r="161" spans="1:29" x14ac:dyDescent="0.2">
      <c r="A161" s="9"/>
      <c r="B161" s="123"/>
      <c r="AB161" s="9"/>
      <c r="AC161" s="123"/>
    </row>
    <row r="162" spans="1:29" x14ac:dyDescent="0.2">
      <c r="A162" s="9"/>
      <c r="B162" s="123"/>
      <c r="AB162" s="9"/>
      <c r="AC162" s="123"/>
    </row>
    <row r="163" spans="1:29" x14ac:dyDescent="0.2">
      <c r="A163" s="9"/>
      <c r="B163" s="123"/>
      <c r="AB163" s="9"/>
      <c r="AC163" s="123"/>
    </row>
    <row r="164" spans="1:29" x14ac:dyDescent="0.2">
      <c r="A164" s="9"/>
      <c r="B164" s="123"/>
      <c r="AB164" s="9"/>
      <c r="AC164" s="123"/>
    </row>
    <row r="165" spans="1:29" x14ac:dyDescent="0.2">
      <c r="A165" s="9"/>
      <c r="B165" s="123"/>
      <c r="AB165" s="9"/>
      <c r="AC165" s="123"/>
    </row>
    <row r="166" spans="1:29" x14ac:dyDescent="0.2">
      <c r="A166" s="9"/>
      <c r="B166" s="123"/>
      <c r="AB166" s="9"/>
      <c r="AC166" s="123"/>
    </row>
    <row r="167" spans="1:29" x14ac:dyDescent="0.2">
      <c r="A167" s="9"/>
      <c r="B167" s="123"/>
      <c r="AB167" s="9"/>
      <c r="AC167" s="123"/>
    </row>
    <row r="168" spans="1:29" x14ac:dyDescent="0.2">
      <c r="A168" s="9"/>
      <c r="B168" s="123"/>
      <c r="AB168" s="9"/>
      <c r="AC168" s="123"/>
    </row>
    <row r="169" spans="1:29" x14ac:dyDescent="0.2">
      <c r="A169" s="9"/>
      <c r="B169" s="123"/>
      <c r="AB169" s="9"/>
      <c r="AC169" s="123"/>
    </row>
    <row r="170" spans="1:29" x14ac:dyDescent="0.2">
      <c r="A170" s="9"/>
      <c r="B170" s="123"/>
      <c r="AB170" s="9"/>
      <c r="AC170" s="123"/>
    </row>
    <row r="171" spans="1:29" x14ac:dyDescent="0.2">
      <c r="A171" s="9"/>
      <c r="B171" s="123"/>
      <c r="AB171" s="9"/>
      <c r="AC171" s="123"/>
    </row>
    <row r="172" spans="1:29" x14ac:dyDescent="0.2">
      <c r="A172" s="9"/>
      <c r="B172" s="123"/>
      <c r="AB172" s="9"/>
      <c r="AC172" s="123"/>
    </row>
    <row r="173" spans="1:29" x14ac:dyDescent="0.2">
      <c r="A173" s="9"/>
      <c r="B173" s="123"/>
      <c r="AB173" s="9"/>
      <c r="AC173" s="123"/>
    </row>
    <row r="174" spans="1:29" x14ac:dyDescent="0.2">
      <c r="A174" s="9"/>
      <c r="B174" s="123"/>
      <c r="AB174" s="9"/>
      <c r="AC174" s="123"/>
    </row>
    <row r="175" spans="1:29" x14ac:dyDescent="0.2">
      <c r="A175" s="9"/>
      <c r="B175" s="123"/>
      <c r="AB175" s="9"/>
      <c r="AC175" s="123"/>
    </row>
    <row r="176" spans="1:29" x14ac:dyDescent="0.2">
      <c r="A176" s="9"/>
      <c r="B176" s="123"/>
      <c r="AB176" s="9"/>
      <c r="AC176" s="123"/>
    </row>
    <row r="177" spans="1:29" x14ac:dyDescent="0.2">
      <c r="A177" s="9"/>
      <c r="B177" s="123"/>
      <c r="AB177" s="9"/>
      <c r="AC177" s="123"/>
    </row>
    <row r="178" spans="1:29" x14ac:dyDescent="0.2">
      <c r="A178" s="9"/>
      <c r="B178" s="123"/>
      <c r="AB178" s="9"/>
      <c r="AC178" s="123"/>
    </row>
  </sheetData>
  <mergeCells count="692">
    <mergeCell ref="AC67:AH67"/>
    <mergeCell ref="AC68:AH68"/>
    <mergeCell ref="AC72:AH72"/>
    <mergeCell ref="AC73:AH73"/>
    <mergeCell ref="AC74:AH74"/>
    <mergeCell ref="A1:BA1"/>
    <mergeCell ref="A2:BA2"/>
    <mergeCell ref="A3:BA3"/>
    <mergeCell ref="A4:BA4"/>
    <mergeCell ref="AB54:AC54"/>
    <mergeCell ref="AB55:AC55"/>
    <mergeCell ref="AB56:AC56"/>
    <mergeCell ref="AF59:AK59"/>
    <mergeCell ref="AL59:AM59"/>
    <mergeCell ref="AN59:AO59"/>
    <mergeCell ref="AG60:AJ60"/>
    <mergeCell ref="AG61:AJ61"/>
    <mergeCell ref="AG62:AJ62"/>
    <mergeCell ref="AT44:AT45"/>
    <mergeCell ref="AU44:AU45"/>
    <mergeCell ref="AV44:AV45"/>
    <mergeCell ref="AW44:AW45"/>
    <mergeCell ref="AX44:AX45"/>
    <mergeCell ref="AY44:AY45"/>
    <mergeCell ref="AZ44:AZ45"/>
    <mergeCell ref="AB46:AC46"/>
    <mergeCell ref="AB53:AC53"/>
    <mergeCell ref="AB44:AB45"/>
    <mergeCell ref="AC44:AC45"/>
    <mergeCell ref="AD44:AD45"/>
    <mergeCell ref="AE44:AE45"/>
    <mergeCell ref="AF44:AF45"/>
    <mergeCell ref="AG44:AO45"/>
    <mergeCell ref="AQ44:AQ45"/>
    <mergeCell ref="AR44:AR45"/>
    <mergeCell ref="AS44:AS45"/>
    <mergeCell ref="AR48:AR49"/>
    <mergeCell ref="AS48:AS49"/>
    <mergeCell ref="AT48:AT49"/>
    <mergeCell ref="AU48:AU49"/>
    <mergeCell ref="AV48:AV49"/>
    <mergeCell ref="AW48:AW49"/>
    <mergeCell ref="AX48:AX49"/>
    <mergeCell ref="AY48:AY49"/>
    <mergeCell ref="AZ48:AZ49"/>
    <mergeCell ref="AR42:AR43"/>
    <mergeCell ref="AS42:AS43"/>
    <mergeCell ref="AT42:AT43"/>
    <mergeCell ref="AU42:AU43"/>
    <mergeCell ref="AV42:AV43"/>
    <mergeCell ref="AW42:AW43"/>
    <mergeCell ref="AX42:AX43"/>
    <mergeCell ref="AY42:AY43"/>
    <mergeCell ref="AZ42:AZ43"/>
    <mergeCell ref="BA38:BA45"/>
    <mergeCell ref="AB40:AB41"/>
    <mergeCell ref="AC40:AC41"/>
    <mergeCell ref="AD40:AD41"/>
    <mergeCell ref="AE40:AE41"/>
    <mergeCell ref="AF40:AF41"/>
    <mergeCell ref="AG40:AO41"/>
    <mergeCell ref="AQ40:AQ41"/>
    <mergeCell ref="AR40:AR41"/>
    <mergeCell ref="AS40:AS41"/>
    <mergeCell ref="AT40:AT41"/>
    <mergeCell ref="AU40:AU41"/>
    <mergeCell ref="AV40:AV41"/>
    <mergeCell ref="AW40:AW41"/>
    <mergeCell ref="AX40:AX41"/>
    <mergeCell ref="AY40:AY41"/>
    <mergeCell ref="AZ40:AZ41"/>
    <mergeCell ref="AB42:AB43"/>
    <mergeCell ref="AC42:AC43"/>
    <mergeCell ref="AD42:AD43"/>
    <mergeCell ref="AE42:AE43"/>
    <mergeCell ref="AF42:AF43"/>
    <mergeCell ref="AG42:AO43"/>
    <mergeCell ref="AQ42:AQ43"/>
    <mergeCell ref="AU36:AU37"/>
    <mergeCell ref="AV36:AV37"/>
    <mergeCell ref="AW36:AW37"/>
    <mergeCell ref="AX36:AX37"/>
    <mergeCell ref="AY36:AY37"/>
    <mergeCell ref="AZ36:AZ37"/>
    <mergeCell ref="AB38:AB39"/>
    <mergeCell ref="AC38:AC39"/>
    <mergeCell ref="AD38:AD39"/>
    <mergeCell ref="AE38:AE39"/>
    <mergeCell ref="AF38:AF39"/>
    <mergeCell ref="AG38:AO39"/>
    <mergeCell ref="AQ38:AQ39"/>
    <mergeCell ref="AR38:AR39"/>
    <mergeCell ref="AS38:AS39"/>
    <mergeCell ref="AT38:AT39"/>
    <mergeCell ref="AU38:AU39"/>
    <mergeCell ref="AV38:AV39"/>
    <mergeCell ref="AW38:AW39"/>
    <mergeCell ref="AX38:AX39"/>
    <mergeCell ref="AY38:AY39"/>
    <mergeCell ref="AZ38:AZ39"/>
    <mergeCell ref="AB36:AB37"/>
    <mergeCell ref="AC36:AC37"/>
    <mergeCell ref="AD36:AD37"/>
    <mergeCell ref="AE36:AE37"/>
    <mergeCell ref="AF36:AF37"/>
    <mergeCell ref="AG36:AO37"/>
    <mergeCell ref="AQ36:AQ37"/>
    <mergeCell ref="AR36:AR37"/>
    <mergeCell ref="AS36:AS37"/>
    <mergeCell ref="AT32:AT33"/>
    <mergeCell ref="AD32:AD33"/>
    <mergeCell ref="AE32:AE33"/>
    <mergeCell ref="AF32:AF33"/>
    <mergeCell ref="AG32:AO33"/>
    <mergeCell ref="AQ32:AQ33"/>
    <mergeCell ref="AR32:AR33"/>
    <mergeCell ref="AS32:AS33"/>
    <mergeCell ref="AT36:AT37"/>
    <mergeCell ref="AU32:AU33"/>
    <mergeCell ref="AV32:AV33"/>
    <mergeCell ref="AW32:AW33"/>
    <mergeCell ref="AX32:AX33"/>
    <mergeCell ref="AY32:AY33"/>
    <mergeCell ref="AZ32:AZ33"/>
    <mergeCell ref="AB34:AB35"/>
    <mergeCell ref="AC34:AC35"/>
    <mergeCell ref="AD34:AD35"/>
    <mergeCell ref="AE34:AE35"/>
    <mergeCell ref="AF34:AF35"/>
    <mergeCell ref="AG34:AO35"/>
    <mergeCell ref="AQ34:AQ35"/>
    <mergeCell ref="AR34:AR35"/>
    <mergeCell ref="AS34:AS35"/>
    <mergeCell ref="AT34:AT35"/>
    <mergeCell ref="AU34:AU35"/>
    <mergeCell ref="AV34:AV35"/>
    <mergeCell ref="AW34:AW35"/>
    <mergeCell ref="AX34:AX35"/>
    <mergeCell ref="AY34:AY35"/>
    <mergeCell ref="AZ34:AZ35"/>
    <mergeCell ref="AB32:AB33"/>
    <mergeCell ref="AC32:AC33"/>
    <mergeCell ref="AT30:AT31"/>
    <mergeCell ref="AU30:AU31"/>
    <mergeCell ref="AV30:AV31"/>
    <mergeCell ref="AW30:AW31"/>
    <mergeCell ref="AX30:AX31"/>
    <mergeCell ref="AY30:AY31"/>
    <mergeCell ref="AZ30:AZ31"/>
    <mergeCell ref="AF28:AF29"/>
    <mergeCell ref="AG28:AO29"/>
    <mergeCell ref="AQ28:AQ29"/>
    <mergeCell ref="AR28:AR29"/>
    <mergeCell ref="AS28:AS29"/>
    <mergeCell ref="AB30:AB31"/>
    <mergeCell ref="AC30:AC31"/>
    <mergeCell ref="AD30:AD31"/>
    <mergeCell ref="AE30:AE31"/>
    <mergeCell ref="AF30:AF31"/>
    <mergeCell ref="AG30:AO31"/>
    <mergeCell ref="AQ30:AQ31"/>
    <mergeCell ref="AR30:AR31"/>
    <mergeCell ref="AS30:AS31"/>
    <mergeCell ref="AW28:AW29"/>
    <mergeCell ref="BA22:BA23"/>
    <mergeCell ref="AB24:AC24"/>
    <mergeCell ref="AB25:AC25"/>
    <mergeCell ref="AB26:AB27"/>
    <mergeCell ref="AC26:AC27"/>
    <mergeCell ref="AD26:AD27"/>
    <mergeCell ref="AE26:AE27"/>
    <mergeCell ref="AF26:AF27"/>
    <mergeCell ref="AG26:AO27"/>
    <mergeCell ref="AQ26:AQ27"/>
    <mergeCell ref="AR26:AR27"/>
    <mergeCell ref="AS26:AS27"/>
    <mergeCell ref="AT26:AT27"/>
    <mergeCell ref="AU26:AU27"/>
    <mergeCell ref="AV26:AV27"/>
    <mergeCell ref="AW26:AW27"/>
    <mergeCell ref="AX26:AX27"/>
    <mergeCell ref="AY26:AY27"/>
    <mergeCell ref="AZ26:AZ27"/>
    <mergeCell ref="BA26:BA37"/>
    <mergeCell ref="AX28:AX29"/>
    <mergeCell ref="AY28:AY29"/>
    <mergeCell ref="AZ28:AZ29"/>
    <mergeCell ref="AB28:AB29"/>
    <mergeCell ref="AC28:AC29"/>
    <mergeCell ref="AD28:AD29"/>
    <mergeCell ref="AE28:AE29"/>
    <mergeCell ref="AR22:AR23"/>
    <mergeCell ref="AS22:AS23"/>
    <mergeCell ref="AT22:AT23"/>
    <mergeCell ref="AU22:AU23"/>
    <mergeCell ref="AV22:AV23"/>
    <mergeCell ref="AT28:AT29"/>
    <mergeCell ref="AU28:AU29"/>
    <mergeCell ref="AV28:AV29"/>
    <mergeCell ref="BA18:BA19"/>
    <mergeCell ref="AB16:AB17"/>
    <mergeCell ref="AW22:AW23"/>
    <mergeCell ref="AX22:AX23"/>
    <mergeCell ref="AY22:AY23"/>
    <mergeCell ref="AZ22:AZ23"/>
    <mergeCell ref="AB20:AC20"/>
    <mergeCell ref="AB21:AC21"/>
    <mergeCell ref="AB22:AB23"/>
    <mergeCell ref="AC22:AC23"/>
    <mergeCell ref="AD22:AD23"/>
    <mergeCell ref="AE22:AE23"/>
    <mergeCell ref="AF22:AF23"/>
    <mergeCell ref="AG22:AO23"/>
    <mergeCell ref="AQ22:AQ23"/>
    <mergeCell ref="AV16:AV17"/>
    <mergeCell ref="AW16:AW17"/>
    <mergeCell ref="AX16:AX17"/>
    <mergeCell ref="AY16:AY17"/>
    <mergeCell ref="AZ16:AZ17"/>
    <mergeCell ref="AB18:AB19"/>
    <mergeCell ref="AC18:AC19"/>
    <mergeCell ref="AD18:AD19"/>
    <mergeCell ref="AE18:AE19"/>
    <mergeCell ref="AF18:AF19"/>
    <mergeCell ref="AQ18:AQ19"/>
    <mergeCell ref="AR18:AR19"/>
    <mergeCell ref="AS18:AS19"/>
    <mergeCell ref="AT18:AT19"/>
    <mergeCell ref="AU18:AU19"/>
    <mergeCell ref="AV18:AV19"/>
    <mergeCell ref="AW18:AW19"/>
    <mergeCell ref="AX18:AX19"/>
    <mergeCell ref="AY18:AY19"/>
    <mergeCell ref="AZ18:AZ19"/>
    <mergeCell ref="AV14:AV15"/>
    <mergeCell ref="AW14:AW15"/>
    <mergeCell ref="AX14:AX15"/>
    <mergeCell ref="AY14:AY15"/>
    <mergeCell ref="AZ14:AZ15"/>
    <mergeCell ref="AB12:AB13"/>
    <mergeCell ref="AC12:AC13"/>
    <mergeCell ref="AC16:AC17"/>
    <mergeCell ref="AD16:AD17"/>
    <mergeCell ref="AE16:AE17"/>
    <mergeCell ref="AF16:AF17"/>
    <mergeCell ref="AQ16:AQ17"/>
    <mergeCell ref="AR16:AR17"/>
    <mergeCell ref="AS16:AS17"/>
    <mergeCell ref="AT16:AT17"/>
    <mergeCell ref="AU12:AU13"/>
    <mergeCell ref="AD12:AD13"/>
    <mergeCell ref="AE12:AE13"/>
    <mergeCell ref="AF12:AF13"/>
    <mergeCell ref="AQ12:AQ13"/>
    <mergeCell ref="AR12:AR13"/>
    <mergeCell ref="AS12:AS13"/>
    <mergeCell ref="AT12:AT13"/>
    <mergeCell ref="AU16:AU17"/>
    <mergeCell ref="AC14:AC15"/>
    <mergeCell ref="AD14:AD15"/>
    <mergeCell ref="AE14:AE15"/>
    <mergeCell ref="AF14:AF15"/>
    <mergeCell ref="AQ14:AQ15"/>
    <mergeCell ref="AR14:AR15"/>
    <mergeCell ref="AS14:AS15"/>
    <mergeCell ref="AT14:AT15"/>
    <mergeCell ref="AU14:AU15"/>
    <mergeCell ref="AU7:AV7"/>
    <mergeCell ref="AW7:AW8"/>
    <mergeCell ref="AX7:AX8"/>
    <mergeCell ref="AY7:AY8"/>
    <mergeCell ref="AZ7:AZ8"/>
    <mergeCell ref="BA7:BA8"/>
    <mergeCell ref="AB9:AC9"/>
    <mergeCell ref="AB10:AB11"/>
    <mergeCell ref="AC10:AC11"/>
    <mergeCell ref="AD10:AD11"/>
    <mergeCell ref="AE10:AE11"/>
    <mergeCell ref="AF10:AF11"/>
    <mergeCell ref="AQ10:AQ11"/>
    <mergeCell ref="AR10:AR11"/>
    <mergeCell ref="AS10:AS11"/>
    <mergeCell ref="AT10:AT11"/>
    <mergeCell ref="AU10:AU11"/>
    <mergeCell ref="AV10:AV11"/>
    <mergeCell ref="AW10:AW11"/>
    <mergeCell ref="AX10:AX11"/>
    <mergeCell ref="AY10:AY11"/>
    <mergeCell ref="AZ10:AZ11"/>
    <mergeCell ref="BA10:BA11"/>
    <mergeCell ref="AK7:AK8"/>
    <mergeCell ref="AL7:AL8"/>
    <mergeCell ref="AM7:AM8"/>
    <mergeCell ref="AN7:AN8"/>
    <mergeCell ref="AO7:AO8"/>
    <mergeCell ref="AP7:AP8"/>
    <mergeCell ref="AQ7:AQ8"/>
    <mergeCell ref="AR7:AR8"/>
    <mergeCell ref="AS7:AT7"/>
    <mergeCell ref="AB7:AB8"/>
    <mergeCell ref="AC7:AC8"/>
    <mergeCell ref="AD7:AD8"/>
    <mergeCell ref="AE7:AE8"/>
    <mergeCell ref="AF7:AF8"/>
    <mergeCell ref="AG7:AG8"/>
    <mergeCell ref="AH7:AH8"/>
    <mergeCell ref="AI7:AI8"/>
    <mergeCell ref="AJ7:AJ8"/>
    <mergeCell ref="AB5:BA5"/>
    <mergeCell ref="AB6:AF6"/>
    <mergeCell ref="AG6:AJ6"/>
    <mergeCell ref="AL6:AN6"/>
    <mergeCell ref="AO6:AR6"/>
    <mergeCell ref="AS6:AV6"/>
    <mergeCell ref="A5:Z5"/>
    <mergeCell ref="A6:E6"/>
    <mergeCell ref="F6:I6"/>
    <mergeCell ref="K6:M6"/>
    <mergeCell ref="N6:Q6"/>
    <mergeCell ref="R6:U6"/>
    <mergeCell ref="W10:W11"/>
    <mergeCell ref="X7:X8"/>
    <mergeCell ref="Y7:Y8"/>
    <mergeCell ref="Z7:Z8"/>
    <mergeCell ref="M7:M8"/>
    <mergeCell ref="N7:N8"/>
    <mergeCell ref="O7:O8"/>
    <mergeCell ref="P7:P8"/>
    <mergeCell ref="Q7:Q8"/>
    <mergeCell ref="R7:S7"/>
    <mergeCell ref="W7:W8"/>
    <mergeCell ref="X10:X11"/>
    <mergeCell ref="Y10:Y11"/>
    <mergeCell ref="Z10:Z11"/>
    <mergeCell ref="U10:U11"/>
    <mergeCell ref="G7:G8"/>
    <mergeCell ref="H7:H8"/>
    <mergeCell ref="I7:I8"/>
    <mergeCell ref="J7:J8"/>
    <mergeCell ref="K7:K8"/>
    <mergeCell ref="L7:L8"/>
    <mergeCell ref="A7:A8"/>
    <mergeCell ref="B7:B8"/>
    <mergeCell ref="C7:C8"/>
    <mergeCell ref="D7:D8"/>
    <mergeCell ref="E7:E8"/>
    <mergeCell ref="F7:F8"/>
    <mergeCell ref="U12:U13"/>
    <mergeCell ref="A9:B9"/>
    <mergeCell ref="A10:A11"/>
    <mergeCell ref="B10:B11"/>
    <mergeCell ref="C10:C11"/>
    <mergeCell ref="D10:D11"/>
    <mergeCell ref="E10:E11"/>
    <mergeCell ref="T7:U7"/>
    <mergeCell ref="V7:V8"/>
    <mergeCell ref="V10:V11"/>
    <mergeCell ref="P12:P13"/>
    <mergeCell ref="Q12:Q13"/>
    <mergeCell ref="R12:R13"/>
    <mergeCell ref="S12:S13"/>
    <mergeCell ref="A12:A13"/>
    <mergeCell ref="B12:B13"/>
    <mergeCell ref="C12:C13"/>
    <mergeCell ref="D12:D13"/>
    <mergeCell ref="E12:E13"/>
    <mergeCell ref="P10:P11"/>
    <mergeCell ref="Q10:Q11"/>
    <mergeCell ref="R10:R11"/>
    <mergeCell ref="S10:S11"/>
    <mergeCell ref="T10:T11"/>
    <mergeCell ref="V12:V13"/>
    <mergeCell ref="W12:W13"/>
    <mergeCell ref="X12:X13"/>
    <mergeCell ref="Y12:Y13"/>
    <mergeCell ref="Z12:Z13"/>
    <mergeCell ref="T12:T13"/>
    <mergeCell ref="A16:A17"/>
    <mergeCell ref="B16:B17"/>
    <mergeCell ref="C16:C17"/>
    <mergeCell ref="D16:D17"/>
    <mergeCell ref="E16:E17"/>
    <mergeCell ref="P14:P15"/>
    <mergeCell ref="Q14:Q15"/>
    <mergeCell ref="R14:R15"/>
    <mergeCell ref="S14:S15"/>
    <mergeCell ref="A14:A15"/>
    <mergeCell ref="B14:B15"/>
    <mergeCell ref="C14:C15"/>
    <mergeCell ref="D14:D15"/>
    <mergeCell ref="E14:E15"/>
    <mergeCell ref="P16:P17"/>
    <mergeCell ref="Q16:Q17"/>
    <mergeCell ref="R16:R17"/>
    <mergeCell ref="S16:S17"/>
    <mergeCell ref="V14:V15"/>
    <mergeCell ref="W14:W15"/>
    <mergeCell ref="X14:X15"/>
    <mergeCell ref="Y14:Y15"/>
    <mergeCell ref="Z14:Z15"/>
    <mergeCell ref="T14:T15"/>
    <mergeCell ref="U14:U15"/>
    <mergeCell ref="V16:V17"/>
    <mergeCell ref="W16:W17"/>
    <mergeCell ref="X16:X17"/>
    <mergeCell ref="Y16:Y17"/>
    <mergeCell ref="Z16:Z17"/>
    <mergeCell ref="T16:T17"/>
    <mergeCell ref="U16:U17"/>
    <mergeCell ref="Y18:Y19"/>
    <mergeCell ref="Z18:Z19"/>
    <mergeCell ref="A20:B20"/>
    <mergeCell ref="P18:P19"/>
    <mergeCell ref="Q18:Q19"/>
    <mergeCell ref="R18:R19"/>
    <mergeCell ref="S18:S19"/>
    <mergeCell ref="T18:T19"/>
    <mergeCell ref="U18:U19"/>
    <mergeCell ref="A18:A19"/>
    <mergeCell ref="B18:B19"/>
    <mergeCell ref="C18:C19"/>
    <mergeCell ref="D18:D19"/>
    <mergeCell ref="E18:E19"/>
    <mergeCell ref="A21:B21"/>
    <mergeCell ref="A22:A23"/>
    <mergeCell ref="B22:B23"/>
    <mergeCell ref="C22:C23"/>
    <mergeCell ref="D22:D23"/>
    <mergeCell ref="E22:E23"/>
    <mergeCell ref="V18:V19"/>
    <mergeCell ref="W18:W19"/>
    <mergeCell ref="X18:X19"/>
    <mergeCell ref="X22:X23"/>
    <mergeCell ref="Y22:Y23"/>
    <mergeCell ref="Z22:Z23"/>
    <mergeCell ref="F22:N23"/>
    <mergeCell ref="P22:P23"/>
    <mergeCell ref="Q22:Q23"/>
    <mergeCell ref="R22:R23"/>
    <mergeCell ref="S22:S23"/>
    <mergeCell ref="T22:T23"/>
    <mergeCell ref="A24:B24"/>
    <mergeCell ref="A25:B25"/>
    <mergeCell ref="A26:A27"/>
    <mergeCell ref="B26:B27"/>
    <mergeCell ref="C26:C27"/>
    <mergeCell ref="D26:D27"/>
    <mergeCell ref="U22:U23"/>
    <mergeCell ref="V22:V23"/>
    <mergeCell ref="W22:W23"/>
    <mergeCell ref="R28:R29"/>
    <mergeCell ref="T26:T27"/>
    <mergeCell ref="U26:U27"/>
    <mergeCell ref="V26:V27"/>
    <mergeCell ref="W26:W27"/>
    <mergeCell ref="A28:A29"/>
    <mergeCell ref="B28:B29"/>
    <mergeCell ref="C28:C29"/>
    <mergeCell ref="D28:D29"/>
    <mergeCell ref="X26:X27"/>
    <mergeCell ref="Y26:Y27"/>
    <mergeCell ref="E26:E27"/>
    <mergeCell ref="F26:N27"/>
    <mergeCell ref="P26:P27"/>
    <mergeCell ref="Q26:Q27"/>
    <mergeCell ref="R26:R27"/>
    <mergeCell ref="S26:S27"/>
    <mergeCell ref="Y28:Y29"/>
    <mergeCell ref="S28:S29"/>
    <mergeCell ref="T28:T29"/>
    <mergeCell ref="U28:U29"/>
    <mergeCell ref="V28:V29"/>
    <mergeCell ref="W28:W29"/>
    <mergeCell ref="X28:X29"/>
    <mergeCell ref="E28:E29"/>
    <mergeCell ref="F28:N29"/>
    <mergeCell ref="P28:P29"/>
    <mergeCell ref="Q28:Q29"/>
    <mergeCell ref="A30:A31"/>
    <mergeCell ref="B30:B31"/>
    <mergeCell ref="C30:C31"/>
    <mergeCell ref="D30:D31"/>
    <mergeCell ref="E30:E31"/>
    <mergeCell ref="F30:N31"/>
    <mergeCell ref="P30:P31"/>
    <mergeCell ref="Q30:Q31"/>
    <mergeCell ref="R30:R31"/>
    <mergeCell ref="Y34:Y35"/>
    <mergeCell ref="S34:S35"/>
    <mergeCell ref="A32:A33"/>
    <mergeCell ref="B32:B33"/>
    <mergeCell ref="C32:C33"/>
    <mergeCell ref="D32:D33"/>
    <mergeCell ref="E32:E33"/>
    <mergeCell ref="F32:N33"/>
    <mergeCell ref="P32:P33"/>
    <mergeCell ref="Q32:Q33"/>
    <mergeCell ref="R32:R33"/>
    <mergeCell ref="A34:A35"/>
    <mergeCell ref="T34:T35"/>
    <mergeCell ref="U34:U35"/>
    <mergeCell ref="V34:V35"/>
    <mergeCell ref="W34:W35"/>
    <mergeCell ref="X34:X35"/>
    <mergeCell ref="B34:B35"/>
    <mergeCell ref="C34:C35"/>
    <mergeCell ref="D34:D35"/>
    <mergeCell ref="E34:E35"/>
    <mergeCell ref="F34:N35"/>
    <mergeCell ref="P34:P35"/>
    <mergeCell ref="Q34:Q35"/>
    <mergeCell ref="Y30:Y31"/>
    <mergeCell ref="S30:S31"/>
    <mergeCell ref="T30:T31"/>
    <mergeCell ref="U30:U31"/>
    <mergeCell ref="V30:V31"/>
    <mergeCell ref="W30:W31"/>
    <mergeCell ref="X30:X31"/>
    <mergeCell ref="Y32:Y33"/>
    <mergeCell ref="S32:S33"/>
    <mergeCell ref="T32:T33"/>
    <mergeCell ref="U32:U33"/>
    <mergeCell ref="V32:V33"/>
    <mergeCell ref="W32:W33"/>
    <mergeCell ref="X32:X33"/>
    <mergeCell ref="Y36:Y37"/>
    <mergeCell ref="S36:S37"/>
    <mergeCell ref="T36:T37"/>
    <mergeCell ref="U36:U37"/>
    <mergeCell ref="V36:V37"/>
    <mergeCell ref="W36:W37"/>
    <mergeCell ref="X36:X37"/>
    <mergeCell ref="A36:A37"/>
    <mergeCell ref="B36:B37"/>
    <mergeCell ref="C36:C37"/>
    <mergeCell ref="D36:D37"/>
    <mergeCell ref="E36:E37"/>
    <mergeCell ref="F36:N37"/>
    <mergeCell ref="P36:P37"/>
    <mergeCell ref="Q36:Q37"/>
    <mergeCell ref="R36:R37"/>
    <mergeCell ref="X40:X41"/>
    <mergeCell ref="A38:A39"/>
    <mergeCell ref="B38:B39"/>
    <mergeCell ref="C38:C39"/>
    <mergeCell ref="D38:D39"/>
    <mergeCell ref="E38:E39"/>
    <mergeCell ref="F38:N39"/>
    <mergeCell ref="P38:P39"/>
    <mergeCell ref="Q38:Q39"/>
    <mergeCell ref="R38:R39"/>
    <mergeCell ref="W40:W41"/>
    <mergeCell ref="R34:R35"/>
    <mergeCell ref="Q42:Q43"/>
    <mergeCell ref="R42:R43"/>
    <mergeCell ref="Y38:Y39"/>
    <mergeCell ref="A40:A41"/>
    <mergeCell ref="B40:B41"/>
    <mergeCell ref="C40:C41"/>
    <mergeCell ref="D40:D41"/>
    <mergeCell ref="E40:E41"/>
    <mergeCell ref="F40:N41"/>
    <mergeCell ref="P40:P41"/>
    <mergeCell ref="Q40:Q41"/>
    <mergeCell ref="R40:R41"/>
    <mergeCell ref="S38:S39"/>
    <mergeCell ref="T38:T39"/>
    <mergeCell ref="U38:U39"/>
    <mergeCell ref="V38:V39"/>
    <mergeCell ref="W38:W39"/>
    <mergeCell ref="X38:X39"/>
    <mergeCell ref="Y40:Y41"/>
    <mergeCell ref="S40:S41"/>
    <mergeCell ref="T40:T41"/>
    <mergeCell ref="U40:U41"/>
    <mergeCell ref="V40:V41"/>
    <mergeCell ref="X44:X45"/>
    <mergeCell ref="Y42:Y43"/>
    <mergeCell ref="A44:A45"/>
    <mergeCell ref="B44:B45"/>
    <mergeCell ref="C44:C45"/>
    <mergeCell ref="D44:D45"/>
    <mergeCell ref="E44:E45"/>
    <mergeCell ref="F44:N45"/>
    <mergeCell ref="P44:P45"/>
    <mergeCell ref="Q44:Q45"/>
    <mergeCell ref="R44:R45"/>
    <mergeCell ref="S42:S43"/>
    <mergeCell ref="T42:T43"/>
    <mergeCell ref="U42:U43"/>
    <mergeCell ref="V42:V43"/>
    <mergeCell ref="W42:W43"/>
    <mergeCell ref="X42:X43"/>
    <mergeCell ref="A42:A43"/>
    <mergeCell ref="B42:B43"/>
    <mergeCell ref="C42:C43"/>
    <mergeCell ref="D42:D43"/>
    <mergeCell ref="E42:E43"/>
    <mergeCell ref="F42:N43"/>
    <mergeCell ref="P42:P43"/>
    <mergeCell ref="B67:G67"/>
    <mergeCell ref="B68:G68"/>
    <mergeCell ref="B72:G72"/>
    <mergeCell ref="B73:G73"/>
    <mergeCell ref="B74:G74"/>
    <mergeCell ref="Z26:Z37"/>
    <mergeCell ref="Z38:Z45"/>
    <mergeCell ref="E59:J59"/>
    <mergeCell ref="K59:L59"/>
    <mergeCell ref="M59:N59"/>
    <mergeCell ref="F60:I60"/>
    <mergeCell ref="F61:I61"/>
    <mergeCell ref="F62:I62"/>
    <mergeCell ref="Y44:Y45"/>
    <mergeCell ref="A46:B46"/>
    <mergeCell ref="A53:B53"/>
    <mergeCell ref="A54:B54"/>
    <mergeCell ref="A55:B55"/>
    <mergeCell ref="A56:B56"/>
    <mergeCell ref="S44:S45"/>
    <mergeCell ref="T44:T45"/>
    <mergeCell ref="U44:U45"/>
    <mergeCell ref="V44:V45"/>
    <mergeCell ref="W44:W45"/>
    <mergeCell ref="A47:B47"/>
    <mergeCell ref="A48:A49"/>
    <mergeCell ref="B48:B49"/>
    <mergeCell ref="C48:C49"/>
    <mergeCell ref="D48:D49"/>
    <mergeCell ref="E48:E49"/>
    <mergeCell ref="F48:N49"/>
    <mergeCell ref="P48:P49"/>
    <mergeCell ref="Q48:Q49"/>
    <mergeCell ref="W48:W49"/>
    <mergeCell ref="X48:X49"/>
    <mergeCell ref="Y48:Y49"/>
    <mergeCell ref="Z48:Z51"/>
    <mergeCell ref="S50:S51"/>
    <mergeCell ref="T50:T51"/>
    <mergeCell ref="U50:U51"/>
    <mergeCell ref="V50:V51"/>
    <mergeCell ref="W50:W51"/>
    <mergeCell ref="X50:X51"/>
    <mergeCell ref="Y50:Y51"/>
    <mergeCell ref="A52:B52"/>
    <mergeCell ref="AB47:AC47"/>
    <mergeCell ref="AB48:AB49"/>
    <mergeCell ref="AC48:AC49"/>
    <mergeCell ref="AD48:AD49"/>
    <mergeCell ref="AE48:AE49"/>
    <mergeCell ref="AF48:AF49"/>
    <mergeCell ref="AG48:AO49"/>
    <mergeCell ref="AQ48:AQ49"/>
    <mergeCell ref="AB52:AC52"/>
    <mergeCell ref="A50:A51"/>
    <mergeCell ref="B50:B51"/>
    <mergeCell ref="C50:C51"/>
    <mergeCell ref="D50:D51"/>
    <mergeCell ref="E50:E51"/>
    <mergeCell ref="F50:N51"/>
    <mergeCell ref="P50:P51"/>
    <mergeCell ref="Q50:Q51"/>
    <mergeCell ref="R50:R51"/>
    <mergeCell ref="R48:R49"/>
    <mergeCell ref="S48:S49"/>
    <mergeCell ref="T48:T49"/>
    <mergeCell ref="U48:U49"/>
    <mergeCell ref="V48:V49"/>
    <mergeCell ref="BA12:BA17"/>
    <mergeCell ref="BA48:BA51"/>
    <mergeCell ref="AB50:AB51"/>
    <mergeCell ref="AC50:AC51"/>
    <mergeCell ref="AD50:AD51"/>
    <mergeCell ref="AE50:AE51"/>
    <mergeCell ref="AF50:AF51"/>
    <mergeCell ref="AG50:AO51"/>
    <mergeCell ref="AQ50:AQ51"/>
    <mergeCell ref="AR50:AR51"/>
    <mergeCell ref="AS50:AS51"/>
    <mergeCell ref="AT50:AT51"/>
    <mergeCell ref="AU50:AU51"/>
    <mergeCell ref="AV50:AV51"/>
    <mergeCell ref="AW50:AW51"/>
    <mergeCell ref="AX50:AX51"/>
    <mergeCell ref="AY50:AY51"/>
    <mergeCell ref="AZ50:AZ51"/>
    <mergeCell ref="AV12:AV13"/>
    <mergeCell ref="AW12:AW13"/>
    <mergeCell ref="AX12:AX13"/>
    <mergeCell ref="AY12:AY13"/>
    <mergeCell ref="AZ12:AZ13"/>
    <mergeCell ref="AB14:AB15"/>
  </mergeCells>
  <printOptions horizontalCentered="1"/>
  <pageMargins left="0.59055118110236227" right="0.39370078740157483" top="0.78740157480314965" bottom="0.59055118110236227" header="0.31496062992125984" footer="0.39370078740157483"/>
  <pageSetup paperSize="14" scale="37" orientation="landscape" r:id="rId1"/>
  <headerFooter>
    <oddFooter>&amp;R&amp;P de &amp;N
&amp;D
PAC 2013. 4a. Modificación
Octubre 2013</oddFooter>
  </headerFooter>
  <rowBreaks count="1" manualBreakCount="1">
    <brk id="37" max="52"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roject_x0020_Document_x0020_Type xmlns="cdc7663a-08f0-4737-9e8c-148ce897a09c" xsi:nil="true"/>
    <Business_x0020_Area xmlns="cdc7663a-08f0-4737-9e8c-148ce897a09c" xsi:nil="true"/>
    <IDBDocs_x0020_Number xmlns="cdc7663a-08f0-4737-9e8c-148ce897a09c">38192908</IDBDocs_x0020_Number>
    <TaxCatchAll xmlns="cdc7663a-08f0-4737-9e8c-148ce897a09c">
      <Value>13</Value>
      <Value>19</Value>
      <Value>8</Value>
    </TaxCatchAll>
    <Phase xmlns="cdc7663a-08f0-4737-9e8c-148ce897a09c" xsi:nil="true"/>
    <SISCOR_x0020_Number xmlns="cdc7663a-08f0-4737-9e8c-148ce897a09c" xsi:nil="true"/>
    <Division_x0020_or_x0020_Unit xmlns="cdc7663a-08f0-4737-9e8c-148ce897a09c">CID/CME</Division_x0020_or_x0020_Unit>
    <Approval_x0020_Number xmlns="cdc7663a-08f0-4737-9e8c-148ce897a09c">2167/OC-ME</Approval_x0020_Number>
    <Document_x0020_Author xmlns="cdc7663a-08f0-4737-9e8c-148ce897a09c">Garcia Carrillo, Jacqueline</Document_x0020_Author>
    <Fiscal_x0020_Year_x0020_IDB xmlns="cdc7663a-08f0-4737-9e8c-148ce897a09c">2013</Fiscal_x0020_Year_x0020_IDB>
    <Other_x0020_Author xmlns="cdc7663a-08f0-4737-9e8c-148ce897a09c">Liliana Velázquez Correa;NAFIN</Other_x0020_Author>
    <Project_x0020_Number xmlns="cdc7663a-08f0-4737-9e8c-148ce897a09c">ME-L1039</Project_x0020_Number>
    <Package_x0020_Code xmlns="cdc7663a-08f0-4737-9e8c-148ce897a09c" xsi:nil="true"/>
    <Key_x0020_Document xmlns="cdc7663a-08f0-4737-9e8c-148ce897a09c">false</Key_x0020_Document>
    <Migration_x0020_Info xmlns="cdc7663a-08f0-4737-9e8c-148ce897a09c">&lt;div class="ExternalClass9F57668772AC4C3988A4CF3D02DD4873"&gt;MS EXCELPAProcurement Plan1Nov  7 2013 12&amp;#58;00AMYPO-ME-L1039-GS63379475&lt;/div&gt;</Migration_x0020_Info>
    <Operation_x0020_Type xmlns="cdc7663a-08f0-4737-9e8c-148ce897a09c" xsi:nil="true"/>
    <Record_x0020_Number xmlns="cdc7663a-08f0-4737-9e8c-148ce897a09c">R0002762806</Record_x0020_Number>
    <Document_x0020_Language_x0020_IDB xmlns="cdc7663a-08f0-4737-9e8c-148ce897a09c">Spanish</Document_x0020_Language_x0020_IDB>
    <Identifier xmlns="cdc7663a-08f0-4737-9e8c-148ce897a09c">Plan de Adquisiciones Noviembre 2013 actualizado EMAIL</Identifier>
    <Access_x0020_to_x0020_Information_x00a0_Policy xmlns="cdc7663a-08f0-4737-9e8c-148ce897a09c">Public</Access_x0020_to_x0020_Information_x00a0_Policy>
    <b26cdb1da78c4bb4b1c1bac2f6ac5911 xmlns="cdc7663a-08f0-4737-9e8c-148ce897a09c">
      <Terms xmlns="http://schemas.microsoft.com/office/infopath/2007/PartnerControls">
        <TermInfo xmlns="http://schemas.microsoft.com/office/infopath/2007/PartnerControls">
          <TermName xmlns="http://schemas.microsoft.com/office/infopath/2007/PartnerControls">Procurement Administration</TermName>
          <TermId xmlns="http://schemas.microsoft.com/office/infopath/2007/PartnerControls">d8145667-6247-4db3-9e42-91a14331cc81</TermId>
        </TermInfo>
      </Terms>
    </b26cdb1da78c4bb4b1c1bac2f6ac5911>
    <ic46d7e087fd4a108fb86518ca413cc6 xmlns="cdc7663a-08f0-4737-9e8c-148ce897a09c">
      <Terms xmlns="http://schemas.microsoft.com/office/infopath/2007/PartnerControls">
        <TermInfo xmlns="http://schemas.microsoft.com/office/infopath/2007/PartnerControls">
          <TermName xmlns="http://schemas.microsoft.com/office/infopath/2007/PartnerControls">Mexico</TermName>
          <TermId xmlns="http://schemas.microsoft.com/office/infopath/2007/PartnerControls">0eba6470-e7ea-46fd-a959-d4c243acaf26</TermId>
        </TermInfo>
      </Terms>
    </ic46d7e087fd4a108fb86518ca413cc6>
    <e46fe2894295491da65140ffd2369f49 xmlns="cdc7663a-08f0-4737-9e8c-148ce897a09c">
      <Terms xmlns="http://schemas.microsoft.com/office/infopath/2007/PartnerControls">
        <TermInfo xmlns="http://schemas.microsoft.com/office/infopath/2007/PartnerControls">
          <TermName xmlns="http://schemas.microsoft.com/office/infopath/2007/PartnerControls">Goods and Services</TermName>
          <TermId xmlns="http://schemas.microsoft.com/office/infopath/2007/PartnerControls">5bfebf1b-9f1f-4411-b1dd-4c19b807b799</TermId>
        </TermInfo>
      </Terms>
    </e46fe2894295491da65140ffd2369f49>
    <b2ec7cfb18674cb8803df6b262e8b107 xmlns="cdc7663a-08f0-4737-9e8c-148ce897a09c">
      <Terms xmlns="http://schemas.microsoft.com/office/infopath/2007/PartnerControls"/>
    </b2ec7cfb18674cb8803df6b262e8b107>
    <g511464f9e53401d84b16fa9b379a574 xmlns="cdc7663a-08f0-4737-9e8c-148ce897a09c">
      <Terms xmlns="http://schemas.microsoft.com/office/infopath/2007/PartnerControls"/>
    </g511464f9e53401d84b16fa9b379a574>
    <Related_x0020_SisCor_x0020_Number xmlns="cdc7663a-08f0-4737-9e8c-148ce897a09c" xsi:nil="true"/>
    <nddeef1749674d76abdbe4b239a70bc6 xmlns="cdc7663a-08f0-4737-9e8c-148ce897a09c">
      <Terms xmlns="http://schemas.microsoft.com/office/infopath/2007/PartnerControls"/>
    </nddeef1749674d76abdbe4b239a70bc6>
    <Abstract xmlns="cdc7663a-08f0-4737-9e8c-148ce897a09c" xsi:nil="true"/>
    <Editor1 xmlns="cdc7663a-08f0-4737-9e8c-148ce897a09c" xsi:nil="true"/>
    <Disclosure_x0020_Activity xmlns="cdc7663a-08f0-4737-9e8c-148ce897a09c">Procurement Plan</Disclosure_x0020_Activity>
    <Region xmlns="cdc7663a-08f0-4737-9e8c-148ce897a09c" xsi:nil="true"/>
    <_dlc_DocId xmlns="cdc7663a-08f0-4737-9e8c-148ce897a09c">EZSHARE-791335560-1318</_dlc_DocId>
    <Publication_x0020_Type xmlns="cdc7663a-08f0-4737-9e8c-148ce897a09c" xsi:nil="true"/>
    <Issue_x0020_Date xmlns="cdc7663a-08f0-4737-9e8c-148ce897a09c" xsi:nil="true"/>
    <Webtopic xmlns="cdc7663a-08f0-4737-9e8c-148ce897a09c">Higher Education</Webtopic>
    <Publishing_x0020_House xmlns="cdc7663a-08f0-4737-9e8c-148ce897a09c" xsi:nil="true"/>
    <Disclosed xmlns="cdc7663a-08f0-4737-9e8c-148ce897a09c">true</Disclosed>
    <KP_x0020_Topics xmlns="cdc7663a-08f0-4737-9e8c-148ce897a09c" xsi:nil="true"/>
    <_dlc_DocIdUrl xmlns="cdc7663a-08f0-4737-9e8c-148ce897a09c">
      <Url>https://idbg.sharepoint.com/teams/EZ-ME-LON/ME-L1039/_layouts/15/DocIdRedir.aspx?ID=EZSHARE-791335560-1318</Url>
      <Description>EZSHARE-791335560-1318</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SharedContentType xmlns="Microsoft.SharePoint.Taxonomy.ContentTypeSync" SourceId="ae61f9b1-e23d-4f49-b3d7-56b991556c4b" ContentTypeId="0x0101001A458A224826124E8B45B1D613300CFC" PreviousValue="false"/>
</file>

<file path=customXml/item5.xml><?xml version="1.0" encoding="utf-8"?>
<ct:contentTypeSchema xmlns:ct="http://schemas.microsoft.com/office/2006/metadata/contentType" xmlns:ma="http://schemas.microsoft.com/office/2006/metadata/properties/metaAttributes" ct:_="" ma:_="" ma:contentTypeName="ez-Disclosure Operations" ma:contentTypeID="0x0101001A458A224826124E8B45B1D613300CFC0072F95B6C716C364DB6A77AB57E8A382D" ma:contentTypeVersion="941" ma:contentTypeDescription="A content type to manage public (operations) IDB documents" ma:contentTypeScope="" ma:versionID="2cc684f17784bf2a7dfe4e29e33746bd">
  <xsd:schema xmlns:xsd="http://www.w3.org/2001/XMLSchema" xmlns:xs="http://www.w3.org/2001/XMLSchema" xmlns:p="http://schemas.microsoft.com/office/2006/metadata/properties" xmlns:ns2="cdc7663a-08f0-4737-9e8c-148ce897a09c" targetNamespace="http://schemas.microsoft.com/office/2006/metadata/properties" ma:root="true" ma:fieldsID="025c5b946cd14da3d57a97a1ea5cb7ee" ns2:_="">
    <xsd:import namespace="cdc7663a-08f0-4737-9e8c-148ce897a09c"/>
    <xsd:element name="properties">
      <xsd:complexType>
        <xsd:sequence>
          <xsd:element name="documentManagement">
            <xsd:complexType>
              <xsd:all>
                <xsd:element ref="ns2:_dlc_DocId" minOccurs="0"/>
                <xsd:element ref="ns2:_dlc_DocIdUrl" minOccurs="0"/>
                <xsd:element ref="ns2:_dlc_DocIdPersistId" minOccurs="0"/>
                <xsd:element ref="ns2:e46fe2894295491da65140ffd2369f49" minOccurs="0"/>
                <xsd:element ref="ns2:TaxCatchAll" minOccurs="0"/>
                <xsd:element ref="ns2:TaxCatchAllLabel" minOccurs="0"/>
                <xsd:element ref="ns2:Access_x0020_to_x0020_Information_x00a0_Policy"/>
                <xsd:element ref="ns2:b26cdb1da78c4bb4b1c1bac2f6ac5911" minOccurs="0"/>
                <xsd:element ref="ns2:Project_x0020_Number"/>
                <xsd:element ref="ns2:Webtopic" minOccurs="0"/>
                <xsd:element ref="ns2:Approval_x0020_Number" minOccurs="0"/>
                <xsd:element ref="ns2:Disclosure_x0020_Activity"/>
                <xsd:element ref="ns2:Document_x0020_Author" minOccurs="0"/>
                <xsd:element ref="ns2:Other_x0020_Author" minOccurs="0"/>
                <xsd:element ref="ns2:g511464f9e53401d84b16fa9b379a574" minOccurs="0"/>
                <xsd:element ref="ns2:nddeef1749674d76abdbe4b239a70bc6" minOccurs="0"/>
                <xsd:element ref="ns2:b2ec7cfb18674cb8803df6b262e8b107" minOccurs="0"/>
                <xsd:element ref="ns2:Document_x0020_Language_x0020_IDB"/>
                <xsd:element ref="ns2:Division_x0020_or_x0020_Unit"/>
                <xsd:element ref="ns2:Identifier" minOccurs="0"/>
                <xsd:element ref="ns2:Fiscal_x0020_Year_x0020_IDB" minOccurs="0"/>
                <xsd:element ref="ns2:ic46d7e087fd4a108fb86518ca413cc6" minOccurs="0"/>
                <xsd:element ref="ns2:Operation_x0020_Type" minOccurs="0"/>
                <xsd:element ref="ns2:Package_x0020_Code" minOccurs="0"/>
                <xsd:element ref="ns2:Phase" minOccurs="0"/>
                <xsd:element ref="ns2:Business_x0020_Area" minOccurs="0"/>
                <xsd:element ref="ns2:Key_x0020_Document" minOccurs="0"/>
                <xsd:element ref="ns2:Project_x0020_Document_x0020_Type" minOccurs="0"/>
                <xsd:element ref="ns2:Abstract" minOccurs="0"/>
                <xsd:element ref="ns2:Migration_x0020_Info" minOccurs="0"/>
                <xsd:element ref="ns2:SISCOR_x0020_Number" minOccurs="0"/>
                <xsd:element ref="ns2:IDBDocs_x0020_Number" minOccurs="0"/>
                <xsd:element ref="ns2:Editor1" minOccurs="0"/>
                <xsd:element ref="ns2:Issue_x0020_Date" minOccurs="0"/>
                <xsd:element ref="ns2:Publishing_x0020_House" minOccurs="0"/>
                <xsd:element ref="ns2:KP_x0020_Topics" minOccurs="0"/>
                <xsd:element ref="ns2:Region" minOccurs="0"/>
                <xsd:element ref="ns2:Publication_x0020_Type" minOccurs="0"/>
                <xsd:element ref="ns2:Disclosed" minOccurs="0"/>
                <xsd:element ref="ns2:Record_x0020_Number" minOccurs="0"/>
                <xsd:element ref="ns2:Related_x0020_SisCor_x0020_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c7663a-08f0-4737-9e8c-148ce897a09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e46fe2894295491da65140ffd2369f49" ma:index="11" ma:taxonomy="true" ma:internalName="e46fe2894295491da65140ffd2369f49" ma:taxonomyFieldName="Function_x0020_Operations_x0020_IDB" ma:displayName="Function Operations IDB" ma:readOnly="false" ma:default="" ma:fieldId="{e46fe289-4295-491d-a651-40ffd2369f49}" ma:sspId="ae61f9b1-e23d-4f49-b3d7-56b991556c4b" ma:termSetId="90662247-c2d7-4c02-8f80-a99fdf3aec79"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a21e8572-655e-4c0d-bfdb-c52ee7bb5839}" ma:internalName="TaxCatchAll" ma:showField="CatchAllData" ma:web="0ae48fe9-e043-4151-95b7-4d4bdf090fb3">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a21e8572-655e-4c0d-bfdb-c52ee7bb5839}" ma:internalName="TaxCatchAllLabel" ma:readOnly="true" ma:showField="CatchAllDataLabel" ma:web="0ae48fe9-e043-4151-95b7-4d4bdf090fb3">
      <xsd:complexType>
        <xsd:complexContent>
          <xsd:extension base="dms:MultiChoiceLookup">
            <xsd:sequence>
              <xsd:element name="Value" type="dms:Lookup" maxOccurs="unbounded" minOccurs="0" nillable="true"/>
            </xsd:sequence>
          </xsd:extension>
        </xsd:complexContent>
      </xsd:complexType>
    </xsd:element>
    <xsd:element name="Access_x0020_to_x0020_Information_x00a0_Policy" ma:index="15" ma:displayName="Access to Information Policy" ma:default="Confidential" ma:format="Dropdown" ma:internalName="Access_x0020_to_x0020_Information_x00A0_Policy">
      <xsd:simpleType>
        <xsd:restriction base="dms:Choice">
          <xsd:enumeration value="Confidential"/>
          <xsd:enumeration value="Disclosed Over Time - 5 years"/>
          <xsd:enumeration value="Disclosed Over Time - 10 years"/>
          <xsd:enumeration value="Disclosed Over Time - 20 years"/>
          <xsd:enumeration value="Public"/>
          <xsd:enumeration value="Public - Simultaneous Disclosure"/>
        </xsd:restriction>
      </xsd:simpleType>
    </xsd:element>
    <xsd:element name="b26cdb1da78c4bb4b1c1bac2f6ac5911" ma:index="16" nillable="true" ma:taxonomy="true" ma:internalName="b26cdb1da78c4bb4b1c1bac2f6ac5911" ma:taxonomyFieldName="Series_x0020_Operations_x0020_IDB" ma:displayName="Series Operations IDB" ma:default="" ma:fieldId="{b26cdb1d-a78c-4bb4-b1c1-bac2f6ac5911}" ma:sspId="ae61f9b1-e23d-4f49-b3d7-56b991556c4b" ma:termSetId="aa8fb583-e935-416d-8a2e-4b97a8eb0684" ma:anchorId="00000000-0000-0000-0000-000000000000" ma:open="false" ma:isKeyword="false">
      <xsd:complexType>
        <xsd:sequence>
          <xsd:element ref="pc:Terms" minOccurs="0" maxOccurs="1"/>
        </xsd:sequence>
      </xsd:complexType>
    </xsd:element>
    <xsd:element name="Project_x0020_Number" ma:index="18" ma:displayName="Project Number" ma:default="ME-L1039" ma:internalName="Project_x0020_Number" ma:readOnly="false">
      <xsd:simpleType>
        <xsd:restriction base="dms:Text">
          <xsd:maxLength value="255"/>
        </xsd:restriction>
      </xsd:simpleType>
    </xsd:element>
    <xsd:element name="Webtopic" ma:index="19" nillable="true" ma:displayName="Webtopic" ma:internalName="Webtopic">
      <xsd:simpleType>
        <xsd:restriction base="dms:Text">
          <xsd:maxLength value="255"/>
        </xsd:restriction>
      </xsd:simpleType>
    </xsd:element>
    <xsd:element name="Approval_x0020_Number" ma:index="20" nillable="true" ma:displayName="Approval Number" ma:internalName="Approval_x0020_Number">
      <xsd:simpleType>
        <xsd:restriction base="dms:Text">
          <xsd:maxLength value="255"/>
        </xsd:restriction>
      </xsd:simpleType>
    </xsd:element>
    <xsd:element name="Disclosure_x0020_Activity" ma:index="21" ma:displayName="Disclosure Activity" ma:internalName="Disclosure_x0020_Activity" ma:readOnly="false">
      <xsd:simpleType>
        <xsd:restriction base="dms:Text">
          <xsd:maxLength value="255"/>
        </xsd:restriction>
      </xsd:simpleType>
    </xsd:element>
    <xsd:element name="Document_x0020_Author" ma:index="22" nillable="true" ma:displayName="Document Author" ma:internalName="Document_x0020_Author">
      <xsd:simpleType>
        <xsd:restriction base="dms:Text">
          <xsd:maxLength value="255"/>
        </xsd:restriction>
      </xsd:simpleType>
    </xsd:element>
    <xsd:element name="Other_x0020_Author" ma:index="23" nillable="true" ma:displayName="Other Author" ma:internalName="Other_x0020_Author">
      <xsd:simpleType>
        <xsd:restriction base="dms:Text">
          <xsd:maxLength value="255"/>
        </xsd:restriction>
      </xsd:simpleType>
    </xsd:element>
    <xsd:element name="g511464f9e53401d84b16fa9b379a574" ma:index="24" nillable="true" ma:taxonomy="true" ma:internalName="g511464f9e53401d84b16fa9b379a574" ma:taxonomyFieldName="Fund_x0020_IDB" ma:displayName="Fund IDB" ma:default="" ma:fieldId="{0511464f-9e53-401d-84b1-6fa9b379a574}" ma:taxonomyMulti="true" ma:sspId="ae61f9b1-e23d-4f49-b3d7-56b991556c4b" ma:termSetId="69abb71a-f64f-4893-ac0e-66eb1be268a8" ma:anchorId="00000000-0000-0000-0000-000000000000" ma:open="false" ma:isKeyword="false">
      <xsd:complexType>
        <xsd:sequence>
          <xsd:element ref="pc:Terms" minOccurs="0" maxOccurs="1"/>
        </xsd:sequence>
      </xsd:complexType>
    </xsd:element>
    <xsd:element name="nddeef1749674d76abdbe4b239a70bc6" ma:index="26" nillable="true" ma:taxonomy="true" ma:internalName="nddeef1749674d76abdbe4b239a70bc6" ma:taxonomyFieldName="Sector_x0020_IDB" ma:displayName="Sector IDB" ma:default="" ma:fieldId="{7ddeef17-4967-4d76-abdb-e4b239a70bc6}" ma:taxonomyMulti="true" ma:sspId="ae61f9b1-e23d-4f49-b3d7-56b991556c4b" ma:termSetId="12408410-0417-4253-a5ed-d52c55de15dc" ma:anchorId="00000000-0000-0000-0000-000000000000" ma:open="true" ma:isKeyword="false">
      <xsd:complexType>
        <xsd:sequence>
          <xsd:element ref="pc:Terms" minOccurs="0" maxOccurs="1"/>
        </xsd:sequence>
      </xsd:complexType>
    </xsd:element>
    <xsd:element name="b2ec7cfb18674cb8803df6b262e8b107" ma:index="28" nillable="true" ma:taxonomy="true" ma:internalName="b2ec7cfb18674cb8803df6b262e8b107" ma:taxonomyFieldName="Sub_x002d_Sector" ma:displayName="Sub-Sector" ma:default="" ma:fieldId="{b2ec7cfb-1867-4cb8-803d-f6b262e8b107}" ma:taxonomyMulti="true" ma:sspId="ae61f9b1-e23d-4f49-b3d7-56b991556c4b" ma:termSetId="73c9b9c8-b29b-461e-b5a6-c7e93795fb05" ma:anchorId="00000000-0000-0000-0000-000000000000" ma:open="false" ma:isKeyword="false">
      <xsd:complexType>
        <xsd:sequence>
          <xsd:element ref="pc:Terms" minOccurs="0" maxOccurs="1"/>
        </xsd:sequence>
      </xsd:complexType>
    </xsd:element>
    <xsd:element name="Document_x0020_Language_x0020_IDB" ma:index="30" ma:displayName="Document Language IDB" ma:format="Dropdown" ma:internalName="Document_x0020_Language_x0020_IDB" ma:readOnly="false">
      <xsd:simpleType>
        <xsd:restriction base="dms:Choice">
          <xsd:enumeration value="English"/>
          <xsd:enumeration value="French"/>
          <xsd:enumeration value="Italian"/>
          <xsd:enumeration value="Japanese"/>
          <xsd:enumeration value="Korean"/>
          <xsd:enumeration value="Other"/>
          <xsd:enumeration value="Portuguese"/>
          <xsd:enumeration value="Spanish"/>
        </xsd:restriction>
      </xsd:simpleType>
    </xsd:element>
    <xsd:element name="Division_x0020_or_x0020_Unit" ma:index="31" ma:displayName="Division or Unit" ma:internalName="Division_x0020_or_x0020_Unit" ma:readOnly="false">
      <xsd:simpleType>
        <xsd:restriction base="dms:Text">
          <xsd:maxLength value="255"/>
        </xsd:restriction>
      </xsd:simpleType>
    </xsd:element>
    <xsd:element name="Identifier" ma:index="32" nillable="true" ma:displayName="Identifier" ma:internalName="Identifier">
      <xsd:simpleType>
        <xsd:restriction base="dms:Text">
          <xsd:maxLength value="255"/>
        </xsd:restriction>
      </xsd:simpleType>
    </xsd:element>
    <xsd:element name="Fiscal_x0020_Year_x0020_IDB" ma:index="33" nillable="true" ma:displayName="Fiscal Year IDB" ma:internalName="Fiscal_x0020_Year_x0020_IDB">
      <xsd:simpleType>
        <xsd:restriction base="dms:Text">
          <xsd:maxLength value="255"/>
        </xsd:restriction>
      </xsd:simpleType>
    </xsd:element>
    <xsd:element name="ic46d7e087fd4a108fb86518ca413cc6" ma:index="34" nillable="true" ma:taxonomy="true" ma:internalName="ic46d7e087fd4a108fb86518ca413cc6" ma:taxonomyFieldName="Country" ma:displayName="Country" ma:default="" ma:fieldId="{2c46d7e0-87fd-4a10-8fb8-6518ca413cc6}" ma:taxonomyMulti="true" ma:sspId="ae61f9b1-e23d-4f49-b3d7-56b991556c4b" ma:termSetId="e1cf2cf4-6e0f-476b-b38c-a4927f870e86" ma:anchorId="00000000-0000-0000-0000-000000000000" ma:open="false" ma:isKeyword="false">
      <xsd:complexType>
        <xsd:sequence>
          <xsd:element ref="pc:Terms" minOccurs="0" maxOccurs="1"/>
        </xsd:sequence>
      </xsd:complexType>
    </xsd:element>
    <xsd:element name="Operation_x0020_Type" ma:index="36" nillable="true" ma:displayName="Operation Type" ma:internalName="Operation_x0020_Type">
      <xsd:simpleType>
        <xsd:restriction base="dms:Text">
          <xsd:maxLength value="255"/>
        </xsd:restriction>
      </xsd:simpleType>
    </xsd:element>
    <xsd:element name="Package_x0020_Code" ma:index="37" nillable="true" ma:displayName="Package Code" ma:internalName="Package_x0020_Code">
      <xsd:simpleType>
        <xsd:restriction base="dms:Text">
          <xsd:maxLength value="255"/>
        </xsd:restriction>
      </xsd:simpleType>
    </xsd:element>
    <xsd:element name="Phase" ma:index="38" nillable="true" ma:displayName="Phase" ma:internalName="Phase">
      <xsd:simpleType>
        <xsd:restriction base="dms:Text">
          <xsd:maxLength value="255"/>
        </xsd:restriction>
      </xsd:simpleType>
    </xsd:element>
    <xsd:element name="Business_x0020_Area" ma:index="39" nillable="true" ma:displayName="Business Area" ma:internalName="Business_x0020_Area">
      <xsd:simpleType>
        <xsd:restriction base="dms:Text">
          <xsd:maxLength value="255"/>
        </xsd:restriction>
      </xsd:simpleType>
    </xsd:element>
    <xsd:element name="Key_x0020_Document" ma:index="40" nillable="true" ma:displayName="Key Document" ma:default="0" ma:internalName="Key_x0020_Document">
      <xsd:simpleType>
        <xsd:restriction base="dms:Boolean"/>
      </xsd:simpleType>
    </xsd:element>
    <xsd:element name="Project_x0020_Document_x0020_Type" ma:index="41" nillable="true" ma:displayName="Project Document Type" ma:internalName="Project_x0020_Document_x0020_Type">
      <xsd:simpleType>
        <xsd:restriction base="dms:Text">
          <xsd:maxLength value="255"/>
        </xsd:restriction>
      </xsd:simpleType>
    </xsd:element>
    <xsd:element name="Abstract" ma:index="42" nillable="true" ma:displayName="Abstract" ma:internalName="Abstract">
      <xsd:simpleType>
        <xsd:restriction base="dms:Note"/>
      </xsd:simpleType>
    </xsd:element>
    <xsd:element name="Migration_x0020_Info" ma:index="43" nillable="true" ma:displayName="Migration Info" ma:internalName="Migration_x0020_Info">
      <xsd:simpleType>
        <xsd:restriction base="dms:Note"/>
      </xsd:simpleType>
    </xsd:element>
    <xsd:element name="SISCOR_x0020_Number" ma:index="44" nillable="true" ma:displayName="SISCOR Number" ma:internalName="SISCOR_x0020_Number">
      <xsd:simpleType>
        <xsd:restriction base="dms:Text">
          <xsd:maxLength value="255"/>
        </xsd:restriction>
      </xsd:simpleType>
    </xsd:element>
    <xsd:element name="IDBDocs_x0020_Number" ma:index="45" nillable="true" ma:displayName="IDBDocs Number" ma:internalName="IDBDocs_x0020_Number">
      <xsd:simpleType>
        <xsd:restriction base="dms:Text">
          <xsd:maxLength value="255"/>
        </xsd:restriction>
      </xsd:simpleType>
    </xsd:element>
    <xsd:element name="Editor1" ma:index="46" nillable="true" ma:displayName="Editor" ma:internalName="Editor1">
      <xsd:simpleType>
        <xsd:restriction base="dms:Text">
          <xsd:maxLength value="255"/>
        </xsd:restriction>
      </xsd:simpleType>
    </xsd:element>
    <xsd:element name="Issue_x0020_Date" ma:index="47" nillable="true" ma:displayName="Issue Date" ma:format="DateOnly" ma:internalName="Issue_x0020_Date">
      <xsd:simpleType>
        <xsd:restriction base="dms:DateTime"/>
      </xsd:simpleType>
    </xsd:element>
    <xsd:element name="Publishing_x0020_House" ma:index="48" nillable="true" ma:displayName="Publishing House" ma:internalName="Publishing_x0020_House">
      <xsd:simpleType>
        <xsd:restriction base="dms:Text">
          <xsd:maxLength value="255"/>
        </xsd:restriction>
      </xsd:simpleType>
    </xsd:element>
    <xsd:element name="KP_x0020_Topics" ma:index="49" nillable="true" ma:displayName="KP Topics" ma:internalName="KP_x0020_Topics">
      <xsd:simpleType>
        <xsd:restriction base="dms:Text">
          <xsd:maxLength value="255"/>
        </xsd:restriction>
      </xsd:simpleType>
    </xsd:element>
    <xsd:element name="Region" ma:index="50" nillable="true" ma:displayName="Region" ma:internalName="Region">
      <xsd:simpleType>
        <xsd:restriction base="dms:Text">
          <xsd:maxLength value="255"/>
        </xsd:restriction>
      </xsd:simpleType>
    </xsd:element>
    <xsd:element name="Publication_x0020_Type" ma:index="51" nillable="true" ma:displayName="Publication Type" ma:internalName="Publication_x0020_Type">
      <xsd:simpleType>
        <xsd:restriction base="dms:Text">
          <xsd:maxLength value="255"/>
        </xsd:restriction>
      </xsd:simpleType>
    </xsd:element>
    <xsd:element name="Disclosed" ma:index="52" nillable="true" ma:displayName="Disclosed" ma:default="0" ma:internalName="Disclosed">
      <xsd:simpleType>
        <xsd:restriction base="dms:Boolean"/>
      </xsd:simpleType>
    </xsd:element>
    <xsd:element name="Record_x0020_Number" ma:index="53" nillable="true" ma:displayName="Record Number" ma:internalName="Record_x0020_Number">
      <xsd:simpleType>
        <xsd:restriction base="dms:Text">
          <xsd:maxLength value="255"/>
        </xsd:restriction>
      </xsd:simpleType>
    </xsd:element>
    <xsd:element name="Related_x0020_SisCor_x0020_Number" ma:index="54" nillable="true" ma:displayName="Related SisCor Number" ma:internalName="Related_x0020_SisCor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FormUrls xmlns="http://schemas.microsoft.com/sharepoint/v3/contenttype/forms/url">
  <Display>_catalogs/masterpage/ECMForms/DisclosureOperationsCT/View.aspx</Display>
  <Edit>_catalogs/masterpage/ECMForms/DisclosureOperationsCT/Edit.aspx</Edit>
</FormUrls>
</file>

<file path=customXml/itemProps1.xml><?xml version="1.0" encoding="utf-8"?>
<ds:datastoreItem xmlns:ds="http://schemas.openxmlformats.org/officeDocument/2006/customXml" ds:itemID="{01C7C18A-1FEC-4BB2-8CC6-5AEB2F6AA151}"/>
</file>

<file path=customXml/itemProps2.xml><?xml version="1.0" encoding="utf-8"?>
<ds:datastoreItem xmlns:ds="http://schemas.openxmlformats.org/officeDocument/2006/customXml" ds:itemID="{A250F130-59FA-4D5A-A6AD-8E291D838A9B}"/>
</file>

<file path=customXml/itemProps3.xml><?xml version="1.0" encoding="utf-8"?>
<ds:datastoreItem xmlns:ds="http://schemas.openxmlformats.org/officeDocument/2006/customXml" ds:itemID="{036E93E1-9247-4C20-A63A-CFCE750D1967}"/>
</file>

<file path=customXml/itemProps4.xml><?xml version="1.0" encoding="utf-8"?>
<ds:datastoreItem xmlns:ds="http://schemas.openxmlformats.org/officeDocument/2006/customXml" ds:itemID="{553D2FEF-8A8C-4809-A099-2C6532710A56}"/>
</file>

<file path=customXml/itemProps5.xml><?xml version="1.0" encoding="utf-8"?>
<ds:datastoreItem xmlns:ds="http://schemas.openxmlformats.org/officeDocument/2006/customXml" ds:itemID="{928DB789-EA77-40BC-937E-322416377794}"/>
</file>

<file path=customXml/itemProps6.xml><?xml version="1.0" encoding="utf-8"?>
<ds:datastoreItem xmlns:ds="http://schemas.openxmlformats.org/officeDocument/2006/customXml" ds:itemID="{D16058E8-42EA-4326-9595-E7A7CD5CAE2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12</vt:i4>
      </vt:variant>
    </vt:vector>
  </HeadingPairs>
  <TitlesOfParts>
    <vt:vector size="19" baseType="lpstr">
      <vt:lpstr>CONALEP Bienes</vt:lpstr>
      <vt:lpstr>COSDAC Bienes</vt:lpstr>
      <vt:lpstr>COSDAC Consultorías</vt:lpstr>
      <vt:lpstr>DGCFT Bienes</vt:lpstr>
      <vt:lpstr>DGECYTM Bienes</vt:lpstr>
      <vt:lpstr>DGETA Bienes</vt:lpstr>
      <vt:lpstr>DGETI Bienes</vt:lpstr>
      <vt:lpstr>'CONALEP Bienes'!Área_de_impresión</vt:lpstr>
      <vt:lpstr>'COSDAC Bienes'!Área_de_impresión</vt:lpstr>
      <vt:lpstr>'COSDAC Consultorías'!Área_de_impresión</vt:lpstr>
      <vt:lpstr>'DGCFT Bienes'!Área_de_impresión</vt:lpstr>
      <vt:lpstr>'DGECYTM Bienes'!Área_de_impresión</vt:lpstr>
      <vt:lpstr>'DGETA Bienes'!Área_de_impresión</vt:lpstr>
      <vt:lpstr>'DGETI Bienes'!Área_de_impresión</vt:lpstr>
      <vt:lpstr>'CONALEP Bienes'!Títulos_a_imprimir</vt:lpstr>
      <vt:lpstr>'COSDAC Bienes'!Títulos_a_imprimir</vt:lpstr>
      <vt:lpstr>'DGCFT Bienes'!Títulos_a_imprimir</vt:lpstr>
      <vt:lpstr>'DGECYTM Bienes'!Títulos_a_imprimir</vt:lpstr>
      <vt:lpstr>'DGETI Bienes'!Títulos_a_imprimir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Adquisiciones Noviembre 2013 actualizado</dc:title>
  <dc:creator>Sonia Segoviano</dc:creator>
  <cp:lastModifiedBy>Moises Villegas Terrazas</cp:lastModifiedBy>
  <cp:lastPrinted>2013-10-17T19:06:19Z</cp:lastPrinted>
  <dcterms:created xsi:type="dcterms:W3CDTF">2007-10-29T00:10:15Z</dcterms:created>
  <dcterms:modified xsi:type="dcterms:W3CDTF">2013-10-25T16:25:49Z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ContentTypeId">
    <vt:lpwstr>0x0101001A458A224826124E8B45B1D613300CFC0072F95B6C716C364DB6A77AB57E8A382D</vt:lpwstr>
  </property>
  <property fmtid="{D5CDD505-2E9C-101B-9397-08002B2CF9AE}" pid="4" name="TaxKeyword">
    <vt:lpwstr/>
  </property>
  <property fmtid="{D5CDD505-2E9C-101B-9397-08002B2CF9AE}" pid="5" name="Sub_x002d_Sector">
    <vt:lpwstr/>
  </property>
  <property fmtid="{D5CDD505-2E9C-101B-9397-08002B2CF9AE}" pid="6" name="TaxKeywordTaxHTField">
    <vt:lpwstr/>
  </property>
  <property fmtid="{D5CDD505-2E9C-101B-9397-08002B2CF9AE}" pid="7" name="Series Operations IDB">
    <vt:lpwstr>7;#Procurement Administration|d8145667-6247-4db3-9e42-91a14331cc81</vt:lpwstr>
  </property>
  <property fmtid="{D5CDD505-2E9C-101B-9397-08002B2CF9AE}" pid="9" name="Country">
    <vt:lpwstr>19;#Mexico|0eba6470-e7ea-46fd-a959-d4c243acaf26</vt:lpwstr>
  </property>
  <property fmtid="{D5CDD505-2E9C-101B-9397-08002B2CF9AE}" pid="10" name="Fund IDB">
    <vt:lpwstr/>
  </property>
  <property fmtid="{D5CDD505-2E9C-101B-9397-08002B2CF9AE}" pid="11" name="Series_x0020_Operations_x0020_IDB">
    <vt:lpwstr>7;#Procurement Administration|d8145667-6247-4db3-9e42-91a14331cc81</vt:lpwstr>
  </property>
  <property fmtid="{D5CDD505-2E9C-101B-9397-08002B2CF9AE}" pid="13" name="From:">
    <vt:lpwstr>Liliana Velázquez Correa</vt:lpwstr>
  </property>
  <property fmtid="{D5CDD505-2E9C-101B-9397-08002B2CF9AE}" pid="14" name="Sector IDB">
    <vt:lpwstr/>
  </property>
  <property fmtid="{D5CDD505-2E9C-101B-9397-08002B2CF9AE}" pid="15" name="Function Operations IDB">
    <vt:lpwstr>8;#Goods and Services|5bfebf1b-9f1f-4411-b1dd-4c19b807b799</vt:lpwstr>
  </property>
  <property fmtid="{D5CDD505-2E9C-101B-9397-08002B2CF9AE}" pid="16" name="Sub-Sector">
    <vt:lpwstr/>
  </property>
  <property fmtid="{D5CDD505-2E9C-101B-9397-08002B2CF9AE}" pid="17" name="Order">
    <vt:r8>131800</vt:r8>
  </property>
  <property fmtid="{D5CDD505-2E9C-101B-9397-08002B2CF9AE}" pid="18" name="_dlc_DocIdItemGuid">
    <vt:lpwstr>30e4851b-a335-4453-b3c6-19681eb109f9</vt:lpwstr>
  </property>
</Properties>
</file>