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695" windowWidth="19440" windowHeight="7995"/>
  </bookViews>
  <sheets>
    <sheet name="Resumen" sheetId="5" r:id="rId1"/>
    <sheet name="Componente I" sheetId="1" r:id="rId2"/>
    <sheet name="Componente II" sheetId="2" r:id="rId3"/>
    <sheet name="Componente III" sheetId="6" r:id="rId4"/>
    <sheet name="Componente IV" sheetId="7" r:id="rId5"/>
    <sheet name="Administración" sheetId="3" r:id="rId6"/>
  </sheets>
  <calcPr calcId="145621"/>
</workbook>
</file>

<file path=xl/calcChain.xml><?xml version="1.0" encoding="utf-8"?>
<calcChain xmlns="http://schemas.openxmlformats.org/spreadsheetml/2006/main">
  <c r="K17" i="6" l="1"/>
  <c r="N13" i="6"/>
  <c r="M13" i="6"/>
  <c r="L13" i="6"/>
  <c r="K13" i="6"/>
  <c r="J13" i="6"/>
  <c r="H13" i="6"/>
  <c r="N9" i="6"/>
  <c r="M9" i="6"/>
  <c r="L9" i="6"/>
  <c r="K9" i="6"/>
  <c r="J9" i="6"/>
  <c r="H9" i="6"/>
  <c r="H7" i="6"/>
  <c r="J7" i="6"/>
  <c r="K7" i="6"/>
  <c r="L7" i="6"/>
  <c r="M7" i="6"/>
  <c r="N7" i="6"/>
  <c r="H8" i="6"/>
  <c r="J8" i="6"/>
  <c r="K8" i="6"/>
  <c r="L8" i="6"/>
  <c r="M8" i="6"/>
  <c r="N8" i="6"/>
  <c r="Q19" i="6"/>
  <c r="O13" i="6" l="1"/>
  <c r="P13" i="6" s="1"/>
  <c r="S13" i="6" s="1"/>
  <c r="O9" i="6"/>
  <c r="P9" i="6" s="1"/>
  <c r="S9" i="6" s="1"/>
  <c r="O8" i="6"/>
  <c r="P8" i="6" s="1"/>
  <c r="S8" i="6" s="1"/>
  <c r="O7" i="6"/>
  <c r="P7" i="6" s="1"/>
  <c r="S7" i="6" s="1"/>
  <c r="I8" i="5"/>
  <c r="J8" i="5"/>
  <c r="H9" i="7"/>
  <c r="J9" i="7"/>
  <c r="K9" i="7"/>
  <c r="L9" i="7"/>
  <c r="M9" i="7"/>
  <c r="N9" i="7"/>
  <c r="H10" i="7"/>
  <c r="J10" i="7"/>
  <c r="K10" i="7"/>
  <c r="L10" i="7"/>
  <c r="M10" i="7"/>
  <c r="N10" i="7"/>
  <c r="N8" i="7"/>
  <c r="M8" i="7"/>
  <c r="L8" i="7"/>
  <c r="K8" i="7"/>
  <c r="J8" i="7"/>
  <c r="H8" i="7"/>
  <c r="H13" i="7"/>
  <c r="J13" i="7"/>
  <c r="K13" i="7"/>
  <c r="L13" i="7"/>
  <c r="M13" i="7"/>
  <c r="N13" i="7"/>
  <c r="O10" i="7" l="1"/>
  <c r="P10" i="7" s="1"/>
  <c r="O9" i="7"/>
  <c r="P9" i="7" s="1"/>
  <c r="S9" i="7" s="1"/>
  <c r="O8" i="7"/>
  <c r="P8" i="7" s="1"/>
  <c r="S8" i="7" s="1"/>
  <c r="O13" i="7"/>
  <c r="P13" i="7" s="1"/>
  <c r="S13" i="7" s="1"/>
  <c r="S10" i="7" l="1"/>
  <c r="I7" i="5"/>
  <c r="J7" i="5"/>
  <c r="H15" i="6"/>
  <c r="H16" i="6"/>
  <c r="J16" i="6"/>
  <c r="K16" i="6"/>
  <c r="L16" i="6"/>
  <c r="M16" i="6"/>
  <c r="N16" i="6"/>
  <c r="H17" i="6"/>
  <c r="J17" i="6"/>
  <c r="L17" i="6"/>
  <c r="M17" i="6"/>
  <c r="N17" i="6"/>
  <c r="H18" i="6"/>
  <c r="J18" i="6"/>
  <c r="K18" i="6"/>
  <c r="L18" i="6"/>
  <c r="M18" i="6"/>
  <c r="N18" i="6"/>
  <c r="H11" i="6"/>
  <c r="J11" i="6"/>
  <c r="K11" i="6"/>
  <c r="L11" i="6"/>
  <c r="M11" i="6"/>
  <c r="N11" i="6"/>
  <c r="H12" i="6"/>
  <c r="J12" i="6"/>
  <c r="K12" i="6"/>
  <c r="L12" i="6"/>
  <c r="M12" i="6"/>
  <c r="N12" i="6"/>
  <c r="O18" i="6" l="1"/>
  <c r="P18" i="6" s="1"/>
  <c r="S18" i="6" s="1"/>
  <c r="O17" i="6"/>
  <c r="P17" i="6" s="1"/>
  <c r="S17" i="6" s="1"/>
  <c r="O16" i="6"/>
  <c r="P16" i="6" s="1"/>
  <c r="S16" i="6" s="1"/>
  <c r="O11" i="6"/>
  <c r="O12" i="6"/>
  <c r="P12" i="6" s="1"/>
  <c r="S12" i="6" s="1"/>
  <c r="A8" i="5"/>
  <c r="N8" i="3"/>
  <c r="M8" i="3"/>
  <c r="L8" i="3"/>
  <c r="K8" i="3"/>
  <c r="J8" i="3"/>
  <c r="H8" i="3"/>
  <c r="P11" i="6" l="1"/>
  <c r="O8" i="3"/>
  <c r="P8" i="3" s="1"/>
  <c r="S8" i="3" s="1"/>
  <c r="A7" i="5"/>
  <c r="H10" i="2"/>
  <c r="J10" i="2"/>
  <c r="K10" i="2"/>
  <c r="L10" i="2"/>
  <c r="M10" i="2"/>
  <c r="N10" i="2"/>
  <c r="N11" i="2"/>
  <c r="M11" i="2"/>
  <c r="L11" i="2"/>
  <c r="K11" i="2"/>
  <c r="J11" i="2"/>
  <c r="H11" i="2"/>
  <c r="S11" i="6" l="1"/>
  <c r="O11" i="2"/>
  <c r="P11" i="2" s="1"/>
  <c r="S11" i="2" s="1"/>
  <c r="O10" i="2"/>
  <c r="P10" i="2" s="1"/>
  <c r="S10" i="2" s="1"/>
  <c r="J12" i="2"/>
  <c r="K12" i="2"/>
  <c r="L12" i="2"/>
  <c r="M12" i="2"/>
  <c r="N12" i="2"/>
  <c r="H12" i="2"/>
  <c r="O12" i="2" l="1"/>
  <c r="P12" i="2" s="1"/>
  <c r="J5" i="5"/>
  <c r="N45" i="1"/>
  <c r="M45" i="1"/>
  <c r="L45" i="1"/>
  <c r="K45" i="1"/>
  <c r="J45" i="1"/>
  <c r="H45" i="1"/>
  <c r="N44" i="1"/>
  <c r="M44" i="1"/>
  <c r="L44" i="1"/>
  <c r="K44" i="1"/>
  <c r="J44" i="1"/>
  <c r="H44" i="1"/>
  <c r="N42" i="1"/>
  <c r="M42" i="1"/>
  <c r="L42" i="1"/>
  <c r="K42" i="1"/>
  <c r="J42" i="1"/>
  <c r="H42" i="1"/>
  <c r="N41" i="1"/>
  <c r="M41" i="1"/>
  <c r="L41" i="1"/>
  <c r="K41" i="1"/>
  <c r="J41" i="1"/>
  <c r="H41" i="1"/>
  <c r="N39" i="1"/>
  <c r="M39" i="1"/>
  <c r="L39" i="1"/>
  <c r="K39" i="1"/>
  <c r="J39" i="1"/>
  <c r="H39" i="1"/>
  <c r="Q46" i="1"/>
  <c r="I5" i="5" s="1"/>
  <c r="N37" i="1"/>
  <c r="M37" i="1"/>
  <c r="L37" i="1"/>
  <c r="K37" i="1"/>
  <c r="J37" i="1"/>
  <c r="H37" i="1"/>
  <c r="N36" i="1"/>
  <c r="M36" i="1"/>
  <c r="L36" i="1"/>
  <c r="K36" i="1"/>
  <c r="J36" i="1"/>
  <c r="H36" i="1"/>
  <c r="N35" i="1"/>
  <c r="M35" i="1"/>
  <c r="L35" i="1"/>
  <c r="K35" i="1"/>
  <c r="J35" i="1"/>
  <c r="H35" i="1"/>
  <c r="N34" i="1"/>
  <c r="M34" i="1"/>
  <c r="L34" i="1"/>
  <c r="K34" i="1"/>
  <c r="J34" i="1"/>
  <c r="H34" i="1"/>
  <c r="N32" i="1"/>
  <c r="M32" i="1"/>
  <c r="L32" i="1"/>
  <c r="K32" i="1"/>
  <c r="J32" i="1"/>
  <c r="H32" i="1"/>
  <c r="N31" i="1"/>
  <c r="M31" i="1"/>
  <c r="L31" i="1"/>
  <c r="K31" i="1"/>
  <c r="J31" i="1"/>
  <c r="H31" i="1"/>
  <c r="N30" i="1"/>
  <c r="M30" i="1"/>
  <c r="L30" i="1"/>
  <c r="K30" i="1"/>
  <c r="J30" i="1"/>
  <c r="H30" i="1"/>
  <c r="N29" i="1"/>
  <c r="M29" i="1"/>
  <c r="L29" i="1"/>
  <c r="K29" i="1"/>
  <c r="J29" i="1"/>
  <c r="H29" i="1"/>
  <c r="N28" i="1"/>
  <c r="M28" i="1"/>
  <c r="L28" i="1"/>
  <c r="K28" i="1"/>
  <c r="J28" i="1"/>
  <c r="H28" i="1"/>
  <c r="N27" i="1"/>
  <c r="M27" i="1"/>
  <c r="L27" i="1"/>
  <c r="K27" i="1"/>
  <c r="J27" i="1"/>
  <c r="H27" i="1"/>
  <c r="N25" i="1"/>
  <c r="M25" i="1"/>
  <c r="L25" i="1"/>
  <c r="K25" i="1"/>
  <c r="J25" i="1"/>
  <c r="H25" i="1"/>
  <c r="N24" i="1"/>
  <c r="M24" i="1"/>
  <c r="L24" i="1"/>
  <c r="K24" i="1"/>
  <c r="J24" i="1"/>
  <c r="H24" i="1"/>
  <c r="H22" i="1"/>
  <c r="N19" i="1"/>
  <c r="M19" i="1"/>
  <c r="L19" i="1"/>
  <c r="K19" i="1"/>
  <c r="J19" i="1"/>
  <c r="H19" i="1"/>
  <c r="N9" i="1"/>
  <c r="M9" i="1"/>
  <c r="L9" i="1"/>
  <c r="K9" i="1"/>
  <c r="J9" i="1"/>
  <c r="H9" i="1"/>
  <c r="O45" i="1" l="1"/>
  <c r="P45" i="1" s="1"/>
  <c r="S45" i="1" s="1"/>
  <c r="O44" i="1"/>
  <c r="P44" i="1" s="1"/>
  <c r="S44" i="1" s="1"/>
  <c r="O42" i="1"/>
  <c r="P42" i="1" s="1"/>
  <c r="S42" i="1" s="1"/>
  <c r="O41" i="1"/>
  <c r="P41" i="1" s="1"/>
  <c r="S41" i="1" s="1"/>
  <c r="O39" i="1"/>
  <c r="P39" i="1" s="1"/>
  <c r="S39" i="1" s="1"/>
  <c r="O34" i="1"/>
  <c r="P34" i="1" s="1"/>
  <c r="S34" i="1" s="1"/>
  <c r="O27" i="1"/>
  <c r="P27" i="1" s="1"/>
  <c r="S27" i="1" s="1"/>
  <c r="O29" i="1"/>
  <c r="P29" i="1" s="1"/>
  <c r="S29" i="1" s="1"/>
  <c r="O31" i="1"/>
  <c r="P31" i="1" s="1"/>
  <c r="S31" i="1" s="1"/>
  <c r="O37" i="1"/>
  <c r="P37" i="1" s="1"/>
  <c r="S37" i="1" s="1"/>
  <c r="O36" i="1"/>
  <c r="P36" i="1" s="1"/>
  <c r="S36" i="1" s="1"/>
  <c r="O35" i="1"/>
  <c r="P35" i="1" s="1"/>
  <c r="S35" i="1" s="1"/>
  <c r="O28" i="1"/>
  <c r="P28" i="1" s="1"/>
  <c r="S28" i="1" s="1"/>
  <c r="O30" i="1"/>
  <c r="P30" i="1" s="1"/>
  <c r="S30" i="1" s="1"/>
  <c r="O32" i="1"/>
  <c r="P32" i="1" s="1"/>
  <c r="S32" i="1" s="1"/>
  <c r="O24" i="1"/>
  <c r="P24" i="1" s="1"/>
  <c r="S24" i="1" s="1"/>
  <c r="O25" i="1"/>
  <c r="P25" i="1" s="1"/>
  <c r="S25" i="1" s="1"/>
  <c r="O19" i="1"/>
  <c r="P19" i="1" s="1"/>
  <c r="S19" i="1" s="1"/>
  <c r="O9" i="1"/>
  <c r="P9" i="1" s="1"/>
  <c r="S9" i="1" s="1"/>
  <c r="N22" i="7" l="1"/>
  <c r="M22" i="7"/>
  <c r="L22" i="7"/>
  <c r="K22" i="7"/>
  <c r="J22" i="7"/>
  <c r="H22" i="7"/>
  <c r="N21" i="7"/>
  <c r="M21" i="7"/>
  <c r="L21" i="7"/>
  <c r="K21" i="7"/>
  <c r="J21" i="7"/>
  <c r="H21" i="7"/>
  <c r="N20" i="7"/>
  <c r="M20" i="7"/>
  <c r="L20" i="7"/>
  <c r="K20" i="7"/>
  <c r="J20" i="7"/>
  <c r="H20" i="7"/>
  <c r="N18" i="7"/>
  <c r="M18" i="7"/>
  <c r="L18" i="7"/>
  <c r="K18" i="7"/>
  <c r="J18" i="7"/>
  <c r="H18" i="7"/>
  <c r="N17" i="7"/>
  <c r="M17" i="7"/>
  <c r="L17" i="7"/>
  <c r="K17" i="7"/>
  <c r="J17" i="7"/>
  <c r="H17" i="7"/>
  <c r="N16" i="7"/>
  <c r="M16" i="7"/>
  <c r="L16" i="7"/>
  <c r="K16" i="7"/>
  <c r="J16" i="7"/>
  <c r="H16" i="7"/>
  <c r="N14" i="7"/>
  <c r="M14" i="7"/>
  <c r="L14" i="7"/>
  <c r="K14" i="7"/>
  <c r="J14" i="7"/>
  <c r="H14" i="7"/>
  <c r="N12" i="7"/>
  <c r="M12" i="7"/>
  <c r="L12" i="7"/>
  <c r="K12" i="7"/>
  <c r="J12" i="7"/>
  <c r="H12" i="7"/>
  <c r="N7" i="7"/>
  <c r="M7" i="7"/>
  <c r="L7" i="7"/>
  <c r="K7" i="7"/>
  <c r="J7" i="7"/>
  <c r="H7" i="7"/>
  <c r="A2" i="7"/>
  <c r="A1" i="7"/>
  <c r="N15" i="6"/>
  <c r="M15" i="6"/>
  <c r="L15" i="6"/>
  <c r="K15" i="6"/>
  <c r="J15" i="6"/>
  <c r="N10" i="6"/>
  <c r="N19" i="6" s="1"/>
  <c r="M10" i="6"/>
  <c r="L10" i="6"/>
  <c r="L19" i="6" s="1"/>
  <c r="K10" i="6"/>
  <c r="J10" i="6"/>
  <c r="J19" i="6" s="1"/>
  <c r="H10" i="6"/>
  <c r="A2" i="6"/>
  <c r="A1" i="6"/>
  <c r="M19" i="6" l="1"/>
  <c r="K19" i="6"/>
  <c r="C7" i="5" s="1"/>
  <c r="O16" i="7"/>
  <c r="P16" i="7" s="1"/>
  <c r="S16" i="7" s="1"/>
  <c r="O7" i="7"/>
  <c r="P7" i="7" s="1"/>
  <c r="S7" i="7" s="1"/>
  <c r="O22" i="7"/>
  <c r="P22" i="7" s="1"/>
  <c r="S22" i="7" s="1"/>
  <c r="O20" i="7"/>
  <c r="P20" i="7" s="1"/>
  <c r="S20" i="7" s="1"/>
  <c r="O18" i="7"/>
  <c r="P18" i="7" s="1"/>
  <c r="S18" i="7" s="1"/>
  <c r="L23" i="7"/>
  <c r="D8" i="5" s="1"/>
  <c r="O21" i="7"/>
  <c r="P21" i="7" s="1"/>
  <c r="S21" i="7" s="1"/>
  <c r="O17" i="7"/>
  <c r="P17" i="7" s="1"/>
  <c r="S17" i="7" s="1"/>
  <c r="J23" i="7"/>
  <c r="B8" i="5" s="1"/>
  <c r="N23" i="7"/>
  <c r="F8" i="5" s="1"/>
  <c r="O14" i="7"/>
  <c r="P14" i="7" s="1"/>
  <c r="S14" i="7" s="1"/>
  <c r="M23" i="7"/>
  <c r="E8" i="5" s="1"/>
  <c r="O12" i="7"/>
  <c r="P12" i="7" s="1"/>
  <c r="S12" i="7" s="1"/>
  <c r="K23" i="7"/>
  <c r="C8" i="5" s="1"/>
  <c r="B7" i="5"/>
  <c r="F7" i="5"/>
  <c r="O15" i="6"/>
  <c r="P15" i="6" s="1"/>
  <c r="S15" i="6" s="1"/>
  <c r="E7" i="5"/>
  <c r="O10" i="6"/>
  <c r="D7" i="5"/>
  <c r="A2" i="3"/>
  <c r="A1" i="3"/>
  <c r="A2" i="2"/>
  <c r="A1" i="2"/>
  <c r="A2" i="1"/>
  <c r="A1" i="1"/>
  <c r="XEV10" i="5"/>
  <c r="A9" i="5"/>
  <c r="A6" i="5"/>
  <c r="A5" i="5"/>
  <c r="P10" i="6" l="1"/>
  <c r="O19" i="6"/>
  <c r="O23" i="7"/>
  <c r="H11" i="1"/>
  <c r="H8" i="1"/>
  <c r="N11" i="1"/>
  <c r="M11" i="1"/>
  <c r="L11" i="1"/>
  <c r="K11" i="1"/>
  <c r="J11" i="1"/>
  <c r="N13" i="2"/>
  <c r="M13" i="2"/>
  <c r="L13" i="2"/>
  <c r="K13" i="2"/>
  <c r="J13" i="2"/>
  <c r="H13" i="2"/>
  <c r="N6" i="2"/>
  <c r="M6" i="2"/>
  <c r="L6" i="2"/>
  <c r="K6" i="2"/>
  <c r="J6" i="2"/>
  <c r="H6" i="2"/>
  <c r="P23" i="7" l="1"/>
  <c r="G8" i="5"/>
  <c r="S10" i="6"/>
  <c r="S19" i="6" s="1"/>
  <c r="P19" i="6"/>
  <c r="G7" i="5"/>
  <c r="O13" i="2"/>
  <c r="P13" i="2" s="1"/>
  <c r="S13" i="2" s="1"/>
  <c r="O11" i="1"/>
  <c r="P11" i="1" s="1"/>
  <c r="S11" i="1" s="1"/>
  <c r="O6" i="2"/>
  <c r="P6" i="2" s="1"/>
  <c r="S6" i="2" s="1"/>
  <c r="R10" i="3"/>
  <c r="Q10" i="3"/>
  <c r="I9" i="5" s="1"/>
  <c r="N6" i="3"/>
  <c r="M6" i="3"/>
  <c r="L6" i="3"/>
  <c r="K6" i="3"/>
  <c r="J6" i="3"/>
  <c r="H6" i="3"/>
  <c r="N9" i="3"/>
  <c r="M9" i="3"/>
  <c r="L9" i="3"/>
  <c r="K9" i="3"/>
  <c r="J9" i="3"/>
  <c r="H9" i="3"/>
  <c r="N7" i="3"/>
  <c r="M7" i="3"/>
  <c r="L7" i="3"/>
  <c r="K7" i="3"/>
  <c r="K10" i="3" s="1"/>
  <c r="C9" i="5" s="1"/>
  <c r="J7" i="3"/>
  <c r="H7" i="3"/>
  <c r="Q14" i="2"/>
  <c r="I6" i="5" s="1"/>
  <c r="N9" i="2"/>
  <c r="M9" i="2"/>
  <c r="L9" i="2"/>
  <c r="K9" i="2"/>
  <c r="J9" i="2"/>
  <c r="H9" i="2"/>
  <c r="N8" i="2"/>
  <c r="M8" i="2"/>
  <c r="L8" i="2"/>
  <c r="K8" i="2"/>
  <c r="J8" i="2"/>
  <c r="H8" i="2"/>
  <c r="N7" i="2"/>
  <c r="M7" i="2"/>
  <c r="J7" i="2"/>
  <c r="H7" i="2"/>
  <c r="H23" i="1"/>
  <c r="H17" i="1"/>
  <c r="J17" i="1"/>
  <c r="K17" i="1"/>
  <c r="L17" i="1"/>
  <c r="M17" i="1"/>
  <c r="N17" i="1"/>
  <c r="J22" i="1"/>
  <c r="K22" i="1"/>
  <c r="L22" i="1"/>
  <c r="M22" i="1"/>
  <c r="N22" i="1"/>
  <c r="J23" i="1"/>
  <c r="K23" i="1"/>
  <c r="L23" i="1"/>
  <c r="M23" i="1"/>
  <c r="N23" i="1"/>
  <c r="J12" i="1"/>
  <c r="K12" i="1"/>
  <c r="L12" i="1"/>
  <c r="M12" i="1"/>
  <c r="N12" i="1"/>
  <c r="H12" i="1"/>
  <c r="J8" i="1"/>
  <c r="K8" i="1"/>
  <c r="L8" i="1"/>
  <c r="M8" i="1"/>
  <c r="N8" i="1"/>
  <c r="J14" i="1"/>
  <c r="K14" i="1"/>
  <c r="L14" i="1"/>
  <c r="M14" i="1"/>
  <c r="N14" i="1"/>
  <c r="J15" i="1"/>
  <c r="K15" i="1"/>
  <c r="L15" i="1"/>
  <c r="M15" i="1"/>
  <c r="N15" i="1"/>
  <c r="J20" i="1"/>
  <c r="K20" i="1"/>
  <c r="L20" i="1"/>
  <c r="M20" i="1"/>
  <c r="N20" i="1"/>
  <c r="J21" i="1"/>
  <c r="K21" i="1"/>
  <c r="L21" i="1"/>
  <c r="M21" i="1"/>
  <c r="N21" i="1"/>
  <c r="K7" i="1"/>
  <c r="L7" i="1"/>
  <c r="M7" i="1"/>
  <c r="N7" i="1"/>
  <c r="J7" i="1"/>
  <c r="H14" i="1"/>
  <c r="H15" i="1"/>
  <c r="H20" i="1"/>
  <c r="H21" i="1"/>
  <c r="H7" i="1"/>
  <c r="M10" i="3" l="1"/>
  <c r="E9" i="5" s="1"/>
  <c r="S23" i="7"/>
  <c r="K8" i="5" s="1"/>
  <c r="H8" i="5"/>
  <c r="K7" i="5"/>
  <c r="H7" i="5"/>
  <c r="L10" i="3"/>
  <c r="D9" i="5" s="1"/>
  <c r="O6" i="3"/>
  <c r="P6" i="3" s="1"/>
  <c r="S6" i="3" s="1"/>
  <c r="J10" i="3"/>
  <c r="B9" i="5" s="1"/>
  <c r="N10" i="3"/>
  <c r="F9" i="5" s="1"/>
  <c r="J14" i="2"/>
  <c r="B6" i="5" s="1"/>
  <c r="N46" i="1"/>
  <c r="F5" i="5" s="1"/>
  <c r="J46" i="1"/>
  <c r="B5" i="5" s="1"/>
  <c r="M46" i="1"/>
  <c r="E5" i="5" s="1"/>
  <c r="L46" i="1"/>
  <c r="D5" i="5" s="1"/>
  <c r="K46" i="1"/>
  <c r="C5" i="5" s="1"/>
  <c r="K14" i="2"/>
  <c r="C6" i="5" s="1"/>
  <c r="N14" i="2"/>
  <c r="F6" i="5" s="1"/>
  <c r="M14" i="2"/>
  <c r="E6" i="5" s="1"/>
  <c r="L14" i="2"/>
  <c r="D6" i="5" s="1"/>
  <c r="O9" i="2"/>
  <c r="P9" i="2" s="1"/>
  <c r="S9" i="2" s="1"/>
  <c r="O8" i="2"/>
  <c r="P8" i="2" s="1"/>
  <c r="S8" i="2" s="1"/>
  <c r="O7" i="3"/>
  <c r="P7" i="3" s="1"/>
  <c r="S7" i="3" s="1"/>
  <c r="O9" i="3"/>
  <c r="P9" i="3" s="1"/>
  <c r="S9" i="3" s="1"/>
  <c r="O7" i="2"/>
  <c r="O23" i="1"/>
  <c r="P23" i="1" s="1"/>
  <c r="S23" i="1" s="1"/>
  <c r="O22" i="1"/>
  <c r="P22" i="1" s="1"/>
  <c r="S22" i="1" s="1"/>
  <c r="O17" i="1"/>
  <c r="P17" i="1" s="1"/>
  <c r="S17" i="1" s="1"/>
  <c r="O12" i="1"/>
  <c r="P12" i="1" s="1"/>
  <c r="S12" i="1" s="1"/>
  <c r="O21" i="1"/>
  <c r="P21" i="1" s="1"/>
  <c r="S21" i="1" s="1"/>
  <c r="O20" i="1"/>
  <c r="P20" i="1" s="1"/>
  <c r="S20" i="1" s="1"/>
  <c r="O8" i="1"/>
  <c r="P8" i="1" s="1"/>
  <c r="S8" i="1" s="1"/>
  <c r="O15" i="1"/>
  <c r="P15" i="1" s="1"/>
  <c r="S15" i="1" s="1"/>
  <c r="O14" i="1"/>
  <c r="P14" i="1" s="1"/>
  <c r="S14" i="1" s="1"/>
  <c r="O7" i="1"/>
  <c r="P7" i="1" s="1"/>
  <c r="S7" i="1" s="1"/>
  <c r="O10" i="3" l="1"/>
  <c r="G9" i="5" s="1"/>
  <c r="B10" i="5"/>
  <c r="C10" i="5"/>
  <c r="F10" i="5"/>
  <c r="E10" i="5"/>
  <c r="D10" i="5"/>
  <c r="O46" i="1"/>
  <c r="O14" i="2"/>
  <c r="G6" i="5" s="1"/>
  <c r="P7" i="2"/>
  <c r="S7" i="2" s="1"/>
  <c r="P10" i="3" l="1"/>
  <c r="H9" i="5" s="1"/>
  <c r="G10" i="5"/>
  <c r="H10" i="5" s="1"/>
  <c r="K10" i="5" s="1"/>
  <c r="P46" i="1"/>
  <c r="G5" i="5"/>
  <c r="S10" i="3"/>
  <c r="K9" i="5" s="1"/>
  <c r="P14" i="2"/>
  <c r="H6" i="5" s="1"/>
  <c r="T9" i="6" l="1"/>
  <c r="T13" i="6"/>
  <c r="T8" i="6"/>
  <c r="T7" i="6"/>
  <c r="T13" i="7"/>
  <c r="T9" i="7"/>
  <c r="T8" i="7"/>
  <c r="T10" i="7"/>
  <c r="L7" i="5"/>
  <c r="T16" i="6"/>
  <c r="T18" i="6"/>
  <c r="T12" i="6"/>
  <c r="T11" i="6"/>
  <c r="T17" i="6"/>
  <c r="T8" i="3"/>
  <c r="L8" i="5"/>
  <c r="T10" i="2"/>
  <c r="T42" i="1"/>
  <c r="T11" i="2"/>
  <c r="T7" i="2"/>
  <c r="T17" i="7"/>
  <c r="T25" i="1"/>
  <c r="T27" i="1"/>
  <c r="T15" i="1"/>
  <c r="T35" i="1"/>
  <c r="F11" i="5"/>
  <c r="T6" i="2"/>
  <c r="T17" i="1"/>
  <c r="L10" i="5"/>
  <c r="T9" i="1"/>
  <c r="T7" i="1"/>
  <c r="T12" i="1"/>
  <c r="T11" i="1"/>
  <c r="T31" i="1"/>
  <c r="T45" i="1"/>
  <c r="D11" i="5"/>
  <c r="T23" i="1"/>
  <c r="T7" i="7"/>
  <c r="T14" i="1"/>
  <c r="T20" i="7"/>
  <c r="T13" i="2"/>
  <c r="T22" i="1"/>
  <c r="T12" i="7"/>
  <c r="T10" i="6"/>
  <c r="T30" i="1"/>
  <c r="T34" i="1"/>
  <c r="T39" i="1"/>
  <c r="T41" i="1"/>
  <c r="C11" i="5"/>
  <c r="T23" i="7"/>
  <c r="T10" i="3"/>
  <c r="T20" i="1"/>
  <c r="T18" i="7"/>
  <c r="T21" i="1"/>
  <c r="T7" i="3"/>
  <c r="E11" i="5"/>
  <c r="T24" i="1"/>
  <c r="T29" i="1"/>
  <c r="T36" i="1"/>
  <c r="T44" i="1"/>
  <c r="B11" i="5"/>
  <c r="L9" i="5"/>
  <c r="T19" i="6"/>
  <c r="T8" i="2"/>
  <c r="T22" i="7"/>
  <c r="T6" i="3"/>
  <c r="T21" i="7"/>
  <c r="T8" i="1"/>
  <c r="T9" i="3"/>
  <c r="T16" i="7"/>
  <c r="T15" i="6"/>
  <c r="T9" i="2"/>
  <c r="T14" i="7"/>
  <c r="T19" i="1"/>
  <c r="T32" i="1"/>
  <c r="T28" i="1"/>
  <c r="T37" i="1"/>
  <c r="S46" i="1"/>
  <c r="H5" i="5"/>
  <c r="S14" i="2"/>
  <c r="K6" i="5" l="1"/>
  <c r="L6" i="5" s="1"/>
  <c r="T14" i="2"/>
  <c r="K5" i="5"/>
  <c r="L5" i="5" s="1"/>
  <c r="T46" i="1"/>
</calcChain>
</file>

<file path=xl/sharedStrings.xml><?xml version="1.0" encoding="utf-8"?>
<sst xmlns="http://schemas.openxmlformats.org/spreadsheetml/2006/main" count="250" uniqueCount="141">
  <si>
    <t>COSTOS  ANUALES ESTIMADOS</t>
  </si>
  <si>
    <t>COMPONENTES Y ACTIVIDADES</t>
  </si>
  <si>
    <t>Unidad de Medida</t>
  </si>
  <si>
    <t>Metas Anuales</t>
  </si>
  <si>
    <t>Total</t>
  </si>
  <si>
    <t>Costo Unitario US$</t>
  </si>
  <si>
    <t>Costo Total</t>
  </si>
  <si>
    <t>Costo Total US$</t>
  </si>
  <si>
    <t>Financiación</t>
  </si>
  <si>
    <t>Año 1</t>
  </si>
  <si>
    <t>Año 2</t>
  </si>
  <si>
    <t>Año 3</t>
  </si>
  <si>
    <t>BID</t>
  </si>
  <si>
    <t>Local</t>
  </si>
  <si>
    <t>Otra</t>
  </si>
  <si>
    <t>Año 4</t>
  </si>
  <si>
    <t>Año 5</t>
  </si>
  <si>
    <t>Proyectos</t>
  </si>
  <si>
    <t>Subtotal Componente II</t>
  </si>
  <si>
    <t>Subtotal Componente I</t>
  </si>
  <si>
    <t>TOTAL</t>
  </si>
  <si>
    <t>Talleres</t>
  </si>
  <si>
    <t>Sistema</t>
  </si>
  <si>
    <t>Capacitación</t>
  </si>
  <si>
    <t>Plan</t>
  </si>
  <si>
    <t>Equipamiento</t>
  </si>
  <si>
    <t>Evaluaciones</t>
  </si>
  <si>
    <t>%</t>
  </si>
  <si>
    <t>Subtotal Administración</t>
  </si>
  <si>
    <t>Administración</t>
  </si>
  <si>
    <t>% Total Prestamo</t>
  </si>
  <si>
    <t>Auditorías</t>
  </si>
  <si>
    <t>Meses</t>
  </si>
  <si>
    <t>Campaña</t>
  </si>
  <si>
    <t xml:space="preserve">     Auditorías del Programa</t>
  </si>
  <si>
    <t xml:space="preserve">     Administración de Unidad Ejecutora (3 personas)</t>
  </si>
  <si>
    <t>Componente I-Desarrollo Productivo para la Competitividad de las MIPYMEs</t>
  </si>
  <si>
    <t>Componente II-Inversiones Productivas y Logísticas para la Competitividad</t>
  </si>
  <si>
    <t>Componente IV-Fortalecimiento Institucional</t>
  </si>
  <si>
    <t>Componente III-Gestión Ambiental de la Franja Costero Marina</t>
  </si>
  <si>
    <t>ES-L1075</t>
  </si>
  <si>
    <t>1.1 Fortalecimiento de asesores empresariales para CDMYPEs</t>
  </si>
  <si>
    <t xml:space="preserve">     Diplomados para el fortalecimiento de asesores</t>
  </si>
  <si>
    <t xml:space="preserve">     Pasantías de entrenamiento en los SBDCs del Small Business Admin</t>
  </si>
  <si>
    <t>Pasantías</t>
  </si>
  <si>
    <t>1.2 Asistencia Técnica para el Desarrollo Empresarial en CDMYPEs</t>
  </si>
  <si>
    <t xml:space="preserve">     Asistencias Tècnicas en gestión empresarial, calidad, empaques, imagen corporativa, mercados internacionales.</t>
  </si>
  <si>
    <t>Asistencias Técnicas</t>
  </si>
  <si>
    <t xml:space="preserve">     Asistencia Técnica para el desarrollo de Proveedores</t>
  </si>
  <si>
    <t>1.3 Capacitación para el uso de TICs en MIPEs</t>
  </si>
  <si>
    <t>Laboratorios</t>
  </si>
  <si>
    <t xml:space="preserve">     Capacitación de asesores TICs</t>
  </si>
  <si>
    <t xml:space="preserve">     Capacitación de uso de las TICs</t>
  </si>
  <si>
    <t xml:space="preserve">     Equipamiento y acondicionamiento de laboratorios de tecnología</t>
  </si>
  <si>
    <t>1.4 Entrenamiento de empresarios</t>
  </si>
  <si>
    <t xml:space="preserve">     Capacitaciones a empresarios para desarrollo de capacidades productivas, desarrollo de proveedores, calidad, ahorro energético y gestión empresarial.</t>
  </si>
  <si>
    <t>1.5 Emprendimientos Dinámicos</t>
  </si>
  <si>
    <t xml:space="preserve">     Estudio de potencialidades de negocios en territorios</t>
  </si>
  <si>
    <t>Estudio</t>
  </si>
  <si>
    <t xml:space="preserve">     Fomento y promoción de cultura emprendedora</t>
  </si>
  <si>
    <t>Módulos</t>
  </si>
  <si>
    <t xml:space="preserve">     Talleres para identificar modelos de negocios y determinar perfil de la idea</t>
  </si>
  <si>
    <t xml:space="preserve">     Desarrollo de ideas e iniciativas de negocio</t>
  </si>
  <si>
    <t xml:space="preserve">     Talleres para elaboración de proyecto final</t>
  </si>
  <si>
    <t xml:space="preserve">     Implementación de ideas de negocio</t>
  </si>
  <si>
    <t xml:space="preserve">     Evaluación y seguimiento al desarrollo empresarial</t>
  </si>
  <si>
    <t>Servicio</t>
  </si>
  <si>
    <t xml:space="preserve">     Evaluación y seguimiento al desarrollo empresarial femenino</t>
  </si>
  <si>
    <t xml:space="preserve">     Fomento y promoción de cultura emprendedora Mujer Emprende</t>
  </si>
  <si>
    <t xml:space="preserve">     Actividades de promoción</t>
  </si>
  <si>
    <t>Consultorías</t>
  </si>
  <si>
    <t xml:space="preserve">     Identificación de consorcios de exportación</t>
  </si>
  <si>
    <t xml:space="preserve">     Apoyo a consorcios de exportación (incluye estudios de mercados internacionales, diseño de marca, diseño de empaque, canales de distribución y gerenciamiento)</t>
  </si>
  <si>
    <t xml:space="preserve">     Gestión y supervisión de proyectos</t>
  </si>
  <si>
    <t>Supervisión</t>
  </si>
  <si>
    <t xml:space="preserve">     Capital Semilla para iniciativas en sectores de la FCM</t>
  </si>
  <si>
    <t>Capital Semilla</t>
  </si>
  <si>
    <t xml:space="preserve">     Promoción y comunicación para la formalidad</t>
  </si>
  <si>
    <t xml:space="preserve">     Apoyo a servicios tributarios y mercantiles</t>
  </si>
  <si>
    <t xml:space="preserve">     Financiamiento de Proyectos</t>
  </si>
  <si>
    <t xml:space="preserve">     Promoción y comunicación para preinversión</t>
  </si>
  <si>
    <t>Infraestcurtura Productiva de uso común</t>
  </si>
  <si>
    <t>Camino</t>
  </si>
  <si>
    <t>Muelle</t>
  </si>
  <si>
    <t>Malecón</t>
  </si>
  <si>
    <t>Infraest</t>
  </si>
  <si>
    <t xml:space="preserve">     Desarrollo de un sistema de monitoreo para medición de impacto</t>
  </si>
  <si>
    <t xml:space="preserve">     Desarrollo de cultura de gestión de riesgo</t>
  </si>
  <si>
    <t>Camino UNI08S-Corasín a Las Playitas</t>
  </si>
  <si>
    <t>Camino USU08S-San Marcos Lempa a La Canoa</t>
  </si>
  <si>
    <t>Muelle Zacatillo</t>
  </si>
  <si>
    <t>Muelle Cochaguita</t>
  </si>
  <si>
    <t>Muelle Punta Chiquirín</t>
  </si>
  <si>
    <t>Muelle Acajutla</t>
  </si>
  <si>
    <t>Malecon La Unión</t>
  </si>
  <si>
    <t xml:space="preserve">     Evaluación de Impacto</t>
  </si>
  <si>
    <t xml:space="preserve">     Evaluaciones del Programa</t>
  </si>
  <si>
    <t>3.1 Manejo y aprovechamiento sostenible de los bosques salados y zonas costeras</t>
  </si>
  <si>
    <t>3.2 Fortalecimiento de capacidades de gestión ambiental</t>
  </si>
  <si>
    <t xml:space="preserve">     Pasantías y entrenamiento internacionales</t>
  </si>
  <si>
    <t xml:space="preserve">     Jornadas de manejo y conservación de ecosistemas costeros </t>
  </si>
  <si>
    <t xml:space="preserve">     Fortalecimiento de capacidades de asistencia técnica (2 técnicos y equpamiento básico)</t>
  </si>
  <si>
    <t>Análisis</t>
  </si>
  <si>
    <t>Entrenamiento</t>
  </si>
  <si>
    <t>Jornadas</t>
  </si>
  <si>
    <t>Técnicos</t>
  </si>
  <si>
    <t xml:space="preserve">     Sistema de georeferenciación de empresas en las zonas de intervención</t>
  </si>
  <si>
    <t>Asistencia</t>
  </si>
  <si>
    <t xml:space="preserve">     Capacitación de Productores</t>
  </si>
  <si>
    <t xml:space="preserve">     Ejecución del plan de promoción y difusión</t>
  </si>
  <si>
    <t>Difusión</t>
  </si>
  <si>
    <t xml:space="preserve">     Equipamiento de Asociaciónes de Desarrollo Económico Local</t>
  </si>
  <si>
    <t xml:space="preserve">     Adecuación de espacios de atención a empresarios</t>
  </si>
  <si>
    <t>Adecuación</t>
  </si>
  <si>
    <t xml:space="preserve">     Asesoría internacional para desarrollo económico local</t>
  </si>
  <si>
    <t>Asesoría</t>
  </si>
  <si>
    <t>4.1 Fortalecimiento del Ministerio de Economía</t>
  </si>
  <si>
    <t>4.2 Fortalecimiento del CONAMYPE</t>
  </si>
  <si>
    <t>4.3 Fortalecimiento de las Asociaciones de Desarrollo Económico Local</t>
  </si>
  <si>
    <t>4.4 Fortelecimiento de CENDEPESCA</t>
  </si>
  <si>
    <t xml:space="preserve">     Diseño, equipamiento y asistencia técnica para un sistema de estadísticas pesqueras</t>
  </si>
  <si>
    <t xml:space="preserve">     Diseño, equipamiento y asistencia técnica para la actualización del sistema de registro nacional de pesca y acuicultura</t>
  </si>
  <si>
    <t xml:space="preserve">     Diseño, equipamiento y asistencia técnica para un sistema de Monitoreo, Control y Vigilancia de pesca y acuicultura</t>
  </si>
  <si>
    <t xml:space="preserve">     Sistema de seguimiento de Indicadores de Impacto</t>
  </si>
  <si>
    <t xml:space="preserve">     Estudios Especializados de Fomento Productivo Territorial</t>
  </si>
  <si>
    <t>Estudios</t>
  </si>
  <si>
    <t>Subtotal Componente IV</t>
  </si>
  <si>
    <t>Subtotal Componente III</t>
  </si>
  <si>
    <t xml:space="preserve">     Formulación del Plan de Aprovechamiento Sostenible (PLAS) de los recursos pesqueros </t>
  </si>
  <si>
    <t xml:space="preserve">     Estudio de capacidad de carga del manglar</t>
  </si>
  <si>
    <t xml:space="preserve">     Estudio de valoración económica del manglar</t>
  </si>
  <si>
    <t xml:space="preserve">     Campaña de manejo sostenible de ecosistemas costeros</t>
  </si>
  <si>
    <t xml:space="preserve">     Identificación de áreas de ribera afectadas por procesos de deterioro de la vegetación estimando el área afectada </t>
  </si>
  <si>
    <t xml:space="preserve">     Levantamiento de la condición actual de campo, incluyendo las capas hídricas, batimetría y el establecimiento de la profundidad óptima</t>
  </si>
  <si>
    <t xml:space="preserve">     Formulación del Plan de Manejo  de los bosques salado y ecosistemas riberanos en Metalío</t>
  </si>
  <si>
    <t xml:space="preserve">     Plan de riesgo para zona de Metalío</t>
  </si>
  <si>
    <t>1.6 Empresarialidad Femenina</t>
  </si>
  <si>
    <t>1.7 Fomento de la asociatividad y articulación productiva</t>
  </si>
  <si>
    <t>1.8 Programa de capital semilla</t>
  </si>
  <si>
    <t>1.9 Programa de apoyo a la formalidad</t>
  </si>
  <si>
    <t>1.10 Programa FONDEPRO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</si>
</sst>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\ #,##0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8" fillId="0" borderId="0" xfId="0" applyFont="1"/>
    <xf numFmtId="164" fontId="10" fillId="2" borderId="6" xfId="3" applyNumberFormat="1" applyFont="1" applyBorder="1" applyAlignment="1">
      <alignment horizontal="center"/>
    </xf>
    <xf numFmtId="3" fontId="10" fillId="2" borderId="8" xfId="3" applyNumberFormat="1" applyFont="1" applyBorder="1" applyAlignment="1">
      <alignment horizontal="center"/>
    </xf>
    <xf numFmtId="164" fontId="10" fillId="2" borderId="11" xfId="3" applyNumberFormat="1" applyFont="1" applyBorder="1" applyAlignment="1">
      <alignment horizontal="center"/>
    </xf>
    <xf numFmtId="164" fontId="10" fillId="2" borderId="12" xfId="3" applyNumberFormat="1" applyFont="1" applyBorder="1" applyAlignment="1">
      <alignment horizontal="center"/>
    </xf>
    <xf numFmtId="164" fontId="10" fillId="2" borderId="13" xfId="3" applyNumberFormat="1" applyFont="1" applyBorder="1" applyAlignment="1">
      <alignment horizontal="center"/>
    </xf>
    <xf numFmtId="9" fontId="9" fillId="4" borderId="15" xfId="2" applyFont="1" applyFill="1" applyBorder="1" applyAlignment="1">
      <alignment horizontal="center" vertical="center" wrapText="1"/>
    </xf>
    <xf numFmtId="165" fontId="9" fillId="4" borderId="15" xfId="1" applyNumberFormat="1" applyFont="1" applyFill="1" applyBorder="1" applyAlignment="1">
      <alignment horizontal="center" vertical="center" wrapText="1"/>
    </xf>
    <xf numFmtId="165" fontId="12" fillId="0" borderId="0" xfId="0" applyNumberFormat="1" applyFont="1"/>
    <xf numFmtId="10" fontId="8" fillId="0" borderId="0" xfId="2" applyNumberFormat="1" applyFont="1"/>
    <xf numFmtId="164" fontId="10" fillId="2" borderId="4" xfId="3" applyNumberFormat="1" applyFont="1" applyBorder="1" applyAlignment="1">
      <alignment horizontal="center"/>
    </xf>
    <xf numFmtId="164" fontId="10" fillId="2" borderId="5" xfId="3" applyNumberFormat="1" applyFont="1" applyBorder="1" applyAlignment="1">
      <alignment horizontal="center"/>
    </xf>
    <xf numFmtId="0" fontId="14" fillId="0" borderId="0" xfId="0" applyFont="1"/>
    <xf numFmtId="164" fontId="16" fillId="2" borderId="5" xfId="3" applyNumberFormat="1" applyFont="1" applyBorder="1" applyAlignment="1">
      <alignment horizontal="center"/>
    </xf>
    <xf numFmtId="164" fontId="16" fillId="2" borderId="6" xfId="3" applyNumberFormat="1" applyFont="1" applyBorder="1" applyAlignment="1">
      <alignment horizontal="center"/>
    </xf>
    <xf numFmtId="0" fontId="17" fillId="0" borderId="0" xfId="0" applyFont="1"/>
    <xf numFmtId="3" fontId="16" fillId="2" borderId="7" xfId="3" applyNumberFormat="1" applyFont="1" applyBorder="1" applyAlignment="1">
      <alignment horizontal="center"/>
    </xf>
    <xf numFmtId="3" fontId="16" fillId="2" borderId="8" xfId="3" applyNumberFormat="1" applyFont="1" applyBorder="1" applyAlignment="1">
      <alignment horizontal="center"/>
    </xf>
    <xf numFmtId="164" fontId="16" fillId="2" borderId="4" xfId="3" applyNumberFormat="1" applyFont="1" applyBorder="1" applyAlignment="1">
      <alignment horizontal="center"/>
    </xf>
    <xf numFmtId="164" fontId="16" fillId="2" borderId="11" xfId="3" applyNumberFormat="1" applyFont="1" applyBorder="1" applyAlignment="1">
      <alignment horizontal="center"/>
    </xf>
    <xf numFmtId="164" fontId="16" fillId="2" borderId="12" xfId="3" applyNumberFormat="1" applyFont="1" applyBorder="1" applyAlignment="1">
      <alignment horizontal="center"/>
    </xf>
    <xf numFmtId="164" fontId="16" fillId="2" borderId="13" xfId="3" applyNumberFormat="1" applyFont="1" applyBorder="1" applyAlignment="1">
      <alignment horizontal="center"/>
    </xf>
    <xf numFmtId="0" fontId="13" fillId="4" borderId="14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vertical="center" wrapText="1"/>
    </xf>
    <xf numFmtId="10" fontId="15" fillId="4" borderId="14" xfId="2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10" fontId="15" fillId="4" borderId="15" xfId="2" applyNumberFormat="1" applyFont="1" applyFill="1" applyBorder="1" applyAlignment="1">
      <alignment horizontal="center" vertical="center" wrapText="1"/>
    </xf>
    <xf numFmtId="165" fontId="15" fillId="4" borderId="15" xfId="1" applyNumberFormat="1" applyFont="1" applyFill="1" applyBorder="1" applyAlignment="1">
      <alignment vertical="center" wrapText="1"/>
    </xf>
    <xf numFmtId="165" fontId="15" fillId="4" borderId="15" xfId="0" applyNumberFormat="1" applyFont="1" applyFill="1" applyBorder="1" applyAlignment="1">
      <alignment vertical="center" wrapText="1"/>
    </xf>
    <xf numFmtId="44" fontId="14" fillId="0" borderId="0" xfId="0" applyNumberFormat="1" applyFont="1"/>
    <xf numFmtId="0" fontId="15" fillId="0" borderId="15" xfId="0" applyFont="1" applyFill="1" applyBorder="1" applyAlignment="1">
      <alignment vertical="center" wrapText="1"/>
    </xf>
    <xf numFmtId="165" fontId="14" fillId="0" borderId="0" xfId="0" applyNumberFormat="1" applyFont="1"/>
    <xf numFmtId="0" fontId="18" fillId="3" borderId="15" xfId="4" applyFont="1" applyBorder="1" applyAlignment="1">
      <alignment vertical="center" wrapText="1"/>
    </xf>
    <xf numFmtId="0" fontId="18" fillId="3" borderId="15" xfId="4" applyFont="1" applyBorder="1" applyAlignment="1">
      <alignment horizontal="center" vertical="center" wrapText="1"/>
    </xf>
    <xf numFmtId="165" fontId="18" fillId="3" borderId="15" xfId="4" applyNumberFormat="1" applyFont="1" applyBorder="1" applyAlignment="1">
      <alignment vertical="center" wrapText="1"/>
    </xf>
    <xf numFmtId="9" fontId="18" fillId="3" borderId="15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0" fontId="14" fillId="0" borderId="0" xfId="2" applyNumberFormat="1" applyFont="1" applyAlignment="1">
      <alignment horizontal="center"/>
    </xf>
    <xf numFmtId="165" fontId="8" fillId="0" borderId="0" xfId="0" applyNumberFormat="1" applyFont="1"/>
    <xf numFmtId="0" fontId="19" fillId="4" borderId="15" xfId="6" applyFont="1" applyFill="1" applyBorder="1" applyAlignment="1">
      <alignment horizontal="left" vertical="center" wrapText="1"/>
    </xf>
    <xf numFmtId="165" fontId="10" fillId="2" borderId="0" xfId="3" applyNumberFormat="1" applyFont="1"/>
    <xf numFmtId="9" fontId="10" fillId="2" borderId="0" xfId="2" applyFont="1" applyFill="1" applyAlignment="1">
      <alignment horizontal="center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vertical="center" wrapText="1"/>
    </xf>
    <xf numFmtId="165" fontId="15" fillId="4" borderId="16" xfId="1" applyNumberFormat="1" applyFont="1" applyFill="1" applyBorder="1" applyAlignment="1">
      <alignment vertical="center" wrapText="1"/>
    </xf>
    <xf numFmtId="0" fontId="18" fillId="3" borderId="16" xfId="4" applyFont="1" applyBorder="1" applyAlignment="1">
      <alignment horizontal="center" vertical="center" wrapText="1"/>
    </xf>
    <xf numFmtId="0" fontId="18" fillId="3" borderId="19" xfId="4" applyFont="1" applyBorder="1" applyAlignment="1">
      <alignment horizontal="center" vertical="center" wrapText="1"/>
    </xf>
    <xf numFmtId="0" fontId="18" fillId="3" borderId="0" xfId="4" applyFont="1" applyBorder="1" applyAlignment="1">
      <alignment horizontal="center" vertical="center" wrapText="1"/>
    </xf>
    <xf numFmtId="0" fontId="18" fillId="3" borderId="18" xfId="4" applyFont="1" applyBorder="1" applyAlignment="1">
      <alignment horizontal="center" vertical="center" wrapText="1"/>
    </xf>
    <xf numFmtId="165" fontId="18" fillId="3" borderId="16" xfId="1" applyNumberFormat="1" applyFont="1" applyFill="1" applyBorder="1" applyAlignment="1">
      <alignment vertical="center" wrapText="1"/>
    </xf>
    <xf numFmtId="165" fontId="18" fillId="3" borderId="15" xfId="1" applyNumberFormat="1" applyFont="1" applyFill="1" applyBorder="1" applyAlignment="1">
      <alignment vertical="center" wrapText="1"/>
    </xf>
    <xf numFmtId="44" fontId="15" fillId="4" borderId="15" xfId="1" applyFont="1" applyFill="1" applyBorder="1" applyAlignment="1">
      <alignment vertical="center" wrapText="1"/>
    </xf>
    <xf numFmtId="44" fontId="15" fillId="4" borderId="15" xfId="0" applyNumberFormat="1" applyFont="1" applyFill="1" applyBorder="1" applyAlignment="1">
      <alignment vertical="center" wrapText="1"/>
    </xf>
    <xf numFmtId="164" fontId="16" fillId="2" borderId="5" xfId="3" applyNumberFormat="1" applyFont="1" applyBorder="1" applyAlignment="1">
      <alignment horizontal="center"/>
    </xf>
    <xf numFmtId="165" fontId="18" fillId="3" borderId="20" xfId="4" applyNumberFormat="1" applyFont="1" applyBorder="1" applyAlignment="1">
      <alignment vertical="center" wrapText="1"/>
    </xf>
    <xf numFmtId="164" fontId="6" fillId="4" borderId="0" xfId="0" applyNumberFormat="1" applyFont="1" applyFill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10" fillId="2" borderId="1" xfId="3" applyNumberFormat="1" applyFont="1" applyBorder="1" applyAlignment="1">
      <alignment horizontal="center"/>
    </xf>
    <xf numFmtId="164" fontId="10" fillId="2" borderId="2" xfId="3" applyNumberFormat="1" applyFont="1" applyBorder="1" applyAlignment="1">
      <alignment horizontal="center"/>
    </xf>
    <xf numFmtId="164" fontId="10" fillId="2" borderId="3" xfId="3" applyNumberFormat="1" applyFont="1" applyBorder="1" applyAlignment="1">
      <alignment horizontal="center" vertical="center" wrapText="1"/>
    </xf>
    <xf numFmtId="164" fontId="10" fillId="2" borderId="10" xfId="3" applyNumberFormat="1" applyFont="1" applyBorder="1" applyAlignment="1">
      <alignment horizontal="center" vertical="center" wrapText="1"/>
    </xf>
    <xf numFmtId="164" fontId="10" fillId="2" borderId="4" xfId="3" applyNumberFormat="1" applyFont="1" applyBorder="1" applyAlignment="1">
      <alignment horizontal="center" vertical="center" wrapText="1"/>
    </xf>
    <xf numFmtId="164" fontId="10" fillId="2" borderId="5" xfId="3" applyNumberFormat="1" applyFont="1" applyBorder="1" applyAlignment="1">
      <alignment horizontal="center" vertical="center" wrapText="1"/>
    </xf>
    <xf numFmtId="164" fontId="10" fillId="2" borderId="6" xfId="3" applyNumberFormat="1" applyFont="1" applyBorder="1" applyAlignment="1">
      <alignment horizontal="center" vertical="center" wrapText="1"/>
    </xf>
    <xf numFmtId="164" fontId="10" fillId="2" borderId="9" xfId="3" applyNumberFormat="1" applyFont="1" applyBorder="1" applyAlignment="1">
      <alignment horizontal="center" vertical="center" wrapText="1"/>
    </xf>
    <xf numFmtId="10" fontId="10" fillId="2" borderId="3" xfId="2" applyNumberFormat="1" applyFont="1" applyFill="1" applyBorder="1" applyAlignment="1">
      <alignment horizontal="center" vertical="center" wrapText="1"/>
    </xf>
    <xf numFmtId="10" fontId="10" fillId="2" borderId="9" xfId="2" applyNumberFormat="1" applyFont="1" applyFill="1" applyBorder="1" applyAlignment="1">
      <alignment horizontal="center" vertical="center" wrapText="1"/>
    </xf>
    <xf numFmtId="10" fontId="16" fillId="2" borderId="3" xfId="2" applyNumberFormat="1" applyFont="1" applyFill="1" applyBorder="1" applyAlignment="1">
      <alignment horizontal="center" vertical="center" wrapText="1"/>
    </xf>
    <xf numFmtId="10" fontId="16" fillId="2" borderId="9" xfId="2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16" fillId="2" borderId="4" xfId="3" applyNumberFormat="1" applyFont="1" applyBorder="1" applyAlignment="1">
      <alignment horizontal="center" vertical="center" wrapText="1"/>
    </xf>
    <xf numFmtId="164" fontId="16" fillId="2" borderId="5" xfId="3" applyNumberFormat="1" applyFont="1" applyBorder="1" applyAlignment="1">
      <alignment horizontal="center" vertical="center" wrapText="1"/>
    </xf>
    <xf numFmtId="164" fontId="16" fillId="2" borderId="6" xfId="3" applyNumberFormat="1" applyFont="1" applyBorder="1" applyAlignment="1">
      <alignment horizontal="center" vertical="center" wrapText="1"/>
    </xf>
    <xf numFmtId="164" fontId="16" fillId="2" borderId="3" xfId="3" applyNumberFormat="1" applyFont="1" applyBorder="1" applyAlignment="1">
      <alignment horizontal="center" vertical="center" wrapText="1"/>
    </xf>
    <xf numFmtId="164" fontId="16" fillId="2" borderId="9" xfId="3" applyNumberFormat="1" applyFont="1" applyBorder="1" applyAlignment="1">
      <alignment horizontal="center" vertical="center" wrapText="1"/>
    </xf>
    <xf numFmtId="164" fontId="16" fillId="2" borderId="4" xfId="3" applyNumberFormat="1" applyFont="1" applyBorder="1" applyAlignment="1">
      <alignment horizontal="center"/>
    </xf>
    <xf numFmtId="164" fontId="16" fillId="2" borderId="5" xfId="3" applyNumberFormat="1" applyFont="1" applyBorder="1" applyAlignment="1">
      <alignment horizontal="center"/>
    </xf>
    <xf numFmtId="164" fontId="16" fillId="2" borderId="10" xfId="3" applyNumberFormat="1" applyFont="1" applyBorder="1" applyAlignment="1">
      <alignment horizontal="center" vertical="center" wrapText="1"/>
    </xf>
    <xf numFmtId="164" fontId="16" fillId="2" borderId="1" xfId="3" applyNumberFormat="1" applyFont="1" applyBorder="1" applyAlignment="1">
      <alignment horizontal="center" vertical="center" wrapText="1"/>
    </xf>
    <xf numFmtId="164" fontId="16" fillId="2" borderId="7" xfId="3" applyNumberFormat="1" applyFont="1" applyBorder="1" applyAlignment="1">
      <alignment horizontal="center" vertical="center" wrapText="1"/>
    </xf>
    <xf numFmtId="3" fontId="16" fillId="2" borderId="3" xfId="3" applyNumberFormat="1" applyFont="1" applyBorder="1" applyAlignment="1">
      <alignment horizontal="center" vertical="center" wrapText="1"/>
    </xf>
    <xf numFmtId="3" fontId="16" fillId="2" borderId="10" xfId="3" applyNumberFormat="1" applyFont="1" applyBorder="1" applyAlignment="1">
      <alignment horizontal="center" vertical="center" wrapText="1"/>
    </xf>
    <xf numFmtId="164" fontId="16" fillId="2" borderId="1" xfId="3" applyNumberFormat="1" applyFont="1" applyBorder="1" applyAlignment="1">
      <alignment horizontal="center"/>
    </xf>
    <xf numFmtId="164" fontId="16" fillId="2" borderId="2" xfId="3" applyNumberFormat="1" applyFont="1" applyBorder="1" applyAlignment="1">
      <alignment horizontal="center"/>
    </xf>
    <xf numFmtId="164" fontId="7" fillId="4" borderId="0" xfId="0" applyNumberFormat="1" applyFont="1" applyFill="1" applyAlignment="1">
      <alignment horizontal="center" vertical="center"/>
    </xf>
  </cellXfs>
  <cellStyles count="7">
    <cellStyle name="60% - Accent1" xfId="4" builtinId="32"/>
    <cellStyle name="Accent1" xfId="3" builtinId="29"/>
    <cellStyle name="Currency" xfId="1" builtinId="4"/>
    <cellStyle name="Hyperlink" xfId="6" builtinId="8"/>
    <cellStyle name="Normal" xfId="0" builtinId="0"/>
    <cellStyle name="Normal 3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del Presupuesto por Componente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Resumen!$G$3</c:f>
              <c:strCache>
                <c:ptCount val="1"/>
                <c:pt idx="0">
                  <c:v>Costo Total US$</c:v>
                </c:pt>
              </c:strCache>
            </c:strRef>
          </c:tx>
          <c:dLbls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Resumen!$A$5:$A$9</c:f>
              <c:strCache>
                <c:ptCount val="5"/>
                <c:pt idx="0">
                  <c:v>Componente I-Desarrollo Productivo para la Competitividad de las MIPYMEs</c:v>
                </c:pt>
                <c:pt idx="1">
                  <c:v>Componente II-Inversiones Productivas y Logísticas para la Competitividad</c:v>
                </c:pt>
                <c:pt idx="2">
                  <c:v>Componente III-Gestión Ambiental de la Franja Costero Marina</c:v>
                </c:pt>
                <c:pt idx="3">
                  <c:v>Componente IV-Fortalecimiento Institucional</c:v>
                </c:pt>
                <c:pt idx="4">
                  <c:v>Administración</c:v>
                </c:pt>
              </c:strCache>
            </c:strRef>
          </c:cat>
          <c:val>
            <c:numRef>
              <c:f>Resumen!$G$5:$G$9</c:f>
              <c:numCache>
                <c:formatCode>_("$"* #,##0_);_("$"* \(#,##0\);_("$"* "-"??_);_(@_)</c:formatCode>
                <c:ptCount val="5"/>
                <c:pt idx="0">
                  <c:v>15900000</c:v>
                </c:pt>
                <c:pt idx="1">
                  <c:v>21400000</c:v>
                </c:pt>
                <c:pt idx="2">
                  <c:v>500000</c:v>
                </c:pt>
                <c:pt idx="3">
                  <c:v>1050000</c:v>
                </c:pt>
                <c:pt idx="4">
                  <c:v>1150000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Resume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Resume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Resume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Resume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Resume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11</xdr:row>
      <xdr:rowOff>138111</xdr:rowOff>
    </xdr:from>
    <xdr:to>
      <xdr:col>11</xdr:col>
      <xdr:colOff>590550</xdr:colOff>
      <xdr:row>36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2590800</xdr:colOff>
      <xdr:row>1</xdr:row>
      <xdr:rowOff>152400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85725" y="95250"/>
          <a:ext cx="2505075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Ir a Resumen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2590800</xdr:colOff>
      <xdr:row>1</xdr:row>
      <xdr:rowOff>152400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5725" y="95250"/>
          <a:ext cx="2505075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Ir a Resumen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2590800</xdr:colOff>
      <xdr:row>1</xdr:row>
      <xdr:rowOff>152400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5725" y="95250"/>
          <a:ext cx="25050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Ir a Resumen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2590800</xdr:colOff>
      <xdr:row>1</xdr:row>
      <xdr:rowOff>152400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5725" y="95250"/>
          <a:ext cx="25050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Ir a Resumen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2590800</xdr:colOff>
      <xdr:row>1</xdr:row>
      <xdr:rowOff>152400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5725" y="95250"/>
          <a:ext cx="2505075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Ir a Resumen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2"/>
  <sheetViews>
    <sheetView tabSelected="1" zoomScale="120" zoomScaleNormal="120" workbookViewId="0">
      <selection sqref="A1:L1"/>
    </sheetView>
  </sheetViews>
  <sheetFormatPr defaultRowHeight="15" x14ac:dyDescent="0.25"/>
  <cols>
    <col min="1" max="1" width="36.140625" bestFit="1" customWidth="1"/>
    <col min="2" max="2" width="11.42578125" bestFit="1" customWidth="1"/>
    <col min="3" max="3" width="12.7109375" bestFit="1" customWidth="1"/>
    <col min="4" max="4" width="14" bestFit="1" customWidth="1"/>
    <col min="5" max="6" width="12.7109375" bestFit="1" customWidth="1"/>
    <col min="7" max="7" width="13.5703125" customWidth="1"/>
    <col min="8" max="8" width="14" bestFit="1" customWidth="1"/>
    <col min="11" max="11" width="14.85546875" customWidth="1"/>
  </cols>
  <sheetData>
    <row r="1" spans="1:12 16376:16376" s="1" customFormat="1" ht="18.75" x14ac:dyDescent="0.2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 16376:16376" s="1" customFormat="1" ht="18.7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 16376:16376" s="1" customFormat="1" ht="15.75" x14ac:dyDescent="0.25">
      <c r="A3" s="65" t="s">
        <v>1</v>
      </c>
      <c r="B3" s="63" t="s">
        <v>6</v>
      </c>
      <c r="C3" s="64"/>
      <c r="D3" s="64"/>
      <c r="E3" s="12"/>
      <c r="F3" s="2"/>
      <c r="G3" s="65" t="s">
        <v>7</v>
      </c>
      <c r="H3" s="67" t="s">
        <v>8</v>
      </c>
      <c r="I3" s="68"/>
      <c r="J3" s="69"/>
      <c r="K3" s="65" t="s">
        <v>7</v>
      </c>
      <c r="L3" s="71" t="s">
        <v>27</v>
      </c>
    </row>
    <row r="4" spans="1:12 16376:16376" s="1" customFormat="1" ht="15.75" x14ac:dyDescent="0.25">
      <c r="A4" s="66"/>
      <c r="B4" s="11" t="s">
        <v>9</v>
      </c>
      <c r="C4" s="12" t="s">
        <v>10</v>
      </c>
      <c r="D4" s="12" t="s">
        <v>11</v>
      </c>
      <c r="E4" s="3" t="s">
        <v>15</v>
      </c>
      <c r="F4" s="3" t="s">
        <v>16</v>
      </c>
      <c r="G4" s="66"/>
      <c r="H4" s="4" t="s">
        <v>12</v>
      </c>
      <c r="I4" s="5" t="s">
        <v>13</v>
      </c>
      <c r="J4" s="6" t="s">
        <v>14</v>
      </c>
      <c r="K4" s="70"/>
      <c r="L4" s="72"/>
    </row>
    <row r="5" spans="1:12 16376:16376" s="1" customFormat="1" ht="30" customHeight="1" x14ac:dyDescent="0.25">
      <c r="A5" s="43" t="str">
        <f>+'Componente I'!A5</f>
        <v>Componente I-Desarrollo Productivo para la Competitividad de las MIPYMEs</v>
      </c>
      <c r="B5" s="8">
        <f>+'Componente I'!J46</f>
        <v>2484000</v>
      </c>
      <c r="C5" s="8">
        <f>+'Componente I'!K46</f>
        <v>3120500</v>
      </c>
      <c r="D5" s="8">
        <f>+'Componente I'!L46</f>
        <v>3420500</v>
      </c>
      <c r="E5" s="8">
        <f>+'Componente I'!M46</f>
        <v>3490750</v>
      </c>
      <c r="F5" s="8">
        <f>+'Componente I'!N46</f>
        <v>3384250</v>
      </c>
      <c r="G5" s="8">
        <f>+'Componente I'!O46</f>
        <v>15900000</v>
      </c>
      <c r="H5" s="8">
        <f>+'Componente I'!P46</f>
        <v>15900000</v>
      </c>
      <c r="I5" s="8">
        <f>+'Componente I'!Q46</f>
        <v>0</v>
      </c>
      <c r="J5" s="8">
        <f>+'Componente I'!R46</f>
        <v>0</v>
      </c>
      <c r="K5" s="8">
        <f>+'Componente I'!S46</f>
        <v>15900000</v>
      </c>
      <c r="L5" s="7">
        <f>+K5/$K$10</f>
        <v>0.39750000000000002</v>
      </c>
    </row>
    <row r="6" spans="1:12 16376:16376" s="1" customFormat="1" ht="22.5" customHeight="1" x14ac:dyDescent="0.25">
      <c r="A6" s="43" t="str">
        <f>+'Componente II'!A5</f>
        <v>Componente II-Inversiones Productivas y Logísticas para la Competitividad</v>
      </c>
      <c r="B6" s="8">
        <f>+'Componente II'!J14</f>
        <v>0</v>
      </c>
      <c r="C6" s="8">
        <f>+'Componente II'!K14</f>
        <v>10575000</v>
      </c>
      <c r="D6" s="8">
        <f>+'Componente II'!L14</f>
        <v>9725000</v>
      </c>
      <c r="E6" s="8">
        <f>+'Componente II'!M14</f>
        <v>0</v>
      </c>
      <c r="F6" s="8">
        <f>+'Componente II'!N14</f>
        <v>1100000</v>
      </c>
      <c r="G6" s="8">
        <f>+'Componente II'!O14</f>
        <v>21400000</v>
      </c>
      <c r="H6" s="8">
        <f>+'Componente II'!P14</f>
        <v>21400000</v>
      </c>
      <c r="I6" s="8">
        <f>+'Componente II'!Q14</f>
        <v>0</v>
      </c>
      <c r="J6" s="8">
        <v>0</v>
      </c>
      <c r="K6" s="8">
        <f>+'Componente II'!S14</f>
        <v>21400000</v>
      </c>
      <c r="L6" s="7">
        <f>+K6/$K$10</f>
        <v>0.53500000000000003</v>
      </c>
    </row>
    <row r="7" spans="1:12 16376:16376" s="1" customFormat="1" ht="22.5" customHeight="1" x14ac:dyDescent="0.25">
      <c r="A7" s="43" t="str">
        <f>+'Componente III'!A5</f>
        <v>Componente III-Gestión Ambiental de la Franja Costero Marina</v>
      </c>
      <c r="B7" s="8">
        <f>+'Componente III'!J19</f>
        <v>79000</v>
      </c>
      <c r="C7" s="8">
        <f>+'Componente III'!K19</f>
        <v>313000</v>
      </c>
      <c r="D7" s="8">
        <f>+'Componente III'!L19</f>
        <v>44000</v>
      </c>
      <c r="E7" s="8">
        <f>+'Componente III'!M19</f>
        <v>32000</v>
      </c>
      <c r="F7" s="8">
        <f>+'Componente III'!N19</f>
        <v>32000</v>
      </c>
      <c r="G7" s="8">
        <f>+'Componente III'!O19</f>
        <v>500000</v>
      </c>
      <c r="H7" s="8">
        <f>+'Componente III'!P19</f>
        <v>500000</v>
      </c>
      <c r="I7" s="8">
        <f>+'Componente III'!Q19</f>
        <v>0</v>
      </c>
      <c r="J7" s="8">
        <f>+'Componente III'!R19</f>
        <v>0</v>
      </c>
      <c r="K7" s="8">
        <f>+'Componente III'!S19</f>
        <v>500000</v>
      </c>
      <c r="L7" s="7">
        <f>+K7/$K$10</f>
        <v>1.2500000000000001E-2</v>
      </c>
    </row>
    <row r="8" spans="1:12 16376:16376" s="1" customFormat="1" ht="22.5" customHeight="1" x14ac:dyDescent="0.25">
      <c r="A8" s="43" t="str">
        <f>+'Componente IV'!A5</f>
        <v>Componente IV-Fortalecimiento Institucional</v>
      </c>
      <c r="B8" s="8">
        <f>+'Componente IV'!J23</f>
        <v>545000</v>
      </c>
      <c r="C8" s="8">
        <f>+'Componente IV'!K23</f>
        <v>305000</v>
      </c>
      <c r="D8" s="8">
        <f>+'Componente IV'!L23</f>
        <v>85000</v>
      </c>
      <c r="E8" s="8">
        <f>+'Componente IV'!M23</f>
        <v>55000</v>
      </c>
      <c r="F8" s="8">
        <f>+'Componente IV'!N23</f>
        <v>60000</v>
      </c>
      <c r="G8" s="8">
        <f>+'Componente IV'!O23</f>
        <v>1050000</v>
      </c>
      <c r="H8" s="8">
        <f>+'Componente IV'!P23</f>
        <v>1050000</v>
      </c>
      <c r="I8" s="8">
        <f>+'Componente IV'!Q23</f>
        <v>0</v>
      </c>
      <c r="J8" s="8">
        <f>+'Componente IV'!R23</f>
        <v>0</v>
      </c>
      <c r="K8" s="8">
        <f>+'Componente IV'!S23</f>
        <v>1050000</v>
      </c>
      <c r="L8" s="7">
        <f>+K8/$K$10</f>
        <v>2.6249999999999999E-2</v>
      </c>
    </row>
    <row r="9" spans="1:12 16376:16376" s="1" customFormat="1" ht="22.5" customHeight="1" x14ac:dyDescent="0.25">
      <c r="A9" s="43" t="str">
        <f>+Administración!A5</f>
        <v>Administración</v>
      </c>
      <c r="B9" s="8">
        <f>+Administración!J10</f>
        <v>190000</v>
      </c>
      <c r="C9" s="8">
        <f>+Administración!K10</f>
        <v>190000</v>
      </c>
      <c r="D9" s="8">
        <f>+Administración!L10</f>
        <v>290000</v>
      </c>
      <c r="E9" s="8">
        <f>+Administración!M10</f>
        <v>190000</v>
      </c>
      <c r="F9" s="8">
        <f>+Administración!N10</f>
        <v>290000</v>
      </c>
      <c r="G9" s="8">
        <f>+Administración!O10</f>
        <v>1150000</v>
      </c>
      <c r="H9" s="8">
        <f>+Administración!P10</f>
        <v>1150000</v>
      </c>
      <c r="I9" s="8">
        <f>+Administración!Q10</f>
        <v>0</v>
      </c>
      <c r="J9" s="8">
        <v>0</v>
      </c>
      <c r="K9" s="8">
        <f>+Administración!S10</f>
        <v>1150000</v>
      </c>
      <c r="L9" s="7">
        <f>+K9/$K$10</f>
        <v>2.8750000000000001E-2</v>
      </c>
    </row>
    <row r="10" spans="1:12 16376:16376" s="9" customFormat="1" ht="22.5" customHeight="1" x14ac:dyDescent="0.25">
      <c r="A10" s="44" t="s">
        <v>20</v>
      </c>
      <c r="B10" s="44">
        <f>SUM(B5:B9)</f>
        <v>3298000</v>
      </c>
      <c r="C10" s="44">
        <f>SUM(C5:C9)</f>
        <v>14503500</v>
      </c>
      <c r="D10" s="44">
        <f>SUM(D5:D9)</f>
        <v>13564500</v>
      </c>
      <c r="E10" s="44">
        <f>SUM(E5:E9)</f>
        <v>3767750</v>
      </c>
      <c r="F10" s="44">
        <f>SUM(F5:F9)</f>
        <v>4866250</v>
      </c>
      <c r="G10" s="44">
        <f>SUM(B10:F10)</f>
        <v>40000000</v>
      </c>
      <c r="H10" s="44">
        <f>+G10</f>
        <v>40000000</v>
      </c>
      <c r="I10" s="44">
        <v>0</v>
      </c>
      <c r="J10" s="44">
        <v>0</v>
      </c>
      <c r="K10" s="44">
        <f>SUM(H10:J10)</f>
        <v>40000000</v>
      </c>
      <c r="L10" s="45">
        <f>+K10/$K$10</f>
        <v>1</v>
      </c>
      <c r="XEV10" s="9">
        <f>SUM(XEV5:XFD9)</f>
        <v>0</v>
      </c>
    </row>
    <row r="11" spans="1:12 16376:16376" s="1" customFormat="1" ht="15.75" x14ac:dyDescent="0.25">
      <c r="B11" s="10">
        <f>+B10/$K$10</f>
        <v>8.2449999999999996E-2</v>
      </c>
      <c r="C11" s="10">
        <f t="shared" ref="C11:F11" si="0">+C10/$K$10</f>
        <v>0.36258750000000001</v>
      </c>
      <c r="D11" s="10">
        <f t="shared" si="0"/>
        <v>0.33911249999999998</v>
      </c>
      <c r="E11" s="10">
        <f t="shared" si="0"/>
        <v>9.4193750000000007E-2</v>
      </c>
      <c r="F11" s="10">
        <f t="shared" si="0"/>
        <v>0.12165624999999999</v>
      </c>
    </row>
    <row r="12" spans="1:12 16376:16376" s="1" customFormat="1" ht="15.75" x14ac:dyDescent="0.25">
      <c r="G12" s="42"/>
    </row>
  </sheetData>
  <mergeCells count="8">
    <mergeCell ref="A1:L1"/>
    <mergeCell ref="A2:L2"/>
    <mergeCell ref="B3:D3"/>
    <mergeCell ref="G3:G4"/>
    <mergeCell ref="H3:J3"/>
    <mergeCell ref="K3:K4"/>
    <mergeCell ref="L3:L4"/>
    <mergeCell ref="A3:A4"/>
  </mergeCells>
  <hyperlinks>
    <hyperlink ref="A5" location="'Componente I'!A1" display="'Componente I'!A1"/>
    <hyperlink ref="A6" location="'Componente II'!A1" display="'Componente II'!A1"/>
    <hyperlink ref="A9" location="Administración!A1" display="Administración!A1"/>
    <hyperlink ref="A7" location="'Componente III'!A1" display="'Componente III'!A1"/>
    <hyperlink ref="A8" location="'Componente IV'!A1" display="'Componente IV'!A1"/>
  </hyperlink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="130" zoomScaleNormal="130" workbookViewId="0">
      <selection sqref="A1:T1"/>
    </sheetView>
  </sheetViews>
  <sheetFormatPr defaultRowHeight="11.25" x14ac:dyDescent="0.2"/>
  <cols>
    <col min="1" max="1" width="48.140625" style="13" customWidth="1"/>
    <col min="2" max="2" width="13.28515625" style="40" bestFit="1" customWidth="1"/>
    <col min="3" max="7" width="3.5703125" style="40" bestFit="1" customWidth="1"/>
    <col min="8" max="8" width="4.28515625" style="40" bestFit="1" customWidth="1"/>
    <col min="9" max="9" width="8.5703125" style="13" customWidth="1"/>
    <col min="10" max="14" width="9.28515625" style="13" bestFit="1" customWidth="1"/>
    <col min="15" max="15" width="11.140625" style="13" bestFit="1" customWidth="1"/>
    <col min="16" max="16" width="10.140625" style="13" bestFit="1" customWidth="1"/>
    <col min="17" max="17" width="4.42578125" style="13" bestFit="1" customWidth="1"/>
    <col min="18" max="18" width="3.85546875" style="13" bestFit="1" customWidth="1"/>
    <col min="19" max="19" width="11.140625" style="13" bestFit="1" customWidth="1"/>
    <col min="20" max="20" width="8.5703125" style="41" customWidth="1"/>
    <col min="21" max="21" width="11.42578125" style="13" customWidth="1"/>
    <col min="22" max="16384" width="9.140625" style="13"/>
  </cols>
  <sheetData>
    <row r="1" spans="1:21" ht="16.5" customHeight="1" x14ac:dyDescent="0.2">
      <c r="A1" s="75" t="str">
        <f>+Resumen!A1</f>
        <v>ES-L1075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1" ht="19.5" customHeight="1" x14ac:dyDescent="0.2">
      <c r="A2" s="76" t="str">
        <f>Resumen!A2</f>
        <v>COSTOS  ANUALES ESTIMADOS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 s="16" customFormat="1" x14ac:dyDescent="0.2">
      <c r="A3" s="80" t="s">
        <v>1</v>
      </c>
      <c r="B3" s="85" t="s">
        <v>2</v>
      </c>
      <c r="C3" s="82" t="s">
        <v>3</v>
      </c>
      <c r="D3" s="83"/>
      <c r="E3" s="83"/>
      <c r="F3" s="83"/>
      <c r="G3" s="83"/>
      <c r="H3" s="87" t="s">
        <v>4</v>
      </c>
      <c r="I3" s="87" t="s">
        <v>5</v>
      </c>
      <c r="J3" s="89" t="s">
        <v>6</v>
      </c>
      <c r="K3" s="90"/>
      <c r="L3" s="90"/>
      <c r="M3" s="14"/>
      <c r="N3" s="15"/>
      <c r="O3" s="80" t="s">
        <v>7</v>
      </c>
      <c r="P3" s="77" t="s">
        <v>8</v>
      </c>
      <c r="Q3" s="78"/>
      <c r="R3" s="79"/>
      <c r="S3" s="80" t="s">
        <v>7</v>
      </c>
      <c r="T3" s="73" t="s">
        <v>30</v>
      </c>
    </row>
    <row r="4" spans="1:21" s="16" customFormat="1" x14ac:dyDescent="0.2">
      <c r="A4" s="84"/>
      <c r="B4" s="86"/>
      <c r="C4" s="17">
        <v>1</v>
      </c>
      <c r="D4" s="18">
        <v>2</v>
      </c>
      <c r="E4" s="18">
        <v>3</v>
      </c>
      <c r="F4" s="18">
        <v>4</v>
      </c>
      <c r="G4" s="18">
        <v>5</v>
      </c>
      <c r="H4" s="88"/>
      <c r="I4" s="88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84"/>
      <c r="P4" s="20" t="s">
        <v>12</v>
      </c>
      <c r="Q4" s="21" t="s">
        <v>13</v>
      </c>
      <c r="R4" s="22" t="s">
        <v>14</v>
      </c>
      <c r="S4" s="81"/>
      <c r="T4" s="74"/>
    </row>
    <row r="5" spans="1:21" ht="22.5" customHeight="1" x14ac:dyDescent="0.2">
      <c r="A5" s="23" t="s">
        <v>36</v>
      </c>
      <c r="B5" s="24"/>
      <c r="C5" s="24"/>
      <c r="D5" s="24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1" ht="22.5" customHeight="1" x14ac:dyDescent="0.2">
      <c r="A6" s="27" t="s">
        <v>41</v>
      </c>
      <c r="B6" s="28"/>
      <c r="C6" s="28"/>
      <c r="D6" s="28"/>
      <c r="E6" s="28"/>
      <c r="F6" s="28"/>
      <c r="G6" s="2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1" ht="22.5" customHeight="1" x14ac:dyDescent="0.2">
      <c r="A7" s="29" t="s">
        <v>42</v>
      </c>
      <c r="B7" s="28" t="s">
        <v>23</v>
      </c>
      <c r="C7" s="28">
        <v>6</v>
      </c>
      <c r="D7" s="28">
        <v>6</v>
      </c>
      <c r="E7" s="28">
        <v>6</v>
      </c>
      <c r="F7" s="28">
        <v>6</v>
      </c>
      <c r="G7" s="28">
        <v>6</v>
      </c>
      <c r="H7" s="28">
        <f>SUM(C7:G7)</f>
        <v>30</v>
      </c>
      <c r="I7" s="31">
        <v>4000</v>
      </c>
      <c r="J7" s="31">
        <f>+C7*$I7</f>
        <v>24000</v>
      </c>
      <c r="K7" s="31">
        <f t="shared" ref="K7:N7" si="0">+D7*$I7</f>
        <v>24000</v>
      </c>
      <c r="L7" s="31">
        <f t="shared" si="0"/>
        <v>24000</v>
      </c>
      <c r="M7" s="31">
        <f t="shared" si="0"/>
        <v>24000</v>
      </c>
      <c r="N7" s="31">
        <f t="shared" si="0"/>
        <v>24000</v>
      </c>
      <c r="O7" s="32">
        <f>SUM(J7:N7)</f>
        <v>120000</v>
      </c>
      <c r="P7" s="32">
        <f>+O7</f>
        <v>120000</v>
      </c>
      <c r="Q7" s="31">
        <v>0</v>
      </c>
      <c r="R7" s="32"/>
      <c r="S7" s="32">
        <f>SUM(P7:R7)</f>
        <v>120000</v>
      </c>
      <c r="T7" s="30">
        <f>S7/Resumen!$K$10</f>
        <v>3.0000000000000001E-3</v>
      </c>
    </row>
    <row r="8" spans="1:21" ht="22.5" customHeight="1" x14ac:dyDescent="0.2">
      <c r="A8" s="29" t="s">
        <v>43</v>
      </c>
      <c r="B8" s="28" t="s">
        <v>44</v>
      </c>
      <c r="C8" s="28">
        <v>15</v>
      </c>
      <c r="D8" s="28">
        <v>15</v>
      </c>
      <c r="E8" s="28">
        <v>15</v>
      </c>
      <c r="F8" s="28">
        <v>15</v>
      </c>
      <c r="G8" s="28">
        <v>12</v>
      </c>
      <c r="H8" s="28">
        <f t="shared" ref="H8:H23" si="1">SUM(C8:G8)</f>
        <v>72</v>
      </c>
      <c r="I8" s="31">
        <v>5000</v>
      </c>
      <c r="J8" s="31">
        <f t="shared" ref="J8:J15" si="2">+C8*$I8</f>
        <v>75000</v>
      </c>
      <c r="K8" s="31">
        <f t="shared" ref="K8:K15" si="3">+D8*$I8</f>
        <v>75000</v>
      </c>
      <c r="L8" s="31">
        <f t="shared" ref="L8:L15" si="4">+E8*$I8</f>
        <v>75000</v>
      </c>
      <c r="M8" s="31">
        <f t="shared" ref="M8:M15" si="5">+F8*$I8</f>
        <v>75000</v>
      </c>
      <c r="N8" s="31">
        <f t="shared" ref="N8:N15" si="6">+G8*$I8</f>
        <v>60000</v>
      </c>
      <c r="O8" s="32">
        <f t="shared" ref="O8:O15" si="7">SUM(J8:N8)</f>
        <v>360000</v>
      </c>
      <c r="P8" s="32">
        <f t="shared" ref="P8:P23" si="8">+O8</f>
        <v>360000</v>
      </c>
      <c r="Q8" s="31">
        <v>0</v>
      </c>
      <c r="R8" s="32"/>
      <c r="S8" s="32">
        <f t="shared" ref="S8:S15" si="9">SUM(P8:R8)</f>
        <v>360000</v>
      </c>
      <c r="T8" s="30">
        <f>S8/Resumen!$K$10</f>
        <v>8.9999999999999993E-3</v>
      </c>
    </row>
    <row r="9" spans="1:21" ht="22.5" customHeight="1" x14ac:dyDescent="0.2">
      <c r="A9" s="29" t="s">
        <v>51</v>
      </c>
      <c r="B9" s="28" t="s">
        <v>23</v>
      </c>
      <c r="C9" s="28">
        <v>3</v>
      </c>
      <c r="D9" s="28">
        <v>3</v>
      </c>
      <c r="E9" s="28">
        <v>3</v>
      </c>
      <c r="F9" s="28">
        <v>3</v>
      </c>
      <c r="G9" s="28">
        <v>3</v>
      </c>
      <c r="H9" s="28">
        <f t="shared" ref="H9" si="10">SUM(C9:G9)</f>
        <v>15</v>
      </c>
      <c r="I9" s="31">
        <v>4000</v>
      </c>
      <c r="J9" s="31">
        <f t="shared" ref="J9" si="11">+C9*$I9</f>
        <v>12000</v>
      </c>
      <c r="K9" s="31">
        <f t="shared" ref="K9" si="12">+D9*$I9</f>
        <v>12000</v>
      </c>
      <c r="L9" s="31">
        <f t="shared" ref="L9" si="13">+E9*$I9</f>
        <v>12000</v>
      </c>
      <c r="M9" s="31">
        <f t="shared" ref="M9" si="14">+F9*$I9</f>
        <v>12000</v>
      </c>
      <c r="N9" s="31">
        <f t="shared" ref="N9" si="15">+G9*$I9</f>
        <v>12000</v>
      </c>
      <c r="O9" s="32">
        <f t="shared" ref="O9" si="16">SUM(J9:N9)</f>
        <v>60000</v>
      </c>
      <c r="P9" s="32">
        <f t="shared" ref="P9" si="17">+O9</f>
        <v>60000</v>
      </c>
      <c r="Q9" s="31">
        <v>0</v>
      </c>
      <c r="R9" s="32"/>
      <c r="S9" s="32">
        <f t="shared" ref="S9" si="18">SUM(P9:R9)</f>
        <v>60000</v>
      </c>
      <c r="T9" s="30">
        <f>S9/Resumen!$K$10</f>
        <v>1.5E-3</v>
      </c>
    </row>
    <row r="10" spans="1:21" ht="22.5" customHeight="1" x14ac:dyDescent="0.2">
      <c r="A10" s="27" t="s">
        <v>45</v>
      </c>
      <c r="B10" s="28"/>
      <c r="C10" s="28"/>
      <c r="D10" s="28"/>
      <c r="E10" s="28"/>
      <c r="F10" s="28"/>
      <c r="G10" s="28"/>
      <c r="H10" s="28"/>
      <c r="I10" s="31"/>
      <c r="J10" s="31"/>
      <c r="K10" s="31"/>
      <c r="L10" s="31"/>
      <c r="M10" s="31"/>
      <c r="N10" s="31"/>
      <c r="O10" s="32"/>
      <c r="P10" s="32"/>
      <c r="Q10" s="31"/>
      <c r="R10" s="32"/>
      <c r="S10" s="32"/>
      <c r="T10" s="30"/>
    </row>
    <row r="11" spans="1:21" ht="22.5" customHeight="1" x14ac:dyDescent="0.2">
      <c r="A11" s="29" t="s">
        <v>46</v>
      </c>
      <c r="B11" s="28" t="s">
        <v>47</v>
      </c>
      <c r="C11" s="28">
        <v>60</v>
      </c>
      <c r="D11" s="28">
        <v>120</v>
      </c>
      <c r="E11" s="28">
        <v>120</v>
      </c>
      <c r="F11" s="28">
        <v>120</v>
      </c>
      <c r="G11" s="28">
        <v>120</v>
      </c>
      <c r="H11" s="28">
        <f t="shared" si="1"/>
        <v>540</v>
      </c>
      <c r="I11" s="31">
        <v>3000</v>
      </c>
      <c r="J11" s="31">
        <f t="shared" ref="J11" si="19">+C11*$I11</f>
        <v>180000</v>
      </c>
      <c r="K11" s="31">
        <f t="shared" ref="K11" si="20">+D11*$I11</f>
        <v>360000</v>
      </c>
      <c r="L11" s="31">
        <f t="shared" ref="L11" si="21">+E11*$I11</f>
        <v>360000</v>
      </c>
      <c r="M11" s="31">
        <f t="shared" ref="M11" si="22">+F11*$I11</f>
        <v>360000</v>
      </c>
      <c r="N11" s="31">
        <f t="shared" ref="N11" si="23">+G11*$I11</f>
        <v>360000</v>
      </c>
      <c r="O11" s="32">
        <f t="shared" ref="O11" si="24">SUM(J11:N11)</f>
        <v>1620000</v>
      </c>
      <c r="P11" s="32">
        <f t="shared" ref="P11" si="25">+O11</f>
        <v>1620000</v>
      </c>
      <c r="Q11" s="31">
        <v>0</v>
      </c>
      <c r="R11" s="32"/>
      <c r="S11" s="32">
        <f t="shared" ref="S11" si="26">SUM(P11:R11)</f>
        <v>1620000</v>
      </c>
      <c r="T11" s="30">
        <f>S11/Resumen!$K$10</f>
        <v>4.0500000000000001E-2</v>
      </c>
    </row>
    <row r="12" spans="1:21" ht="22.5" customHeight="1" x14ac:dyDescent="0.2">
      <c r="A12" s="29" t="s">
        <v>48</v>
      </c>
      <c r="B12" s="28" t="s">
        <v>47</v>
      </c>
      <c r="C12" s="28">
        <v>40</v>
      </c>
      <c r="D12" s="28">
        <v>40</v>
      </c>
      <c r="E12" s="28">
        <v>40</v>
      </c>
      <c r="F12" s="28">
        <v>40</v>
      </c>
      <c r="G12" s="28">
        <v>40</v>
      </c>
      <c r="H12" s="28">
        <f t="shared" si="1"/>
        <v>200</v>
      </c>
      <c r="I12" s="31">
        <v>4000</v>
      </c>
      <c r="J12" s="31">
        <f t="shared" ref="J12" si="27">+C12*$I12</f>
        <v>160000</v>
      </c>
      <c r="K12" s="31">
        <f t="shared" ref="K12" si="28">+D12*$I12</f>
        <v>160000</v>
      </c>
      <c r="L12" s="31">
        <f t="shared" ref="L12" si="29">+E12*$I12</f>
        <v>160000</v>
      </c>
      <c r="M12" s="31">
        <f t="shared" ref="M12" si="30">+F12*$I12</f>
        <v>160000</v>
      </c>
      <c r="N12" s="31">
        <f t="shared" ref="N12" si="31">+G12*$I12</f>
        <v>160000</v>
      </c>
      <c r="O12" s="32">
        <f t="shared" ref="O12" si="32">SUM(J12:N12)</f>
        <v>800000</v>
      </c>
      <c r="P12" s="32">
        <f t="shared" si="8"/>
        <v>800000</v>
      </c>
      <c r="Q12" s="31">
        <v>0</v>
      </c>
      <c r="R12" s="32"/>
      <c r="S12" s="32">
        <f t="shared" ref="S12" si="33">SUM(P12:R12)</f>
        <v>800000</v>
      </c>
      <c r="T12" s="30">
        <f>S12/Resumen!$K$10</f>
        <v>0.02</v>
      </c>
    </row>
    <row r="13" spans="1:21" ht="22.5" customHeight="1" x14ac:dyDescent="0.2">
      <c r="A13" s="27" t="s">
        <v>49</v>
      </c>
      <c r="B13" s="28"/>
      <c r="C13" s="28"/>
      <c r="D13" s="28"/>
      <c r="E13" s="28"/>
      <c r="F13" s="28"/>
      <c r="G13" s="28"/>
      <c r="H13" s="28"/>
      <c r="I13" s="31"/>
      <c r="J13" s="31"/>
      <c r="K13" s="31"/>
      <c r="L13" s="31"/>
      <c r="M13" s="31"/>
      <c r="N13" s="31"/>
      <c r="O13" s="32"/>
      <c r="P13" s="32"/>
      <c r="Q13" s="31"/>
      <c r="R13" s="32"/>
      <c r="S13" s="32"/>
      <c r="T13" s="30"/>
    </row>
    <row r="14" spans="1:21" ht="26.25" customHeight="1" x14ac:dyDescent="0.2">
      <c r="A14" s="29" t="s">
        <v>53</v>
      </c>
      <c r="B14" s="28" t="s">
        <v>50</v>
      </c>
      <c r="C14" s="28">
        <v>0</v>
      </c>
      <c r="D14" s="28">
        <v>0</v>
      </c>
      <c r="E14" s="28">
        <v>2</v>
      </c>
      <c r="F14" s="28">
        <v>0</v>
      </c>
      <c r="G14" s="28">
        <v>0</v>
      </c>
      <c r="H14" s="28">
        <f t="shared" si="1"/>
        <v>2</v>
      </c>
      <c r="I14" s="31">
        <v>40000</v>
      </c>
      <c r="J14" s="31">
        <f t="shared" si="2"/>
        <v>0</v>
      </c>
      <c r="K14" s="31">
        <f t="shared" si="3"/>
        <v>0</v>
      </c>
      <c r="L14" s="31">
        <f t="shared" si="4"/>
        <v>80000</v>
      </c>
      <c r="M14" s="31">
        <f t="shared" si="5"/>
        <v>0</v>
      </c>
      <c r="N14" s="31">
        <f t="shared" si="6"/>
        <v>0</v>
      </c>
      <c r="O14" s="32">
        <f t="shared" si="7"/>
        <v>80000</v>
      </c>
      <c r="P14" s="32">
        <f t="shared" si="8"/>
        <v>80000</v>
      </c>
      <c r="Q14" s="31">
        <v>0</v>
      </c>
      <c r="R14" s="32"/>
      <c r="S14" s="32">
        <f t="shared" si="9"/>
        <v>80000</v>
      </c>
      <c r="T14" s="30">
        <f>S14/Resumen!$K$10</f>
        <v>2E-3</v>
      </c>
      <c r="U14" s="33"/>
    </row>
    <row r="15" spans="1:21" ht="22.5" customHeight="1" x14ac:dyDescent="0.2">
      <c r="A15" s="29" t="s">
        <v>52</v>
      </c>
      <c r="B15" s="28" t="s">
        <v>23</v>
      </c>
      <c r="C15" s="28">
        <v>30</v>
      </c>
      <c r="D15" s="28">
        <v>45</v>
      </c>
      <c r="E15" s="28">
        <v>45</v>
      </c>
      <c r="F15" s="28">
        <v>50</v>
      </c>
      <c r="G15" s="28">
        <v>45</v>
      </c>
      <c r="H15" s="28">
        <f t="shared" si="1"/>
        <v>215</v>
      </c>
      <c r="I15" s="31">
        <v>900</v>
      </c>
      <c r="J15" s="31">
        <f t="shared" si="2"/>
        <v>27000</v>
      </c>
      <c r="K15" s="31">
        <f t="shared" si="3"/>
        <v>40500</v>
      </c>
      <c r="L15" s="31">
        <f t="shared" si="4"/>
        <v>40500</v>
      </c>
      <c r="M15" s="31">
        <f t="shared" si="5"/>
        <v>45000</v>
      </c>
      <c r="N15" s="31">
        <f t="shared" si="6"/>
        <v>40500</v>
      </c>
      <c r="O15" s="32">
        <f t="shared" si="7"/>
        <v>193500</v>
      </c>
      <c r="P15" s="32">
        <f t="shared" si="8"/>
        <v>193500</v>
      </c>
      <c r="Q15" s="31">
        <v>0</v>
      </c>
      <c r="R15" s="32"/>
      <c r="S15" s="32">
        <f t="shared" si="9"/>
        <v>193500</v>
      </c>
      <c r="T15" s="30">
        <f>S15/Resumen!$K$10</f>
        <v>4.8374999999999998E-3</v>
      </c>
    </row>
    <row r="16" spans="1:21" ht="22.5" customHeight="1" x14ac:dyDescent="0.2">
      <c r="A16" s="27" t="s">
        <v>54</v>
      </c>
      <c r="B16" s="28"/>
      <c r="C16" s="28"/>
      <c r="D16" s="28"/>
      <c r="E16" s="28"/>
      <c r="F16" s="28"/>
      <c r="G16" s="28"/>
      <c r="H16" s="28"/>
      <c r="I16" s="31"/>
      <c r="J16" s="31"/>
      <c r="K16" s="31"/>
      <c r="L16" s="31"/>
      <c r="M16" s="31"/>
      <c r="N16" s="31"/>
      <c r="O16" s="32"/>
      <c r="P16" s="32"/>
      <c r="Q16" s="31"/>
      <c r="R16" s="32"/>
      <c r="S16" s="32"/>
      <c r="T16" s="30"/>
    </row>
    <row r="17" spans="1:20" ht="38.25" customHeight="1" x14ac:dyDescent="0.2">
      <c r="A17" s="29" t="s">
        <v>55</v>
      </c>
      <c r="B17" s="28" t="s">
        <v>23</v>
      </c>
      <c r="C17" s="28">
        <v>75</v>
      </c>
      <c r="D17" s="28">
        <v>120</v>
      </c>
      <c r="E17" s="28">
        <v>120</v>
      </c>
      <c r="F17" s="28">
        <v>120</v>
      </c>
      <c r="G17" s="28">
        <v>125</v>
      </c>
      <c r="H17" s="28">
        <f t="shared" si="1"/>
        <v>560</v>
      </c>
      <c r="I17" s="31">
        <v>750</v>
      </c>
      <c r="J17" s="31">
        <f t="shared" ref="J17:J23" si="34">+C17*$I17</f>
        <v>56250</v>
      </c>
      <c r="K17" s="31">
        <f t="shared" ref="K17:K23" si="35">+D17*$I17</f>
        <v>90000</v>
      </c>
      <c r="L17" s="31">
        <f t="shared" ref="L17:L23" si="36">+E17*$I17</f>
        <v>90000</v>
      </c>
      <c r="M17" s="31">
        <f t="shared" ref="M17:M23" si="37">+F17*$I17</f>
        <v>90000</v>
      </c>
      <c r="N17" s="31">
        <f t="shared" ref="N17:N23" si="38">+G17*$I17</f>
        <v>93750</v>
      </c>
      <c r="O17" s="32">
        <f t="shared" ref="O17:O23" si="39">SUM(J17:N17)</f>
        <v>420000</v>
      </c>
      <c r="P17" s="32">
        <f t="shared" si="8"/>
        <v>420000</v>
      </c>
      <c r="Q17" s="31">
        <v>0</v>
      </c>
      <c r="R17" s="32"/>
      <c r="S17" s="32">
        <f t="shared" ref="S17:S23" si="40">SUM(P17:R17)</f>
        <v>420000</v>
      </c>
      <c r="T17" s="30">
        <f>S17/Resumen!$K$10</f>
        <v>1.0500000000000001E-2</v>
      </c>
    </row>
    <row r="18" spans="1:20" ht="22.5" customHeight="1" x14ac:dyDescent="0.2">
      <c r="A18" s="27" t="s">
        <v>56</v>
      </c>
      <c r="B18" s="28"/>
      <c r="C18" s="28"/>
      <c r="D18" s="28"/>
      <c r="E18" s="28"/>
      <c r="F18" s="28"/>
      <c r="G18" s="28"/>
      <c r="H18" s="28"/>
      <c r="I18" s="31"/>
      <c r="J18" s="31"/>
      <c r="K18" s="31"/>
      <c r="L18" s="31"/>
      <c r="M18" s="31"/>
      <c r="N18" s="31"/>
      <c r="O18" s="32"/>
      <c r="P18" s="32"/>
      <c r="Q18" s="31"/>
      <c r="R18" s="32"/>
      <c r="S18" s="32"/>
      <c r="T18" s="30"/>
    </row>
    <row r="19" spans="1:20" ht="22.5" customHeight="1" x14ac:dyDescent="0.2">
      <c r="A19" s="29" t="s">
        <v>57</v>
      </c>
      <c r="B19" s="28" t="s">
        <v>58</v>
      </c>
      <c r="C19" s="28">
        <v>7</v>
      </c>
      <c r="D19" s="28">
        <v>9</v>
      </c>
      <c r="E19" s="28">
        <v>12</v>
      </c>
      <c r="F19" s="28">
        <v>0</v>
      </c>
      <c r="G19" s="28">
        <v>0</v>
      </c>
      <c r="H19" s="28">
        <f t="shared" ref="H19" si="41">SUM(C19:G19)</f>
        <v>28</v>
      </c>
      <c r="I19" s="31">
        <v>5000</v>
      </c>
      <c r="J19" s="31">
        <f t="shared" ref="J19" si="42">+C19*$I19</f>
        <v>35000</v>
      </c>
      <c r="K19" s="31">
        <f t="shared" ref="K19" si="43">+D19*$I19</f>
        <v>45000</v>
      </c>
      <c r="L19" s="31">
        <f t="shared" ref="L19" si="44">+E19*$I19</f>
        <v>60000</v>
      </c>
      <c r="M19" s="31">
        <f t="shared" ref="M19" si="45">+F19*$I19</f>
        <v>0</v>
      </c>
      <c r="N19" s="31">
        <f t="shared" ref="N19" si="46">+G19*$I19</f>
        <v>0</v>
      </c>
      <c r="O19" s="32">
        <f t="shared" ref="O19" si="47">SUM(J19:N19)</f>
        <v>140000</v>
      </c>
      <c r="P19" s="32">
        <f t="shared" ref="P19" si="48">+O19</f>
        <v>140000</v>
      </c>
      <c r="Q19" s="31">
        <v>0</v>
      </c>
      <c r="R19" s="32"/>
      <c r="S19" s="32">
        <f t="shared" ref="S19" si="49">SUM(P19:R19)</f>
        <v>140000</v>
      </c>
      <c r="T19" s="30">
        <f>S19/Resumen!$K$10</f>
        <v>3.5000000000000001E-3</v>
      </c>
    </row>
    <row r="20" spans="1:20" ht="22.5" customHeight="1" x14ac:dyDescent="0.2">
      <c r="A20" s="34" t="s">
        <v>59</v>
      </c>
      <c r="B20" s="28" t="s">
        <v>60</v>
      </c>
      <c r="C20" s="28">
        <v>1</v>
      </c>
      <c r="D20" s="28">
        <v>1</v>
      </c>
      <c r="E20" s="28">
        <v>1</v>
      </c>
      <c r="F20" s="28">
        <v>1</v>
      </c>
      <c r="G20" s="28">
        <v>1</v>
      </c>
      <c r="H20" s="28">
        <f>SUM(C20:G20)</f>
        <v>5</v>
      </c>
      <c r="I20" s="31">
        <v>5000</v>
      </c>
      <c r="J20" s="31">
        <f t="shared" ref="J20:N21" si="50">+C20*$I20</f>
        <v>5000</v>
      </c>
      <c r="K20" s="31">
        <f t="shared" si="50"/>
        <v>5000</v>
      </c>
      <c r="L20" s="31">
        <f t="shared" si="50"/>
        <v>5000</v>
      </c>
      <c r="M20" s="31">
        <f t="shared" si="50"/>
        <v>5000</v>
      </c>
      <c r="N20" s="31">
        <f t="shared" si="50"/>
        <v>5000</v>
      </c>
      <c r="O20" s="32">
        <f>SUM(J20:N20)</f>
        <v>25000</v>
      </c>
      <c r="P20" s="32">
        <f>+O20</f>
        <v>25000</v>
      </c>
      <c r="Q20" s="31">
        <v>0</v>
      </c>
      <c r="R20" s="32"/>
      <c r="S20" s="32">
        <f>SUM(P20:R20)</f>
        <v>25000</v>
      </c>
      <c r="T20" s="30">
        <f>S20/Resumen!$K$10</f>
        <v>6.2500000000000001E-4</v>
      </c>
    </row>
    <row r="21" spans="1:20" ht="22.5" customHeight="1" x14ac:dyDescent="0.2">
      <c r="A21" s="34" t="s">
        <v>61</v>
      </c>
      <c r="B21" s="28" t="s">
        <v>21</v>
      </c>
      <c r="C21" s="28">
        <v>6</v>
      </c>
      <c r="D21" s="28">
        <v>6</v>
      </c>
      <c r="E21" s="28">
        <v>6</v>
      </c>
      <c r="F21" s="28">
        <v>6</v>
      </c>
      <c r="G21" s="28">
        <v>6</v>
      </c>
      <c r="H21" s="28">
        <f>SUM(C21:G21)</f>
        <v>30</v>
      </c>
      <c r="I21" s="31">
        <v>5000</v>
      </c>
      <c r="J21" s="31">
        <f t="shared" si="50"/>
        <v>30000</v>
      </c>
      <c r="K21" s="31">
        <f t="shared" si="50"/>
        <v>30000</v>
      </c>
      <c r="L21" s="31">
        <f t="shared" si="50"/>
        <v>30000</v>
      </c>
      <c r="M21" s="31">
        <f t="shared" si="50"/>
        <v>30000</v>
      </c>
      <c r="N21" s="31">
        <f t="shared" si="50"/>
        <v>30000</v>
      </c>
      <c r="O21" s="32">
        <f>SUM(J21:N21)</f>
        <v>150000</v>
      </c>
      <c r="P21" s="32">
        <f>+O21</f>
        <v>150000</v>
      </c>
      <c r="Q21" s="31">
        <v>0</v>
      </c>
      <c r="R21" s="32"/>
      <c r="S21" s="32">
        <f>SUM(P21:R21)</f>
        <v>150000</v>
      </c>
      <c r="T21" s="30">
        <f>S21/Resumen!$K$10</f>
        <v>3.7499999999999999E-3</v>
      </c>
    </row>
    <row r="22" spans="1:20" ht="22.5" customHeight="1" x14ac:dyDescent="0.2">
      <c r="A22" s="29" t="s">
        <v>62</v>
      </c>
      <c r="B22" s="28" t="s">
        <v>21</v>
      </c>
      <c r="C22" s="28">
        <v>50</v>
      </c>
      <c r="D22" s="28">
        <v>50</v>
      </c>
      <c r="E22" s="28">
        <v>100</v>
      </c>
      <c r="F22" s="28">
        <v>100</v>
      </c>
      <c r="G22" s="28">
        <v>100</v>
      </c>
      <c r="H22" s="28">
        <f t="shared" si="1"/>
        <v>400</v>
      </c>
      <c r="I22" s="31">
        <v>500</v>
      </c>
      <c r="J22" s="31">
        <f t="shared" si="34"/>
        <v>25000</v>
      </c>
      <c r="K22" s="31">
        <f t="shared" si="35"/>
        <v>25000</v>
      </c>
      <c r="L22" s="31">
        <f t="shared" si="36"/>
        <v>50000</v>
      </c>
      <c r="M22" s="31">
        <f t="shared" si="37"/>
        <v>50000</v>
      </c>
      <c r="N22" s="31">
        <f t="shared" si="38"/>
        <v>50000</v>
      </c>
      <c r="O22" s="32">
        <f t="shared" si="39"/>
        <v>200000</v>
      </c>
      <c r="P22" s="32">
        <f t="shared" si="8"/>
        <v>200000</v>
      </c>
      <c r="Q22" s="31">
        <v>0</v>
      </c>
      <c r="R22" s="32"/>
      <c r="S22" s="32">
        <f t="shared" si="40"/>
        <v>200000</v>
      </c>
      <c r="T22" s="30">
        <f>S22/Resumen!$K$10</f>
        <v>5.0000000000000001E-3</v>
      </c>
    </row>
    <row r="23" spans="1:20" ht="22.5" customHeight="1" x14ac:dyDescent="0.2">
      <c r="A23" s="29" t="s">
        <v>63</v>
      </c>
      <c r="B23" s="28" t="s">
        <v>21</v>
      </c>
      <c r="C23" s="28">
        <v>10</v>
      </c>
      <c r="D23" s="28">
        <v>10</v>
      </c>
      <c r="E23" s="28">
        <v>10</v>
      </c>
      <c r="F23" s="28">
        <v>10</v>
      </c>
      <c r="G23" s="28">
        <v>10</v>
      </c>
      <c r="H23" s="28">
        <f t="shared" si="1"/>
        <v>50</v>
      </c>
      <c r="I23" s="31">
        <v>2000</v>
      </c>
      <c r="J23" s="31">
        <f t="shared" si="34"/>
        <v>20000</v>
      </c>
      <c r="K23" s="31">
        <f t="shared" si="35"/>
        <v>20000</v>
      </c>
      <c r="L23" s="31">
        <f t="shared" si="36"/>
        <v>20000</v>
      </c>
      <c r="M23" s="31">
        <f t="shared" si="37"/>
        <v>20000</v>
      </c>
      <c r="N23" s="31">
        <f t="shared" si="38"/>
        <v>20000</v>
      </c>
      <c r="O23" s="32">
        <f t="shared" si="39"/>
        <v>100000</v>
      </c>
      <c r="P23" s="32">
        <f t="shared" si="8"/>
        <v>100000</v>
      </c>
      <c r="Q23" s="31">
        <v>0</v>
      </c>
      <c r="R23" s="32"/>
      <c r="S23" s="32">
        <f t="shared" si="40"/>
        <v>100000</v>
      </c>
      <c r="T23" s="30">
        <f>S23/Resumen!$K$10</f>
        <v>2.5000000000000001E-3</v>
      </c>
    </row>
    <row r="24" spans="1:20" ht="22.5" customHeight="1" x14ac:dyDescent="0.2">
      <c r="A24" s="29" t="s">
        <v>64</v>
      </c>
      <c r="B24" s="28" t="s">
        <v>17</v>
      </c>
      <c r="C24" s="28">
        <v>10</v>
      </c>
      <c r="D24" s="28">
        <v>10</v>
      </c>
      <c r="E24" s="28">
        <v>10</v>
      </c>
      <c r="F24" s="28">
        <v>10</v>
      </c>
      <c r="G24" s="28">
        <v>10</v>
      </c>
      <c r="H24" s="28">
        <f t="shared" ref="H24:H25" si="51">SUM(C24:G24)</f>
        <v>50</v>
      </c>
      <c r="I24" s="31">
        <v>3000</v>
      </c>
      <c r="J24" s="31">
        <f t="shared" ref="J24:J25" si="52">+C24*$I24</f>
        <v>30000</v>
      </c>
      <c r="K24" s="31">
        <f t="shared" ref="K24:K25" si="53">+D24*$I24</f>
        <v>30000</v>
      </c>
      <c r="L24" s="31">
        <f t="shared" ref="L24:L25" si="54">+E24*$I24</f>
        <v>30000</v>
      </c>
      <c r="M24" s="31">
        <f t="shared" ref="M24:M25" si="55">+F24*$I24</f>
        <v>30000</v>
      </c>
      <c r="N24" s="31">
        <f t="shared" ref="N24:N25" si="56">+G24*$I24</f>
        <v>30000</v>
      </c>
      <c r="O24" s="32">
        <f t="shared" ref="O24:O25" si="57">SUM(J24:N24)</f>
        <v>150000</v>
      </c>
      <c r="P24" s="32">
        <f t="shared" ref="P24:P25" si="58">+O24</f>
        <v>150000</v>
      </c>
      <c r="Q24" s="31">
        <v>0</v>
      </c>
      <c r="R24" s="32"/>
      <c r="S24" s="32">
        <f t="shared" ref="S24:S25" si="59">SUM(P24:R24)</f>
        <v>150000</v>
      </c>
      <c r="T24" s="30">
        <f>S24/Resumen!$K$10</f>
        <v>3.7499999999999999E-3</v>
      </c>
    </row>
    <row r="25" spans="1:20" ht="22.5" customHeight="1" x14ac:dyDescent="0.2">
      <c r="A25" s="29" t="s">
        <v>65</v>
      </c>
      <c r="B25" s="28" t="s">
        <v>66</v>
      </c>
      <c r="C25" s="28">
        <v>1</v>
      </c>
      <c r="D25" s="28">
        <v>1</v>
      </c>
      <c r="E25" s="28">
        <v>1</v>
      </c>
      <c r="F25" s="28">
        <v>1</v>
      </c>
      <c r="G25" s="28">
        <v>1</v>
      </c>
      <c r="H25" s="28">
        <f t="shared" si="51"/>
        <v>5</v>
      </c>
      <c r="I25" s="31">
        <v>35000</v>
      </c>
      <c r="J25" s="31">
        <f t="shared" si="52"/>
        <v>35000</v>
      </c>
      <c r="K25" s="31">
        <f t="shared" si="53"/>
        <v>35000</v>
      </c>
      <c r="L25" s="31">
        <f t="shared" si="54"/>
        <v>35000</v>
      </c>
      <c r="M25" s="31">
        <f t="shared" si="55"/>
        <v>35000</v>
      </c>
      <c r="N25" s="31">
        <f t="shared" si="56"/>
        <v>35000</v>
      </c>
      <c r="O25" s="32">
        <f t="shared" si="57"/>
        <v>175000</v>
      </c>
      <c r="P25" s="32">
        <f t="shared" si="58"/>
        <v>175000</v>
      </c>
      <c r="Q25" s="31">
        <v>0</v>
      </c>
      <c r="R25" s="32"/>
      <c r="S25" s="32">
        <f t="shared" si="59"/>
        <v>175000</v>
      </c>
      <c r="T25" s="30">
        <f>S25/Resumen!$K$10</f>
        <v>4.3750000000000004E-3</v>
      </c>
    </row>
    <row r="26" spans="1:20" ht="22.5" customHeight="1" x14ac:dyDescent="0.2">
      <c r="A26" s="27" t="s">
        <v>136</v>
      </c>
      <c r="B26" s="28"/>
      <c r="C26" s="28"/>
      <c r="D26" s="28"/>
      <c r="E26" s="28"/>
      <c r="F26" s="28"/>
      <c r="G26" s="28"/>
      <c r="H26" s="28"/>
      <c r="I26" s="31"/>
      <c r="J26" s="31"/>
      <c r="K26" s="31"/>
      <c r="L26" s="31"/>
      <c r="M26" s="31"/>
      <c r="N26" s="31"/>
      <c r="O26" s="32"/>
      <c r="P26" s="32"/>
      <c r="Q26" s="31"/>
      <c r="R26" s="32"/>
      <c r="S26" s="32"/>
      <c r="T26" s="30"/>
    </row>
    <row r="27" spans="1:20" ht="22.5" customHeight="1" x14ac:dyDescent="0.2">
      <c r="A27" s="34" t="s">
        <v>68</v>
      </c>
      <c r="B27" s="28" t="s">
        <v>60</v>
      </c>
      <c r="C27" s="28">
        <v>1</v>
      </c>
      <c r="D27" s="28">
        <v>1</v>
      </c>
      <c r="E27" s="28">
        <v>1</v>
      </c>
      <c r="F27" s="28">
        <v>1</v>
      </c>
      <c r="G27" s="28">
        <v>1</v>
      </c>
      <c r="H27" s="28">
        <f>SUM(C27:G27)</f>
        <v>5</v>
      </c>
      <c r="I27" s="31">
        <v>15000</v>
      </c>
      <c r="J27" s="31">
        <f t="shared" ref="J27:J32" si="60">+C27*$I27</f>
        <v>15000</v>
      </c>
      <c r="K27" s="31">
        <f t="shared" ref="K27:K32" si="61">+D27*$I27</f>
        <v>15000</v>
      </c>
      <c r="L27" s="31">
        <f t="shared" ref="L27:L32" si="62">+E27*$I27</f>
        <v>15000</v>
      </c>
      <c r="M27" s="31">
        <f t="shared" ref="M27:M32" si="63">+F27*$I27</f>
        <v>15000</v>
      </c>
      <c r="N27" s="31">
        <f t="shared" ref="N27:N32" si="64">+G27*$I27</f>
        <v>15000</v>
      </c>
      <c r="O27" s="32">
        <f>SUM(J27:N27)</f>
        <v>75000</v>
      </c>
      <c r="P27" s="32">
        <f>+O27</f>
        <v>75000</v>
      </c>
      <c r="Q27" s="31">
        <v>0</v>
      </c>
      <c r="R27" s="32"/>
      <c r="S27" s="32">
        <f>SUM(P27:R27)</f>
        <v>75000</v>
      </c>
      <c r="T27" s="30">
        <f>S27/Resumen!$K$10</f>
        <v>1.8749999999999999E-3</v>
      </c>
    </row>
    <row r="28" spans="1:20" ht="22.5" customHeight="1" x14ac:dyDescent="0.2">
      <c r="A28" s="34" t="s">
        <v>61</v>
      </c>
      <c r="B28" s="28" t="s">
        <v>21</v>
      </c>
      <c r="C28" s="28">
        <v>6</v>
      </c>
      <c r="D28" s="28">
        <v>6</v>
      </c>
      <c r="E28" s="28">
        <v>6</v>
      </c>
      <c r="F28" s="28">
        <v>6</v>
      </c>
      <c r="G28" s="28">
        <v>6</v>
      </c>
      <c r="H28" s="28">
        <f>SUM(C28:G28)</f>
        <v>30</v>
      </c>
      <c r="I28" s="31">
        <v>5000</v>
      </c>
      <c r="J28" s="31">
        <f t="shared" si="60"/>
        <v>30000</v>
      </c>
      <c r="K28" s="31">
        <f t="shared" si="61"/>
        <v>30000</v>
      </c>
      <c r="L28" s="31">
        <f t="shared" si="62"/>
        <v>30000</v>
      </c>
      <c r="M28" s="31">
        <f t="shared" si="63"/>
        <v>30000</v>
      </c>
      <c r="N28" s="31">
        <f t="shared" si="64"/>
        <v>30000</v>
      </c>
      <c r="O28" s="32">
        <f>SUM(J28:N28)</f>
        <v>150000</v>
      </c>
      <c r="P28" s="32">
        <f>+O28</f>
        <v>150000</v>
      </c>
      <c r="Q28" s="31">
        <v>0</v>
      </c>
      <c r="R28" s="32"/>
      <c r="S28" s="32">
        <f>SUM(P28:R28)</f>
        <v>150000</v>
      </c>
      <c r="T28" s="30">
        <f>S28/Resumen!$K$10</f>
        <v>3.7499999999999999E-3</v>
      </c>
    </row>
    <row r="29" spans="1:20" ht="22.5" customHeight="1" x14ac:dyDescent="0.2">
      <c r="A29" s="29" t="s">
        <v>62</v>
      </c>
      <c r="B29" s="28" t="s">
        <v>21</v>
      </c>
      <c r="C29" s="28">
        <v>50</v>
      </c>
      <c r="D29" s="28">
        <v>100</v>
      </c>
      <c r="E29" s="28">
        <v>100</v>
      </c>
      <c r="F29" s="28">
        <v>100</v>
      </c>
      <c r="G29" s="28">
        <v>50</v>
      </c>
      <c r="H29" s="28">
        <f t="shared" ref="H29:H32" si="65">SUM(C29:G29)</f>
        <v>400</v>
      </c>
      <c r="I29" s="31">
        <v>500</v>
      </c>
      <c r="J29" s="31">
        <f t="shared" si="60"/>
        <v>25000</v>
      </c>
      <c r="K29" s="31">
        <f t="shared" si="61"/>
        <v>50000</v>
      </c>
      <c r="L29" s="31">
        <f t="shared" si="62"/>
        <v>50000</v>
      </c>
      <c r="M29" s="31">
        <f t="shared" si="63"/>
        <v>50000</v>
      </c>
      <c r="N29" s="31">
        <f t="shared" si="64"/>
        <v>25000</v>
      </c>
      <c r="O29" s="32">
        <f t="shared" ref="O29:O32" si="66">SUM(J29:N29)</f>
        <v>200000</v>
      </c>
      <c r="P29" s="32">
        <f t="shared" ref="P29:P32" si="67">+O29</f>
        <v>200000</v>
      </c>
      <c r="Q29" s="31">
        <v>0</v>
      </c>
      <c r="R29" s="32"/>
      <c r="S29" s="32">
        <f t="shared" ref="S29:S32" si="68">SUM(P29:R29)</f>
        <v>200000</v>
      </c>
      <c r="T29" s="30">
        <f>S29/Resumen!$K$10</f>
        <v>5.0000000000000001E-3</v>
      </c>
    </row>
    <row r="30" spans="1:20" ht="22.5" customHeight="1" x14ac:dyDescent="0.2">
      <c r="A30" s="29" t="s">
        <v>63</v>
      </c>
      <c r="B30" s="28" t="s">
        <v>21</v>
      </c>
      <c r="C30" s="28">
        <v>10</v>
      </c>
      <c r="D30" s="28">
        <v>10</v>
      </c>
      <c r="E30" s="28">
        <v>10</v>
      </c>
      <c r="F30" s="28">
        <v>10</v>
      </c>
      <c r="G30" s="28">
        <v>10</v>
      </c>
      <c r="H30" s="28">
        <f t="shared" si="65"/>
        <v>50</v>
      </c>
      <c r="I30" s="31">
        <v>2000</v>
      </c>
      <c r="J30" s="31">
        <f t="shared" si="60"/>
        <v>20000</v>
      </c>
      <c r="K30" s="31">
        <f t="shared" si="61"/>
        <v>20000</v>
      </c>
      <c r="L30" s="31">
        <f t="shared" si="62"/>
        <v>20000</v>
      </c>
      <c r="M30" s="31">
        <f t="shared" si="63"/>
        <v>20000</v>
      </c>
      <c r="N30" s="31">
        <f t="shared" si="64"/>
        <v>20000</v>
      </c>
      <c r="O30" s="32">
        <f t="shared" si="66"/>
        <v>100000</v>
      </c>
      <c r="P30" s="32">
        <f t="shared" si="67"/>
        <v>100000</v>
      </c>
      <c r="Q30" s="31">
        <v>0</v>
      </c>
      <c r="R30" s="32"/>
      <c r="S30" s="32">
        <f t="shared" si="68"/>
        <v>100000</v>
      </c>
      <c r="T30" s="30">
        <f>S30/Resumen!$K$10</f>
        <v>2.5000000000000001E-3</v>
      </c>
    </row>
    <row r="31" spans="1:20" ht="22.5" customHeight="1" x14ac:dyDescent="0.2">
      <c r="A31" s="29" t="s">
        <v>64</v>
      </c>
      <c r="B31" s="28" t="s">
        <v>17</v>
      </c>
      <c r="C31" s="28">
        <v>10</v>
      </c>
      <c r="D31" s="28">
        <v>10</v>
      </c>
      <c r="E31" s="28">
        <v>10</v>
      </c>
      <c r="F31" s="28">
        <v>10</v>
      </c>
      <c r="G31" s="28">
        <v>10</v>
      </c>
      <c r="H31" s="28">
        <f t="shared" si="65"/>
        <v>50</v>
      </c>
      <c r="I31" s="31">
        <v>5000</v>
      </c>
      <c r="J31" s="31">
        <f t="shared" si="60"/>
        <v>50000</v>
      </c>
      <c r="K31" s="31">
        <f t="shared" si="61"/>
        <v>50000</v>
      </c>
      <c r="L31" s="31">
        <f t="shared" si="62"/>
        <v>50000</v>
      </c>
      <c r="M31" s="31">
        <f t="shared" si="63"/>
        <v>50000</v>
      </c>
      <c r="N31" s="31">
        <f t="shared" si="64"/>
        <v>50000</v>
      </c>
      <c r="O31" s="32">
        <f t="shared" si="66"/>
        <v>250000</v>
      </c>
      <c r="P31" s="32">
        <f t="shared" si="67"/>
        <v>250000</v>
      </c>
      <c r="Q31" s="31">
        <v>0</v>
      </c>
      <c r="R31" s="32"/>
      <c r="S31" s="32">
        <f t="shared" si="68"/>
        <v>250000</v>
      </c>
      <c r="T31" s="30">
        <f>S31/Resumen!$K$10</f>
        <v>6.2500000000000003E-3</v>
      </c>
    </row>
    <row r="32" spans="1:20" ht="22.5" customHeight="1" x14ac:dyDescent="0.2">
      <c r="A32" s="29" t="s">
        <v>67</v>
      </c>
      <c r="B32" s="28" t="s">
        <v>66</v>
      </c>
      <c r="C32" s="28">
        <v>2</v>
      </c>
      <c r="D32" s="28">
        <v>2</v>
      </c>
      <c r="E32" s="28">
        <v>2</v>
      </c>
      <c r="F32" s="28">
        <v>2</v>
      </c>
      <c r="G32" s="28">
        <v>2</v>
      </c>
      <c r="H32" s="28">
        <f t="shared" si="65"/>
        <v>10</v>
      </c>
      <c r="I32" s="31">
        <v>40000</v>
      </c>
      <c r="J32" s="31">
        <f t="shared" si="60"/>
        <v>80000</v>
      </c>
      <c r="K32" s="31">
        <f t="shared" si="61"/>
        <v>80000</v>
      </c>
      <c r="L32" s="31">
        <f t="shared" si="62"/>
        <v>80000</v>
      </c>
      <c r="M32" s="31">
        <f t="shared" si="63"/>
        <v>80000</v>
      </c>
      <c r="N32" s="31">
        <f t="shared" si="64"/>
        <v>80000</v>
      </c>
      <c r="O32" s="32">
        <f t="shared" si="66"/>
        <v>400000</v>
      </c>
      <c r="P32" s="32">
        <f t="shared" si="67"/>
        <v>400000</v>
      </c>
      <c r="Q32" s="31">
        <v>0</v>
      </c>
      <c r="R32" s="32"/>
      <c r="S32" s="32">
        <f t="shared" si="68"/>
        <v>400000</v>
      </c>
      <c r="T32" s="30">
        <f>S32/Resumen!$K$10</f>
        <v>0.01</v>
      </c>
    </row>
    <row r="33" spans="1:20" ht="22.5" customHeight="1" x14ac:dyDescent="0.2">
      <c r="A33" s="27" t="s">
        <v>137</v>
      </c>
      <c r="B33" s="28"/>
      <c r="C33" s="28"/>
      <c r="D33" s="28"/>
      <c r="E33" s="28"/>
      <c r="F33" s="28"/>
      <c r="G33" s="28"/>
      <c r="H33" s="28"/>
      <c r="I33" s="31"/>
      <c r="J33" s="31"/>
      <c r="K33" s="31"/>
      <c r="L33" s="31"/>
      <c r="M33" s="31"/>
      <c r="N33" s="31"/>
      <c r="O33" s="32"/>
      <c r="P33" s="32"/>
      <c r="Q33" s="31"/>
      <c r="R33" s="32"/>
      <c r="S33" s="32"/>
      <c r="T33" s="30"/>
    </row>
    <row r="34" spans="1:20" ht="22.5" customHeight="1" x14ac:dyDescent="0.2">
      <c r="A34" s="34" t="s">
        <v>69</v>
      </c>
      <c r="B34" s="28" t="s">
        <v>21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f>SUM(C34:G34)</f>
        <v>5</v>
      </c>
      <c r="I34" s="31">
        <v>6000</v>
      </c>
      <c r="J34" s="31">
        <f t="shared" ref="J34:J37" si="69">+C34*$I34</f>
        <v>6000</v>
      </c>
      <c r="K34" s="31">
        <f t="shared" ref="K34:K37" si="70">+D34*$I34</f>
        <v>6000</v>
      </c>
      <c r="L34" s="31">
        <f t="shared" ref="L34:L37" si="71">+E34*$I34</f>
        <v>6000</v>
      </c>
      <c r="M34" s="31">
        <f t="shared" ref="M34:M37" si="72">+F34*$I34</f>
        <v>6000</v>
      </c>
      <c r="N34" s="31">
        <f t="shared" ref="N34:N37" si="73">+G34*$I34</f>
        <v>6000</v>
      </c>
      <c r="O34" s="32">
        <f>SUM(J34:N34)</f>
        <v>30000</v>
      </c>
      <c r="P34" s="32">
        <f>+O34</f>
        <v>30000</v>
      </c>
      <c r="Q34" s="31">
        <v>0</v>
      </c>
      <c r="R34" s="32"/>
      <c r="S34" s="32">
        <f>SUM(P34:R34)</f>
        <v>30000</v>
      </c>
      <c r="T34" s="30">
        <f>S34/Resumen!$K$10</f>
        <v>7.5000000000000002E-4</v>
      </c>
    </row>
    <row r="35" spans="1:20" ht="22.5" customHeight="1" x14ac:dyDescent="0.2">
      <c r="A35" s="34" t="s">
        <v>71</v>
      </c>
      <c r="B35" s="28" t="s">
        <v>70</v>
      </c>
      <c r="C35" s="28">
        <v>1</v>
      </c>
      <c r="D35" s="28">
        <v>0</v>
      </c>
      <c r="E35" s="28">
        <v>0</v>
      </c>
      <c r="F35" s="28">
        <v>1</v>
      </c>
      <c r="G35" s="28">
        <v>0</v>
      </c>
      <c r="H35" s="28">
        <f>SUM(C35:G35)</f>
        <v>2</v>
      </c>
      <c r="I35" s="31">
        <v>25750</v>
      </c>
      <c r="J35" s="31">
        <f t="shared" si="69"/>
        <v>25750</v>
      </c>
      <c r="K35" s="31">
        <f t="shared" si="70"/>
        <v>0</v>
      </c>
      <c r="L35" s="31">
        <f t="shared" si="71"/>
        <v>0</v>
      </c>
      <c r="M35" s="31">
        <f t="shared" si="72"/>
        <v>25750</v>
      </c>
      <c r="N35" s="31">
        <f t="shared" si="73"/>
        <v>0</v>
      </c>
      <c r="O35" s="32">
        <f>SUM(J35:N35)</f>
        <v>51500</v>
      </c>
      <c r="P35" s="32">
        <f>+O35</f>
        <v>51500</v>
      </c>
      <c r="Q35" s="31">
        <v>0</v>
      </c>
      <c r="R35" s="32"/>
      <c r="S35" s="32">
        <f>SUM(P35:R35)</f>
        <v>51500</v>
      </c>
      <c r="T35" s="30">
        <f>S35/Resumen!$K$10</f>
        <v>1.2875E-3</v>
      </c>
    </row>
    <row r="36" spans="1:20" ht="33.75" x14ac:dyDescent="0.2">
      <c r="A36" s="29" t="s">
        <v>72</v>
      </c>
      <c r="B36" s="28" t="s">
        <v>17</v>
      </c>
      <c r="C36" s="28">
        <v>0</v>
      </c>
      <c r="D36" s="28">
        <v>1</v>
      </c>
      <c r="E36" s="28">
        <v>1</v>
      </c>
      <c r="F36" s="28">
        <v>1</v>
      </c>
      <c r="G36" s="28">
        <v>0</v>
      </c>
      <c r="H36" s="28">
        <f t="shared" ref="H36:H37" si="74">SUM(C36:G36)</f>
        <v>3</v>
      </c>
      <c r="I36" s="31">
        <v>220000</v>
      </c>
      <c r="J36" s="31">
        <f t="shared" si="69"/>
        <v>0</v>
      </c>
      <c r="K36" s="31">
        <f t="shared" si="70"/>
        <v>220000</v>
      </c>
      <c r="L36" s="31">
        <f t="shared" si="71"/>
        <v>220000</v>
      </c>
      <c r="M36" s="31">
        <f t="shared" si="72"/>
        <v>220000</v>
      </c>
      <c r="N36" s="31">
        <f t="shared" si="73"/>
        <v>0</v>
      </c>
      <c r="O36" s="32">
        <f t="shared" ref="O36:O37" si="75">SUM(J36:N36)</f>
        <v>660000</v>
      </c>
      <c r="P36" s="32">
        <f t="shared" ref="P36:P46" si="76">+O36</f>
        <v>660000</v>
      </c>
      <c r="Q36" s="31">
        <v>0</v>
      </c>
      <c r="R36" s="32"/>
      <c r="S36" s="32">
        <f t="shared" ref="S36:S37" si="77">SUM(P36:R36)</f>
        <v>660000</v>
      </c>
      <c r="T36" s="30">
        <f>S36/Resumen!$K$10</f>
        <v>1.6500000000000001E-2</v>
      </c>
    </row>
    <row r="37" spans="1:20" ht="22.5" customHeight="1" x14ac:dyDescent="0.2">
      <c r="A37" s="29" t="s">
        <v>73</v>
      </c>
      <c r="B37" s="28" t="s">
        <v>74</v>
      </c>
      <c r="C37" s="28">
        <v>1</v>
      </c>
      <c r="D37" s="28">
        <v>1</v>
      </c>
      <c r="E37" s="28">
        <v>1</v>
      </c>
      <c r="F37" s="28">
        <v>1</v>
      </c>
      <c r="G37" s="28">
        <v>1</v>
      </c>
      <c r="H37" s="28">
        <f t="shared" si="74"/>
        <v>5</v>
      </c>
      <c r="I37" s="31">
        <v>88000</v>
      </c>
      <c r="J37" s="31">
        <f t="shared" si="69"/>
        <v>88000</v>
      </c>
      <c r="K37" s="31">
        <f t="shared" si="70"/>
        <v>88000</v>
      </c>
      <c r="L37" s="31">
        <f t="shared" si="71"/>
        <v>88000</v>
      </c>
      <c r="M37" s="31">
        <f t="shared" si="72"/>
        <v>88000</v>
      </c>
      <c r="N37" s="31">
        <f t="shared" si="73"/>
        <v>88000</v>
      </c>
      <c r="O37" s="32">
        <f t="shared" si="75"/>
        <v>440000</v>
      </c>
      <c r="P37" s="32">
        <f t="shared" si="76"/>
        <v>440000</v>
      </c>
      <c r="Q37" s="31">
        <v>0</v>
      </c>
      <c r="R37" s="32"/>
      <c r="S37" s="32">
        <f t="shared" si="77"/>
        <v>440000</v>
      </c>
      <c r="T37" s="30">
        <f>S37/Resumen!$K$10</f>
        <v>1.0999999999999999E-2</v>
      </c>
    </row>
    <row r="38" spans="1:20" ht="22.5" customHeight="1" x14ac:dyDescent="0.2">
      <c r="A38" s="27" t="s">
        <v>138</v>
      </c>
      <c r="B38" s="28"/>
      <c r="C38" s="28"/>
      <c r="D38" s="28"/>
      <c r="E38" s="28"/>
      <c r="F38" s="28"/>
      <c r="G38" s="28"/>
      <c r="H38" s="28"/>
      <c r="I38" s="31"/>
      <c r="J38" s="31"/>
      <c r="K38" s="31"/>
      <c r="L38" s="31"/>
      <c r="M38" s="31"/>
      <c r="N38" s="31"/>
      <c r="O38" s="32"/>
      <c r="P38" s="32"/>
      <c r="Q38" s="31"/>
      <c r="R38" s="32"/>
      <c r="S38" s="32"/>
      <c r="T38" s="30"/>
    </row>
    <row r="39" spans="1:20" ht="22.5" customHeight="1" x14ac:dyDescent="0.2">
      <c r="A39" s="34" t="s">
        <v>75</v>
      </c>
      <c r="B39" s="28" t="s">
        <v>76</v>
      </c>
      <c r="C39" s="28">
        <v>20</v>
      </c>
      <c r="D39" s="28">
        <v>30</v>
      </c>
      <c r="E39" s="28">
        <v>40</v>
      </c>
      <c r="F39" s="28">
        <v>50</v>
      </c>
      <c r="G39" s="28">
        <v>60</v>
      </c>
      <c r="H39" s="28">
        <f>SUM(C39:G39)</f>
        <v>200</v>
      </c>
      <c r="I39" s="31">
        <v>18000</v>
      </c>
      <c r="J39" s="31">
        <f t="shared" ref="J39" si="78">+C39*$I39</f>
        <v>360000</v>
      </c>
      <c r="K39" s="31">
        <f t="shared" ref="K39" si="79">+D39*$I39</f>
        <v>540000</v>
      </c>
      <c r="L39" s="31">
        <f t="shared" ref="L39" si="80">+E39*$I39</f>
        <v>720000</v>
      </c>
      <c r="M39" s="31">
        <f t="shared" ref="M39" si="81">+F39*$I39</f>
        <v>900000</v>
      </c>
      <c r="N39" s="31">
        <f t="shared" ref="N39" si="82">+G39*$I39</f>
        <v>1080000</v>
      </c>
      <c r="O39" s="32">
        <f>SUM(J39:N39)</f>
        <v>3600000</v>
      </c>
      <c r="P39" s="32">
        <f>+O39</f>
        <v>3600000</v>
      </c>
      <c r="Q39" s="31">
        <v>0</v>
      </c>
      <c r="R39" s="32"/>
      <c r="S39" s="32">
        <f>SUM(P39:R39)</f>
        <v>3600000</v>
      </c>
      <c r="T39" s="30">
        <f>S39/Resumen!$K$10</f>
        <v>0.09</v>
      </c>
    </row>
    <row r="40" spans="1:20" ht="22.5" customHeight="1" x14ac:dyDescent="0.2">
      <c r="A40" s="27" t="s">
        <v>139</v>
      </c>
      <c r="B40" s="28"/>
      <c r="C40" s="28"/>
      <c r="D40" s="28"/>
      <c r="E40" s="28"/>
      <c r="F40" s="28"/>
      <c r="G40" s="28"/>
      <c r="H40" s="28"/>
      <c r="I40" s="31"/>
      <c r="J40" s="31"/>
      <c r="K40" s="31"/>
      <c r="L40" s="31"/>
      <c r="M40" s="31"/>
      <c r="N40" s="31"/>
      <c r="O40" s="32"/>
      <c r="P40" s="32"/>
      <c r="Q40" s="31"/>
      <c r="R40" s="32"/>
      <c r="S40" s="32"/>
      <c r="T40" s="30"/>
    </row>
    <row r="41" spans="1:20" ht="22.5" customHeight="1" x14ac:dyDescent="0.2">
      <c r="A41" s="34" t="s">
        <v>77</v>
      </c>
      <c r="B41" s="28" t="s">
        <v>33</v>
      </c>
      <c r="C41" s="28">
        <v>1</v>
      </c>
      <c r="D41" s="28">
        <v>1</v>
      </c>
      <c r="E41" s="28">
        <v>1</v>
      </c>
      <c r="F41" s="28">
        <v>1</v>
      </c>
      <c r="G41" s="28">
        <v>1</v>
      </c>
      <c r="H41" s="28">
        <f>SUM(C41:G41)</f>
        <v>5</v>
      </c>
      <c r="I41" s="31">
        <v>60000</v>
      </c>
      <c r="J41" s="31">
        <f t="shared" ref="J41" si="83">+C41*$I41</f>
        <v>60000</v>
      </c>
      <c r="K41" s="31">
        <f t="shared" ref="K41" si="84">+D41*$I41</f>
        <v>60000</v>
      </c>
      <c r="L41" s="31">
        <f t="shared" ref="L41" si="85">+E41*$I41</f>
        <v>60000</v>
      </c>
      <c r="M41" s="31">
        <f t="shared" ref="M41" si="86">+F41*$I41</f>
        <v>60000</v>
      </c>
      <c r="N41" s="31">
        <f t="shared" ref="N41" si="87">+G41*$I41</f>
        <v>60000</v>
      </c>
      <c r="O41" s="32">
        <f>SUM(J41:N41)</f>
        <v>300000</v>
      </c>
      <c r="P41" s="32">
        <f>+O41</f>
        <v>300000</v>
      </c>
      <c r="Q41" s="31">
        <v>0</v>
      </c>
      <c r="R41" s="32"/>
      <c r="S41" s="32">
        <f>SUM(P41:R41)</f>
        <v>300000</v>
      </c>
      <c r="T41" s="30">
        <f>S41/Resumen!$K$10</f>
        <v>7.4999999999999997E-3</v>
      </c>
    </row>
    <row r="42" spans="1:20" ht="22.5" customHeight="1" x14ac:dyDescent="0.2">
      <c r="A42" s="29" t="s">
        <v>78</v>
      </c>
      <c r="B42" s="28" t="s">
        <v>66</v>
      </c>
      <c r="C42" s="28">
        <v>50</v>
      </c>
      <c r="D42" s="28">
        <v>50</v>
      </c>
      <c r="E42" s="28">
        <v>50</v>
      </c>
      <c r="F42" s="28">
        <v>50</v>
      </c>
      <c r="G42" s="28">
        <v>50</v>
      </c>
      <c r="H42" s="28">
        <f>SUM(C42:G42)</f>
        <v>250</v>
      </c>
      <c r="I42" s="31">
        <v>1000</v>
      </c>
      <c r="J42" s="31">
        <f t="shared" ref="J42" si="88">+C42*$I42</f>
        <v>50000</v>
      </c>
      <c r="K42" s="31">
        <f t="shared" ref="K42" si="89">+D42*$I42</f>
        <v>50000</v>
      </c>
      <c r="L42" s="31">
        <f t="shared" ref="L42" si="90">+E42*$I42</f>
        <v>50000</v>
      </c>
      <c r="M42" s="31">
        <f t="shared" ref="M42" si="91">+F42*$I42</f>
        <v>50000</v>
      </c>
      <c r="N42" s="31">
        <f t="shared" ref="N42" si="92">+G42*$I42</f>
        <v>50000</v>
      </c>
      <c r="O42" s="32">
        <f>SUM(J42:N42)</f>
        <v>250000</v>
      </c>
      <c r="P42" s="32">
        <f>+O42</f>
        <v>250000</v>
      </c>
      <c r="Q42" s="31">
        <v>0</v>
      </c>
      <c r="R42" s="32"/>
      <c r="S42" s="32">
        <f>SUM(P42:R42)</f>
        <v>250000</v>
      </c>
      <c r="T42" s="30">
        <f>S42/Resumen!$K$10</f>
        <v>6.2500000000000003E-3</v>
      </c>
    </row>
    <row r="43" spans="1:20" ht="22.5" customHeight="1" x14ac:dyDescent="0.2">
      <c r="A43" s="27" t="s">
        <v>140</v>
      </c>
      <c r="B43" s="28"/>
      <c r="C43" s="28"/>
      <c r="D43" s="28"/>
      <c r="E43" s="28"/>
      <c r="F43" s="28"/>
      <c r="G43" s="28"/>
      <c r="H43" s="28"/>
      <c r="I43" s="31"/>
      <c r="J43" s="31"/>
      <c r="K43" s="31"/>
      <c r="L43" s="31"/>
      <c r="M43" s="31"/>
      <c r="N43" s="31"/>
      <c r="O43" s="32"/>
      <c r="P43" s="32"/>
      <c r="Q43" s="31"/>
      <c r="R43" s="32"/>
      <c r="S43" s="32"/>
      <c r="T43" s="30"/>
    </row>
    <row r="44" spans="1:20" ht="22.5" customHeight="1" x14ac:dyDescent="0.2">
      <c r="A44" s="34" t="s">
        <v>80</v>
      </c>
      <c r="B44" s="28" t="s">
        <v>33</v>
      </c>
      <c r="C44" s="28">
        <v>1</v>
      </c>
      <c r="D44" s="28">
        <v>1</v>
      </c>
      <c r="E44" s="28">
        <v>1</v>
      </c>
      <c r="F44" s="28">
        <v>1</v>
      </c>
      <c r="G44" s="28">
        <v>1</v>
      </c>
      <c r="H44" s="28">
        <f>SUM(C44:G44)</f>
        <v>5</v>
      </c>
      <c r="I44" s="31">
        <v>60000</v>
      </c>
      <c r="J44" s="31">
        <f t="shared" ref="J44:J45" si="93">+C44*$I44</f>
        <v>60000</v>
      </c>
      <c r="K44" s="31">
        <f t="shared" ref="K44:K45" si="94">+D44*$I44</f>
        <v>60000</v>
      </c>
      <c r="L44" s="31">
        <f t="shared" ref="L44:L45" si="95">+E44*$I44</f>
        <v>60000</v>
      </c>
      <c r="M44" s="31">
        <f t="shared" ref="M44:M45" si="96">+F44*$I44</f>
        <v>60000</v>
      </c>
      <c r="N44" s="31">
        <f t="shared" ref="N44:N45" si="97">+G44*$I44</f>
        <v>60000</v>
      </c>
      <c r="O44" s="32">
        <f>SUM(J44:N44)</f>
        <v>300000</v>
      </c>
      <c r="P44" s="32">
        <f>+O44</f>
        <v>300000</v>
      </c>
      <c r="Q44" s="31">
        <v>0</v>
      </c>
      <c r="R44" s="32"/>
      <c r="S44" s="32">
        <f>SUM(P44:R44)</f>
        <v>300000</v>
      </c>
      <c r="T44" s="30">
        <f>S44/Resumen!$K$10</f>
        <v>7.4999999999999997E-3</v>
      </c>
    </row>
    <row r="45" spans="1:20" ht="22.5" customHeight="1" x14ac:dyDescent="0.2">
      <c r="A45" s="29" t="s">
        <v>79</v>
      </c>
      <c r="B45" s="28" t="s">
        <v>17</v>
      </c>
      <c r="C45" s="28">
        <v>10</v>
      </c>
      <c r="D45" s="28">
        <v>10</v>
      </c>
      <c r="E45" s="28">
        <v>10</v>
      </c>
      <c r="F45" s="28">
        <v>10</v>
      </c>
      <c r="G45" s="28">
        <v>10</v>
      </c>
      <c r="H45" s="28">
        <f>SUM(C45:G45)</f>
        <v>50</v>
      </c>
      <c r="I45" s="31">
        <v>90000</v>
      </c>
      <c r="J45" s="31">
        <f t="shared" si="93"/>
        <v>900000</v>
      </c>
      <c r="K45" s="31">
        <f t="shared" si="94"/>
        <v>900000</v>
      </c>
      <c r="L45" s="31">
        <f t="shared" si="95"/>
        <v>900000</v>
      </c>
      <c r="M45" s="31">
        <f t="shared" si="96"/>
        <v>900000</v>
      </c>
      <c r="N45" s="31">
        <f t="shared" si="97"/>
        <v>900000</v>
      </c>
      <c r="O45" s="32">
        <f>SUM(J45:N45)</f>
        <v>4500000</v>
      </c>
      <c r="P45" s="32">
        <f>+O45</f>
        <v>4500000</v>
      </c>
      <c r="Q45" s="31">
        <v>0</v>
      </c>
      <c r="R45" s="32"/>
      <c r="S45" s="32">
        <f>SUM(P45:R45)</f>
        <v>4500000</v>
      </c>
      <c r="T45" s="30">
        <f>S45/Resumen!$K$10</f>
        <v>0.1125</v>
      </c>
    </row>
    <row r="46" spans="1:20" x14ac:dyDescent="0.2">
      <c r="A46" s="36" t="s">
        <v>19</v>
      </c>
      <c r="B46" s="51"/>
      <c r="C46" s="60"/>
      <c r="D46" s="38"/>
      <c r="E46" s="38"/>
      <c r="F46" s="38"/>
      <c r="G46" s="38"/>
      <c r="H46" s="38"/>
      <c r="I46" s="38"/>
      <c r="J46" s="55">
        <f>SUM(J5:J45)</f>
        <v>2484000</v>
      </c>
      <c r="K46" s="55">
        <f>SUM(K5:K45)</f>
        <v>3120500</v>
      </c>
      <c r="L46" s="55">
        <f>SUM(L5:L45)</f>
        <v>3420500</v>
      </c>
      <c r="M46" s="55">
        <f>SUM(M5:M45)</f>
        <v>3490750</v>
      </c>
      <c r="N46" s="55">
        <f>SUM(N5:N45)</f>
        <v>3384250</v>
      </c>
      <c r="O46" s="56">
        <f>SUM(J46:N46)</f>
        <v>15900000</v>
      </c>
      <c r="P46" s="56">
        <f t="shared" si="76"/>
        <v>15900000</v>
      </c>
      <c r="Q46" s="56">
        <f>SUM(Q20:Q37)</f>
        <v>0</v>
      </c>
      <c r="R46" s="56"/>
      <c r="S46" s="56">
        <f>SUM(P46:R46)</f>
        <v>15900000</v>
      </c>
      <c r="T46" s="39">
        <f>+S46/Resumen!$K$10</f>
        <v>0.39750000000000002</v>
      </c>
    </row>
  </sheetData>
  <mergeCells count="12">
    <mergeCell ref="T3:T4"/>
    <mergeCell ref="A1:T1"/>
    <mergeCell ref="A2:T2"/>
    <mergeCell ref="P3:R3"/>
    <mergeCell ref="S3:S4"/>
    <mergeCell ref="C3:G3"/>
    <mergeCell ref="A3:A4"/>
    <mergeCell ref="B3:B4"/>
    <mergeCell ref="H3:H4"/>
    <mergeCell ref="I3:I4"/>
    <mergeCell ref="J3:L3"/>
    <mergeCell ref="O3:O4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Normal="100" workbookViewId="0">
      <selection sqref="A1:T1"/>
    </sheetView>
  </sheetViews>
  <sheetFormatPr defaultColWidth="79" defaultRowHeight="21.75" customHeight="1" x14ac:dyDescent="0.2"/>
  <cols>
    <col min="1" max="1" width="43.5703125" style="13" customWidth="1"/>
    <col min="2" max="2" width="9.7109375" style="13" customWidth="1"/>
    <col min="3" max="5" width="2.7109375" style="13" bestFit="1" customWidth="1"/>
    <col min="6" max="7" width="3.5703125" style="13" bestFit="1" customWidth="1"/>
    <col min="8" max="8" width="4.28515625" style="13" bestFit="1" customWidth="1"/>
    <col min="9" max="9" width="10.5703125" style="13" customWidth="1"/>
    <col min="10" max="10" width="7.7109375" style="13" customWidth="1"/>
    <col min="11" max="11" width="10.140625" style="13" bestFit="1" customWidth="1"/>
    <col min="12" max="12" width="10.7109375" style="13" customWidth="1"/>
    <col min="13" max="13" width="9.140625" style="13" customWidth="1"/>
    <col min="14" max="14" width="9" style="13" customWidth="1"/>
    <col min="15" max="16" width="9.85546875" style="13" customWidth="1"/>
    <col min="17" max="17" width="4.85546875" style="13" customWidth="1"/>
    <col min="18" max="18" width="4.42578125" style="13" customWidth="1"/>
    <col min="19" max="19" width="10" style="13" customWidth="1"/>
    <col min="20" max="20" width="8.28515625" style="13" customWidth="1"/>
    <col min="21" max="21" width="20.140625" style="13" customWidth="1"/>
    <col min="22" max="16384" width="79" style="13"/>
  </cols>
  <sheetData>
    <row r="1" spans="1:20" ht="21.75" customHeight="1" x14ac:dyDescent="0.2">
      <c r="A1" s="61" t="str">
        <f>+Resumen!A1</f>
        <v>ES-L1075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1.75" customHeight="1" x14ac:dyDescent="0.2">
      <c r="A2" s="91" t="str">
        <f>+Resumen!A2</f>
        <v>COSTOS  ANUALES ESTIMADOS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21.75" customHeight="1" x14ac:dyDescent="0.2">
      <c r="A3" s="80" t="s">
        <v>0</v>
      </c>
      <c r="B3" s="85" t="s">
        <v>2</v>
      </c>
      <c r="C3" s="82" t="s">
        <v>3</v>
      </c>
      <c r="D3" s="83"/>
      <c r="E3" s="83"/>
      <c r="F3" s="83"/>
      <c r="G3" s="83"/>
      <c r="H3" s="87" t="s">
        <v>4</v>
      </c>
      <c r="I3" s="87" t="s">
        <v>5</v>
      </c>
      <c r="J3" s="89" t="s">
        <v>6</v>
      </c>
      <c r="K3" s="90"/>
      <c r="L3" s="90"/>
      <c r="M3" s="14"/>
      <c r="N3" s="15"/>
      <c r="O3" s="80" t="s">
        <v>7</v>
      </c>
      <c r="P3" s="77" t="s">
        <v>8</v>
      </c>
      <c r="Q3" s="78"/>
      <c r="R3" s="79"/>
      <c r="S3" s="80" t="s">
        <v>7</v>
      </c>
      <c r="T3" s="73" t="s">
        <v>30</v>
      </c>
    </row>
    <row r="4" spans="1:20" ht="21.75" customHeight="1" x14ac:dyDescent="0.2">
      <c r="A4" s="84"/>
      <c r="B4" s="86"/>
      <c r="C4" s="17">
        <v>1</v>
      </c>
      <c r="D4" s="18">
        <v>2</v>
      </c>
      <c r="E4" s="18">
        <v>3</v>
      </c>
      <c r="F4" s="18">
        <v>4</v>
      </c>
      <c r="G4" s="18">
        <v>5</v>
      </c>
      <c r="H4" s="88"/>
      <c r="I4" s="88"/>
      <c r="J4" s="19" t="s">
        <v>9</v>
      </c>
      <c r="K4" s="14" t="s">
        <v>10</v>
      </c>
      <c r="L4" s="14" t="s">
        <v>11</v>
      </c>
      <c r="M4" s="18" t="s">
        <v>15</v>
      </c>
      <c r="N4" s="18" t="s">
        <v>16</v>
      </c>
      <c r="O4" s="84"/>
      <c r="P4" s="20" t="s">
        <v>12</v>
      </c>
      <c r="Q4" s="21" t="s">
        <v>13</v>
      </c>
      <c r="R4" s="22" t="s">
        <v>14</v>
      </c>
      <c r="S4" s="81"/>
      <c r="T4" s="74"/>
    </row>
    <row r="5" spans="1:20" ht="21.75" customHeight="1" x14ac:dyDescent="0.2">
      <c r="A5" s="27" t="s">
        <v>37</v>
      </c>
      <c r="B5" s="28"/>
      <c r="C5" s="46"/>
      <c r="D5" s="47"/>
      <c r="E5" s="47"/>
      <c r="F5" s="46"/>
      <c r="G5" s="24"/>
      <c r="H5" s="28"/>
      <c r="I5" s="29"/>
      <c r="J5" s="48"/>
      <c r="K5" s="49"/>
      <c r="L5" s="48"/>
      <c r="M5" s="49"/>
      <c r="N5" s="29"/>
      <c r="O5" s="29"/>
      <c r="P5" s="29"/>
      <c r="Q5" s="29"/>
      <c r="R5" s="29"/>
      <c r="S5" s="29"/>
      <c r="T5" s="30"/>
    </row>
    <row r="6" spans="1:20" ht="21.75" customHeight="1" x14ac:dyDescent="0.2">
      <c r="A6" s="29" t="s">
        <v>88</v>
      </c>
      <c r="B6" s="28" t="s">
        <v>82</v>
      </c>
      <c r="C6" s="46">
        <v>0</v>
      </c>
      <c r="D6" s="46">
        <v>1</v>
      </c>
      <c r="E6" s="46">
        <v>0</v>
      </c>
      <c r="F6" s="46">
        <v>0</v>
      </c>
      <c r="G6" s="28">
        <v>0</v>
      </c>
      <c r="H6" s="28">
        <f>SUM(C6:G6)</f>
        <v>1</v>
      </c>
      <c r="I6" s="31">
        <v>3850000</v>
      </c>
      <c r="J6" s="50">
        <f>+C6*$I6</f>
        <v>0</v>
      </c>
      <c r="K6" s="50">
        <f t="shared" ref="K6" si="0">+D6*$I6</f>
        <v>3850000</v>
      </c>
      <c r="L6" s="50">
        <f t="shared" ref="L6" si="1">+E6*$I6</f>
        <v>0</v>
      </c>
      <c r="M6" s="50">
        <f t="shared" ref="M6" si="2">+F6*$I6</f>
        <v>0</v>
      </c>
      <c r="N6" s="31">
        <f t="shared" ref="N6" si="3">+G6*$I6</f>
        <v>0</v>
      </c>
      <c r="O6" s="32">
        <f>SUM(J6:N6)</f>
        <v>3850000</v>
      </c>
      <c r="P6" s="32">
        <f t="shared" ref="P6" si="4">+O6</f>
        <v>3850000</v>
      </c>
      <c r="Q6" s="31">
        <v>0</v>
      </c>
      <c r="R6" s="32"/>
      <c r="S6" s="32">
        <f>SUM(P6:R6)</f>
        <v>3850000</v>
      </c>
      <c r="T6" s="30">
        <f>+S6/Resumen!$K$10</f>
        <v>9.6250000000000002E-2</v>
      </c>
    </row>
    <row r="7" spans="1:20" ht="21.75" customHeight="1" x14ac:dyDescent="0.2">
      <c r="A7" s="29" t="s">
        <v>89</v>
      </c>
      <c r="B7" s="28" t="s">
        <v>82</v>
      </c>
      <c r="C7" s="46">
        <v>0</v>
      </c>
      <c r="D7" s="46">
        <v>0</v>
      </c>
      <c r="E7" s="46">
        <v>1</v>
      </c>
      <c r="F7" s="46">
        <v>0</v>
      </c>
      <c r="G7" s="28">
        <v>0</v>
      </c>
      <c r="H7" s="28">
        <f>SUM(C7:G7)</f>
        <v>1</v>
      </c>
      <c r="I7" s="31">
        <v>10850000</v>
      </c>
      <c r="J7" s="50">
        <f>+C7*$I7</f>
        <v>0</v>
      </c>
      <c r="K7" s="50">
        <v>5425000</v>
      </c>
      <c r="L7" s="50">
        <v>5425000</v>
      </c>
      <c r="M7" s="50">
        <f t="shared" ref="K7:N12" si="5">+F7*$I7</f>
        <v>0</v>
      </c>
      <c r="N7" s="31">
        <f t="shared" si="5"/>
        <v>0</v>
      </c>
      <c r="O7" s="32">
        <f>SUM(J7:N7)</f>
        <v>10850000</v>
      </c>
      <c r="P7" s="32">
        <f t="shared" ref="P7:P14" si="6">+O7</f>
        <v>10850000</v>
      </c>
      <c r="Q7" s="31">
        <v>0</v>
      </c>
      <c r="R7" s="32"/>
      <c r="S7" s="32">
        <f>SUM(P7:R7)</f>
        <v>10850000</v>
      </c>
      <c r="T7" s="30">
        <f>+S7/Resumen!$K$10</f>
        <v>0.27124999999999999</v>
      </c>
    </row>
    <row r="8" spans="1:20" ht="21.75" customHeight="1" x14ac:dyDescent="0.2">
      <c r="A8" s="34" t="s">
        <v>90</v>
      </c>
      <c r="B8" s="28" t="s">
        <v>83</v>
      </c>
      <c r="C8" s="46">
        <v>0</v>
      </c>
      <c r="D8" s="46">
        <v>1</v>
      </c>
      <c r="E8" s="46">
        <v>0</v>
      </c>
      <c r="F8" s="46">
        <v>0</v>
      </c>
      <c r="G8" s="28">
        <v>0</v>
      </c>
      <c r="H8" s="28">
        <f t="shared" ref="H8:H12" si="7">SUM(C8:G8)</f>
        <v>1</v>
      </c>
      <c r="I8" s="31">
        <v>700000</v>
      </c>
      <c r="J8" s="50">
        <f t="shared" ref="J8:J12" si="8">+C8*$I8</f>
        <v>0</v>
      </c>
      <c r="K8" s="50">
        <f t="shared" si="5"/>
        <v>700000</v>
      </c>
      <c r="L8" s="50">
        <f t="shared" si="5"/>
        <v>0</v>
      </c>
      <c r="M8" s="50">
        <f t="shared" si="5"/>
        <v>0</v>
      </c>
      <c r="N8" s="31">
        <f t="shared" si="5"/>
        <v>0</v>
      </c>
      <c r="O8" s="32">
        <f t="shared" ref="O8:O12" si="9">SUM(J8:N8)</f>
        <v>700000</v>
      </c>
      <c r="P8" s="32">
        <f t="shared" si="6"/>
        <v>700000</v>
      </c>
      <c r="Q8" s="31">
        <v>0</v>
      </c>
      <c r="R8" s="32"/>
      <c r="S8" s="32">
        <f t="shared" ref="S8:S10" si="10">SUM(P8:R8)</f>
        <v>700000</v>
      </c>
      <c r="T8" s="30">
        <f>+S8/Resumen!$K$10</f>
        <v>1.7500000000000002E-2</v>
      </c>
    </row>
    <row r="9" spans="1:20" ht="21.75" customHeight="1" x14ac:dyDescent="0.2">
      <c r="A9" s="29" t="s">
        <v>91</v>
      </c>
      <c r="B9" s="28" t="s">
        <v>83</v>
      </c>
      <c r="C9" s="46">
        <v>0</v>
      </c>
      <c r="D9" s="46">
        <v>0</v>
      </c>
      <c r="E9" s="46">
        <v>1</v>
      </c>
      <c r="F9" s="46">
        <v>0</v>
      </c>
      <c r="G9" s="28">
        <v>0</v>
      </c>
      <c r="H9" s="28">
        <f t="shared" si="7"/>
        <v>1</v>
      </c>
      <c r="I9" s="31">
        <v>500000</v>
      </c>
      <c r="J9" s="50">
        <f t="shared" si="8"/>
        <v>0</v>
      </c>
      <c r="K9" s="50">
        <f t="shared" si="5"/>
        <v>0</v>
      </c>
      <c r="L9" s="50">
        <f t="shared" si="5"/>
        <v>500000</v>
      </c>
      <c r="M9" s="50">
        <f t="shared" si="5"/>
        <v>0</v>
      </c>
      <c r="N9" s="31">
        <f t="shared" si="5"/>
        <v>0</v>
      </c>
      <c r="O9" s="32">
        <f t="shared" si="9"/>
        <v>500000</v>
      </c>
      <c r="P9" s="32">
        <f t="shared" si="6"/>
        <v>500000</v>
      </c>
      <c r="Q9" s="31">
        <v>0</v>
      </c>
      <c r="R9" s="32"/>
      <c r="S9" s="32">
        <f t="shared" si="10"/>
        <v>500000</v>
      </c>
      <c r="T9" s="30">
        <f>+S9/Resumen!$K$10</f>
        <v>1.2500000000000001E-2</v>
      </c>
    </row>
    <row r="10" spans="1:20" ht="21.75" customHeight="1" x14ac:dyDescent="0.2">
      <c r="A10" s="29" t="s">
        <v>92</v>
      </c>
      <c r="B10" s="28" t="s">
        <v>83</v>
      </c>
      <c r="C10" s="46">
        <v>0</v>
      </c>
      <c r="D10" s="46">
        <v>0</v>
      </c>
      <c r="E10" s="46">
        <v>1</v>
      </c>
      <c r="F10" s="46">
        <v>0</v>
      </c>
      <c r="G10" s="28">
        <v>0</v>
      </c>
      <c r="H10" s="28">
        <f t="shared" si="7"/>
        <v>1</v>
      </c>
      <c r="I10" s="31">
        <v>700000</v>
      </c>
      <c r="J10" s="50">
        <f t="shared" si="8"/>
        <v>0</v>
      </c>
      <c r="K10" s="50">
        <f t="shared" si="5"/>
        <v>0</v>
      </c>
      <c r="L10" s="50">
        <f t="shared" si="5"/>
        <v>700000</v>
      </c>
      <c r="M10" s="50">
        <f t="shared" si="5"/>
        <v>0</v>
      </c>
      <c r="N10" s="31">
        <f t="shared" si="5"/>
        <v>0</v>
      </c>
      <c r="O10" s="32">
        <f t="shared" si="9"/>
        <v>700000</v>
      </c>
      <c r="P10" s="32">
        <f t="shared" si="6"/>
        <v>700000</v>
      </c>
      <c r="Q10" s="31">
        <v>0</v>
      </c>
      <c r="R10" s="32"/>
      <c r="S10" s="32">
        <f t="shared" si="10"/>
        <v>700000</v>
      </c>
      <c r="T10" s="30">
        <f>+S10/Resumen!$K$10</f>
        <v>1.7500000000000002E-2</v>
      </c>
    </row>
    <row r="11" spans="1:20" ht="21.75" customHeight="1" x14ac:dyDescent="0.2">
      <c r="A11" s="29" t="s">
        <v>93</v>
      </c>
      <c r="B11" s="28" t="s">
        <v>83</v>
      </c>
      <c r="C11" s="46">
        <v>0</v>
      </c>
      <c r="D11" s="46">
        <v>0</v>
      </c>
      <c r="E11" s="46">
        <v>1</v>
      </c>
      <c r="F11" s="46">
        <v>0</v>
      </c>
      <c r="G11" s="28">
        <v>0</v>
      </c>
      <c r="H11" s="28">
        <f t="shared" ref="H11" si="11">SUM(C11:G11)</f>
        <v>1</v>
      </c>
      <c r="I11" s="31">
        <v>2500000</v>
      </c>
      <c r="J11" s="50">
        <f t="shared" ref="J11" si="12">+C11*$I11</f>
        <v>0</v>
      </c>
      <c r="K11" s="50">
        <f t="shared" ref="K11" si="13">+D11*$I11</f>
        <v>0</v>
      </c>
      <c r="L11" s="50">
        <f t="shared" ref="L11" si="14">+E11*$I11</f>
        <v>2500000</v>
      </c>
      <c r="M11" s="50">
        <f t="shared" ref="M11" si="15">+F11*$I11</f>
        <v>0</v>
      </c>
      <c r="N11" s="31">
        <f t="shared" ref="N11" si="16">+G11*$I11</f>
        <v>0</v>
      </c>
      <c r="O11" s="32">
        <f t="shared" ref="O11" si="17">SUM(J11:N11)</f>
        <v>2500000</v>
      </c>
      <c r="P11" s="32">
        <f t="shared" ref="P11" si="18">+O11</f>
        <v>2500000</v>
      </c>
      <c r="Q11" s="31">
        <v>0</v>
      </c>
      <c r="R11" s="32"/>
      <c r="S11" s="32">
        <f t="shared" ref="S11" si="19">SUM(P11:R11)</f>
        <v>2500000</v>
      </c>
      <c r="T11" s="30">
        <f>+S11/Resumen!$K$10</f>
        <v>6.25E-2</v>
      </c>
    </row>
    <row r="12" spans="1:20" ht="21.75" customHeight="1" x14ac:dyDescent="0.2">
      <c r="A12" s="29" t="s">
        <v>94</v>
      </c>
      <c r="B12" s="28" t="s">
        <v>84</v>
      </c>
      <c r="C12" s="46">
        <v>0</v>
      </c>
      <c r="D12" s="46">
        <v>0</v>
      </c>
      <c r="E12" s="46">
        <v>0</v>
      </c>
      <c r="F12" s="46">
        <v>0</v>
      </c>
      <c r="G12" s="28">
        <v>1</v>
      </c>
      <c r="H12" s="28">
        <f t="shared" si="7"/>
        <v>1</v>
      </c>
      <c r="I12" s="31">
        <v>1100000</v>
      </c>
      <c r="J12" s="50">
        <f t="shared" si="8"/>
        <v>0</v>
      </c>
      <c r="K12" s="50">
        <f t="shared" si="5"/>
        <v>0</v>
      </c>
      <c r="L12" s="50">
        <f t="shared" si="5"/>
        <v>0</v>
      </c>
      <c r="M12" s="50">
        <f t="shared" si="5"/>
        <v>0</v>
      </c>
      <c r="N12" s="31">
        <f t="shared" si="5"/>
        <v>1100000</v>
      </c>
      <c r="O12" s="32">
        <f t="shared" si="9"/>
        <v>1100000</v>
      </c>
      <c r="P12" s="32">
        <f t="shared" si="6"/>
        <v>1100000</v>
      </c>
      <c r="Q12" s="31"/>
      <c r="R12" s="32"/>
      <c r="S12" s="32"/>
      <c r="T12" s="30"/>
    </row>
    <row r="13" spans="1:20" ht="21.75" customHeight="1" x14ac:dyDescent="0.2">
      <c r="A13" s="29" t="s">
        <v>81</v>
      </c>
      <c r="B13" s="28" t="s">
        <v>85</v>
      </c>
      <c r="C13" s="46">
        <v>0</v>
      </c>
      <c r="D13" s="46">
        <v>2</v>
      </c>
      <c r="E13" s="46">
        <v>2</v>
      </c>
      <c r="F13" s="46">
        <v>0</v>
      </c>
      <c r="G13" s="28">
        <v>0</v>
      </c>
      <c r="H13" s="28">
        <f>SUM(C13:G13)</f>
        <v>4</v>
      </c>
      <c r="I13" s="31">
        <v>300000</v>
      </c>
      <c r="J13" s="50">
        <f>+C13*$I13</f>
        <v>0</v>
      </c>
      <c r="K13" s="50">
        <f t="shared" ref="K13" si="20">+D13*$I13</f>
        <v>600000</v>
      </c>
      <c r="L13" s="50">
        <f t="shared" ref="L13" si="21">+E13*$I13</f>
        <v>600000</v>
      </c>
      <c r="M13" s="50">
        <f t="shared" ref="M13" si="22">+F13*$I13</f>
        <v>0</v>
      </c>
      <c r="N13" s="31">
        <f t="shared" ref="N13" si="23">+G13*$I13</f>
        <v>0</v>
      </c>
      <c r="O13" s="32">
        <f>SUM(J13:N13)</f>
        <v>1200000</v>
      </c>
      <c r="P13" s="32">
        <f t="shared" ref="P13" si="24">+O13</f>
        <v>1200000</v>
      </c>
      <c r="Q13" s="31">
        <v>0</v>
      </c>
      <c r="R13" s="32"/>
      <c r="S13" s="32">
        <f>SUM(P13:R13)</f>
        <v>1200000</v>
      </c>
      <c r="T13" s="30">
        <f>+S13/Resumen!$K$10</f>
        <v>0.03</v>
      </c>
    </row>
    <row r="14" spans="1:20" ht="21.75" customHeight="1" x14ac:dyDescent="0.2">
      <c r="A14" s="36" t="s">
        <v>18</v>
      </c>
      <c r="B14" s="51"/>
      <c r="C14" s="52"/>
      <c r="D14" s="53"/>
      <c r="E14" s="53"/>
      <c r="F14" s="53"/>
      <c r="G14" s="54"/>
      <c r="H14" s="37"/>
      <c r="I14" s="38"/>
      <c r="J14" s="55">
        <f>SUM(J6:J13)</f>
        <v>0</v>
      </c>
      <c r="K14" s="55">
        <f>SUM(K6:K13)</f>
        <v>10575000</v>
      </c>
      <c r="L14" s="55">
        <f>SUM(L6:L13)</f>
        <v>9725000</v>
      </c>
      <c r="M14" s="55">
        <f>SUM(M6:M13)</f>
        <v>0</v>
      </c>
      <c r="N14" s="56">
        <f>SUM(N6:N13)</f>
        <v>1100000</v>
      </c>
      <c r="O14" s="56">
        <f>SUM(J14:N14)</f>
        <v>21400000</v>
      </c>
      <c r="P14" s="56">
        <f t="shared" si="6"/>
        <v>21400000</v>
      </c>
      <c r="Q14" s="56">
        <f>SUM(Q7:Q13)</f>
        <v>0</v>
      </c>
      <c r="R14" s="56"/>
      <c r="S14" s="56">
        <f>SUM(P14:R14)</f>
        <v>21400000</v>
      </c>
      <c r="T14" s="39">
        <f>+S14/Resumen!$K$10</f>
        <v>0.53500000000000003</v>
      </c>
    </row>
    <row r="16" spans="1:20" ht="21.75" customHeight="1" x14ac:dyDescent="0.2">
      <c r="P16" s="35"/>
    </row>
  </sheetData>
  <mergeCells count="12">
    <mergeCell ref="S3:S4"/>
    <mergeCell ref="T3:T4"/>
    <mergeCell ref="A1:T1"/>
    <mergeCell ref="A2:T2"/>
    <mergeCell ref="A3:A4"/>
    <mergeCell ref="B3:B4"/>
    <mergeCell ref="C3:G3"/>
    <mergeCell ref="H3:H4"/>
    <mergeCell ref="I3:I4"/>
    <mergeCell ref="J3:L3"/>
    <mergeCell ref="O3:O4"/>
    <mergeCell ref="P3:R3"/>
  </mergeCells>
  <pageMargins left="0.25" right="0.25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130" zoomScaleNormal="130" workbookViewId="0">
      <selection sqref="A1:T1"/>
    </sheetView>
  </sheetViews>
  <sheetFormatPr defaultRowHeight="11.25" x14ac:dyDescent="0.2"/>
  <cols>
    <col min="1" max="1" width="48.140625" style="13" customWidth="1"/>
    <col min="2" max="2" width="13.28515625" style="40" bestFit="1" customWidth="1"/>
    <col min="3" max="7" width="2.85546875" style="40" customWidth="1"/>
    <col min="8" max="8" width="4.28515625" style="40" bestFit="1" customWidth="1"/>
    <col min="9" max="9" width="8.5703125" style="13" customWidth="1"/>
    <col min="10" max="10" width="8" style="13" bestFit="1" customWidth="1"/>
    <col min="11" max="11" width="7.7109375" style="13" customWidth="1"/>
    <col min="12" max="12" width="9" style="13" customWidth="1"/>
    <col min="13" max="13" width="7.7109375" style="13" customWidth="1"/>
    <col min="14" max="14" width="8" style="13" bestFit="1" customWidth="1"/>
    <col min="15" max="15" width="9.140625" style="13" customWidth="1"/>
    <col min="16" max="16" width="9.28515625" style="13" bestFit="1" customWidth="1"/>
    <col min="17" max="17" width="4.42578125" style="13" bestFit="1" customWidth="1"/>
    <col min="18" max="18" width="3.85546875" style="13" bestFit="1" customWidth="1"/>
    <col min="19" max="19" width="9.42578125" style="13" customWidth="1"/>
    <col min="20" max="20" width="8.5703125" style="41" customWidth="1"/>
    <col min="21" max="21" width="11.42578125" style="13" customWidth="1"/>
    <col min="22" max="16384" width="9.140625" style="13"/>
  </cols>
  <sheetData>
    <row r="1" spans="1:20" ht="16.5" customHeight="1" x14ac:dyDescent="0.2">
      <c r="A1" s="75" t="str">
        <f>+Resumen!A1</f>
        <v>ES-L1075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9.5" customHeight="1" x14ac:dyDescent="0.2">
      <c r="A2" s="76" t="str">
        <f>Resumen!A2</f>
        <v>COSTOS  ANUALES ESTIMADOS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s="16" customFormat="1" x14ac:dyDescent="0.2">
      <c r="A3" s="80" t="s">
        <v>1</v>
      </c>
      <c r="B3" s="85" t="s">
        <v>2</v>
      </c>
      <c r="C3" s="82" t="s">
        <v>3</v>
      </c>
      <c r="D3" s="83"/>
      <c r="E3" s="83"/>
      <c r="F3" s="83"/>
      <c r="G3" s="83"/>
      <c r="H3" s="87" t="s">
        <v>4</v>
      </c>
      <c r="I3" s="87" t="s">
        <v>5</v>
      </c>
      <c r="J3" s="89" t="s">
        <v>6</v>
      </c>
      <c r="K3" s="90"/>
      <c r="L3" s="90"/>
      <c r="M3" s="59"/>
      <c r="N3" s="15"/>
      <c r="O3" s="80" t="s">
        <v>7</v>
      </c>
      <c r="P3" s="77" t="s">
        <v>8</v>
      </c>
      <c r="Q3" s="78"/>
      <c r="R3" s="79"/>
      <c r="S3" s="80" t="s">
        <v>7</v>
      </c>
      <c r="T3" s="73" t="s">
        <v>30</v>
      </c>
    </row>
    <row r="4" spans="1:20" s="16" customFormat="1" x14ac:dyDescent="0.2">
      <c r="A4" s="84"/>
      <c r="B4" s="86"/>
      <c r="C4" s="17">
        <v>1</v>
      </c>
      <c r="D4" s="18">
        <v>2</v>
      </c>
      <c r="E4" s="18">
        <v>3</v>
      </c>
      <c r="F4" s="18">
        <v>4</v>
      </c>
      <c r="G4" s="18">
        <v>5</v>
      </c>
      <c r="H4" s="88"/>
      <c r="I4" s="88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84"/>
      <c r="P4" s="20" t="s">
        <v>12</v>
      </c>
      <c r="Q4" s="21" t="s">
        <v>13</v>
      </c>
      <c r="R4" s="22" t="s">
        <v>14</v>
      </c>
      <c r="S4" s="81"/>
      <c r="T4" s="74"/>
    </row>
    <row r="5" spans="1:20" ht="22.5" customHeight="1" x14ac:dyDescent="0.2">
      <c r="A5" s="23" t="s">
        <v>39</v>
      </c>
      <c r="B5" s="24"/>
      <c r="C5" s="24"/>
      <c r="D5" s="24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0" ht="22.5" customHeight="1" x14ac:dyDescent="0.2">
      <c r="A6" s="27" t="s">
        <v>97</v>
      </c>
      <c r="B6" s="28"/>
      <c r="C6" s="28"/>
      <c r="D6" s="28"/>
      <c r="E6" s="28"/>
      <c r="F6" s="28"/>
      <c r="G6" s="2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ht="33.75" x14ac:dyDescent="0.2">
      <c r="A7" s="29" t="s">
        <v>133</v>
      </c>
      <c r="B7" s="28" t="s">
        <v>58</v>
      </c>
      <c r="C7" s="28">
        <v>0</v>
      </c>
      <c r="D7" s="28">
        <v>1</v>
      </c>
      <c r="E7" s="28">
        <v>0</v>
      </c>
      <c r="F7" s="28">
        <v>0</v>
      </c>
      <c r="G7" s="28">
        <v>0</v>
      </c>
      <c r="H7" s="28">
        <f t="shared" ref="H7:H8" si="0">SUM(C7:G7)</f>
        <v>1</v>
      </c>
      <c r="I7" s="31">
        <v>125000</v>
      </c>
      <c r="J7" s="31">
        <f t="shared" ref="J7:J8" si="1">+C7*$I7</f>
        <v>0</v>
      </c>
      <c r="K7" s="31">
        <f t="shared" ref="K7:K8" si="2">+D7*$I7</f>
        <v>125000</v>
      </c>
      <c r="L7" s="31">
        <f t="shared" ref="L7:L8" si="3">+E7*$I7</f>
        <v>0</v>
      </c>
      <c r="M7" s="31">
        <f t="shared" ref="M7:M8" si="4">+F7*$I7</f>
        <v>0</v>
      </c>
      <c r="N7" s="31">
        <f t="shared" ref="N7:N8" si="5">+G7*$I7</f>
        <v>0</v>
      </c>
      <c r="O7" s="32">
        <f t="shared" ref="O7:O8" si="6">SUM(J7:N7)</f>
        <v>125000</v>
      </c>
      <c r="P7" s="32">
        <f t="shared" ref="P7:P8" si="7">+O7</f>
        <v>125000</v>
      </c>
      <c r="Q7" s="31">
        <v>0</v>
      </c>
      <c r="R7" s="32"/>
      <c r="S7" s="32">
        <f t="shared" ref="S7:S8" si="8">SUM(P7:R7)</f>
        <v>125000</v>
      </c>
      <c r="T7" s="30">
        <f>S7/Resumen!$K$10</f>
        <v>3.1250000000000002E-3</v>
      </c>
    </row>
    <row r="8" spans="1:20" ht="22.5" customHeight="1" x14ac:dyDescent="0.2">
      <c r="A8" s="29" t="s">
        <v>132</v>
      </c>
      <c r="B8" s="28" t="s">
        <v>58</v>
      </c>
      <c r="C8" s="28">
        <v>0</v>
      </c>
      <c r="D8" s="28">
        <v>1</v>
      </c>
      <c r="E8" s="28">
        <v>0</v>
      </c>
      <c r="F8" s="28">
        <v>0</v>
      </c>
      <c r="G8" s="28">
        <v>0</v>
      </c>
      <c r="H8" s="28">
        <f t="shared" si="0"/>
        <v>1</v>
      </c>
      <c r="I8" s="31">
        <v>38600</v>
      </c>
      <c r="J8" s="31">
        <f t="shared" si="1"/>
        <v>0</v>
      </c>
      <c r="K8" s="31">
        <f t="shared" si="2"/>
        <v>38600</v>
      </c>
      <c r="L8" s="31">
        <f t="shared" si="3"/>
        <v>0</v>
      </c>
      <c r="M8" s="31">
        <f t="shared" si="4"/>
        <v>0</v>
      </c>
      <c r="N8" s="31">
        <f t="shared" si="5"/>
        <v>0</v>
      </c>
      <c r="O8" s="32">
        <f t="shared" si="6"/>
        <v>38600</v>
      </c>
      <c r="P8" s="32">
        <f t="shared" si="7"/>
        <v>38600</v>
      </c>
      <c r="Q8" s="31">
        <v>0</v>
      </c>
      <c r="R8" s="32"/>
      <c r="S8" s="32">
        <f t="shared" si="8"/>
        <v>38600</v>
      </c>
      <c r="T8" s="30">
        <f>S8/Resumen!$K$10</f>
        <v>9.6500000000000004E-4</v>
      </c>
    </row>
    <row r="9" spans="1:20" ht="22.5" customHeight="1" x14ac:dyDescent="0.2">
      <c r="A9" s="29" t="s">
        <v>131</v>
      </c>
      <c r="B9" s="28" t="s">
        <v>33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f t="shared" ref="H9" si="9">SUM(C9:G9)</f>
        <v>5</v>
      </c>
      <c r="I9" s="31">
        <v>2000</v>
      </c>
      <c r="J9" s="31">
        <f>+C9*$I9</f>
        <v>2000</v>
      </c>
      <c r="K9" s="31">
        <f>+D9*$I9</f>
        <v>2000</v>
      </c>
      <c r="L9" s="31">
        <f>+E9*$I9</f>
        <v>2000</v>
      </c>
      <c r="M9" s="31">
        <f>+F9*$I9</f>
        <v>2000</v>
      </c>
      <c r="N9" s="31">
        <f>+G9*$I9</f>
        <v>2000</v>
      </c>
      <c r="O9" s="32">
        <f t="shared" ref="O9" si="10">SUM(J9:N9)</f>
        <v>10000</v>
      </c>
      <c r="P9" s="32">
        <f t="shared" ref="P9" si="11">+O9</f>
        <v>10000</v>
      </c>
      <c r="Q9" s="31">
        <v>0</v>
      </c>
      <c r="R9" s="32"/>
      <c r="S9" s="32">
        <f t="shared" ref="S9" si="12">SUM(P9:R9)</f>
        <v>10000</v>
      </c>
      <c r="T9" s="30">
        <f>S9/Resumen!$K$10</f>
        <v>2.5000000000000001E-4</v>
      </c>
    </row>
    <row r="10" spans="1:20" ht="22.5" customHeight="1" x14ac:dyDescent="0.2">
      <c r="A10" s="29" t="s">
        <v>128</v>
      </c>
      <c r="B10" s="28" t="s">
        <v>58</v>
      </c>
      <c r="C10" s="28">
        <v>1</v>
      </c>
      <c r="D10" s="28">
        <v>0</v>
      </c>
      <c r="E10" s="28">
        <v>0</v>
      </c>
      <c r="F10" s="28">
        <v>0</v>
      </c>
      <c r="G10" s="28">
        <v>0</v>
      </c>
      <c r="H10" s="28">
        <f>SUM(C10:G10)</f>
        <v>1</v>
      </c>
      <c r="I10" s="31">
        <v>15000</v>
      </c>
      <c r="J10" s="31">
        <f>+C10*$I10</f>
        <v>15000</v>
      </c>
      <c r="K10" s="31">
        <f t="shared" ref="K10:N10" si="13">+D10*$I10</f>
        <v>0</v>
      </c>
      <c r="L10" s="31">
        <f t="shared" si="13"/>
        <v>0</v>
      </c>
      <c r="M10" s="31">
        <f t="shared" si="13"/>
        <v>0</v>
      </c>
      <c r="N10" s="31">
        <f t="shared" si="13"/>
        <v>0</v>
      </c>
      <c r="O10" s="32">
        <f>SUM(J10:N10)</f>
        <v>15000</v>
      </c>
      <c r="P10" s="32">
        <f>+O10</f>
        <v>15000</v>
      </c>
      <c r="Q10" s="31">
        <v>0</v>
      </c>
      <c r="R10" s="32"/>
      <c r="S10" s="32">
        <f>SUM(P10:R10)</f>
        <v>15000</v>
      </c>
      <c r="T10" s="30">
        <f>S10/Resumen!$K$10</f>
        <v>3.7500000000000001E-4</v>
      </c>
    </row>
    <row r="11" spans="1:20" ht="22.5" customHeight="1" x14ac:dyDescent="0.2">
      <c r="A11" s="29" t="s">
        <v>129</v>
      </c>
      <c r="B11" s="28" t="s">
        <v>58</v>
      </c>
      <c r="C11" s="28">
        <v>1</v>
      </c>
      <c r="D11" s="28">
        <v>0</v>
      </c>
      <c r="E11" s="28">
        <v>0</v>
      </c>
      <c r="F11" s="28">
        <v>0</v>
      </c>
      <c r="G11" s="28">
        <v>0</v>
      </c>
      <c r="H11" s="28">
        <f t="shared" ref="H11:H12" si="14">SUM(C11:G11)</f>
        <v>1</v>
      </c>
      <c r="I11" s="31">
        <v>20000</v>
      </c>
      <c r="J11" s="31">
        <f t="shared" ref="J11:J12" si="15">+C11*$I11</f>
        <v>20000</v>
      </c>
      <c r="K11" s="31">
        <f t="shared" ref="K11:K12" si="16">+D11*$I11</f>
        <v>0</v>
      </c>
      <c r="L11" s="31">
        <f t="shared" ref="L11:L12" si="17">+E11*$I11</f>
        <v>0</v>
      </c>
      <c r="M11" s="31">
        <f t="shared" ref="M11:M12" si="18">+F11*$I11</f>
        <v>0</v>
      </c>
      <c r="N11" s="31">
        <f t="shared" ref="N11:N12" si="19">+G11*$I11</f>
        <v>0</v>
      </c>
      <c r="O11" s="32">
        <f t="shared" ref="O11:O12" si="20">SUM(J11:N11)</f>
        <v>20000</v>
      </c>
      <c r="P11" s="32">
        <f t="shared" ref="P11:P12" si="21">+O11</f>
        <v>20000</v>
      </c>
      <c r="Q11" s="31">
        <v>0</v>
      </c>
      <c r="R11" s="32"/>
      <c r="S11" s="32">
        <f t="shared" ref="S11:S12" si="22">SUM(P11:R11)</f>
        <v>20000</v>
      </c>
      <c r="T11" s="30">
        <f>S11/Resumen!$K$10</f>
        <v>5.0000000000000001E-4</v>
      </c>
    </row>
    <row r="12" spans="1:20" ht="22.5" customHeight="1" x14ac:dyDescent="0.2">
      <c r="A12" s="29" t="s">
        <v>130</v>
      </c>
      <c r="B12" s="28" t="s">
        <v>102</v>
      </c>
      <c r="C12" s="28">
        <v>0</v>
      </c>
      <c r="D12" s="28">
        <v>1</v>
      </c>
      <c r="E12" s="28">
        <v>0</v>
      </c>
      <c r="F12" s="28">
        <v>0</v>
      </c>
      <c r="G12" s="28">
        <v>0</v>
      </c>
      <c r="H12" s="28">
        <f t="shared" si="14"/>
        <v>1</v>
      </c>
      <c r="I12" s="31">
        <v>30000</v>
      </c>
      <c r="J12" s="31">
        <f t="shared" si="15"/>
        <v>0</v>
      </c>
      <c r="K12" s="31">
        <f t="shared" si="16"/>
        <v>30000</v>
      </c>
      <c r="L12" s="31">
        <f t="shared" si="17"/>
        <v>0</v>
      </c>
      <c r="M12" s="31">
        <f t="shared" si="18"/>
        <v>0</v>
      </c>
      <c r="N12" s="31">
        <f t="shared" si="19"/>
        <v>0</v>
      </c>
      <c r="O12" s="32">
        <f t="shared" si="20"/>
        <v>30000</v>
      </c>
      <c r="P12" s="32">
        <f t="shared" si="21"/>
        <v>30000</v>
      </c>
      <c r="Q12" s="31">
        <v>0</v>
      </c>
      <c r="R12" s="32"/>
      <c r="S12" s="32">
        <f t="shared" si="22"/>
        <v>30000</v>
      </c>
      <c r="T12" s="30">
        <f>S12/Resumen!$K$10</f>
        <v>7.5000000000000002E-4</v>
      </c>
    </row>
    <row r="13" spans="1:20" ht="22.5" customHeight="1" x14ac:dyDescent="0.2">
      <c r="A13" s="29" t="s">
        <v>134</v>
      </c>
      <c r="B13" s="28" t="s">
        <v>24</v>
      </c>
      <c r="C13" s="28">
        <v>0</v>
      </c>
      <c r="D13" s="28">
        <v>1</v>
      </c>
      <c r="E13" s="28">
        <v>0</v>
      </c>
      <c r="F13" s="28">
        <v>0</v>
      </c>
      <c r="G13" s="28">
        <v>0</v>
      </c>
      <c r="H13" s="28">
        <f t="shared" ref="H13" si="23">SUM(C13:G13)</f>
        <v>1</v>
      </c>
      <c r="I13" s="31">
        <v>72000</v>
      </c>
      <c r="J13" s="31">
        <f t="shared" ref="J13" si="24">+C13*$I13</f>
        <v>0</v>
      </c>
      <c r="K13" s="31">
        <f t="shared" ref="K13" si="25">+D13*$I13</f>
        <v>72000</v>
      </c>
      <c r="L13" s="31">
        <f t="shared" ref="L13" si="26">+E13*$I13</f>
        <v>0</v>
      </c>
      <c r="M13" s="31">
        <f t="shared" ref="M13" si="27">+F13*$I13</f>
        <v>0</v>
      </c>
      <c r="N13" s="31">
        <f t="shared" ref="N13" si="28">+G13*$I13</f>
        <v>0</v>
      </c>
      <c r="O13" s="32">
        <f t="shared" ref="O13" si="29">SUM(J13:N13)</f>
        <v>72000</v>
      </c>
      <c r="P13" s="32">
        <f t="shared" ref="P13" si="30">+O13</f>
        <v>72000</v>
      </c>
      <c r="Q13" s="31">
        <v>0</v>
      </c>
      <c r="R13" s="32"/>
      <c r="S13" s="32">
        <f t="shared" ref="S13" si="31">SUM(P13:R13)</f>
        <v>72000</v>
      </c>
      <c r="T13" s="30">
        <f>S13/Resumen!$K$10</f>
        <v>1.8E-3</v>
      </c>
    </row>
    <row r="14" spans="1:20" ht="22.5" customHeight="1" x14ac:dyDescent="0.2">
      <c r="A14" s="27" t="s">
        <v>98</v>
      </c>
      <c r="B14" s="28"/>
      <c r="C14" s="28"/>
      <c r="D14" s="28"/>
      <c r="E14" s="28"/>
      <c r="F14" s="28"/>
      <c r="G14" s="28"/>
      <c r="H14" s="28"/>
      <c r="I14" s="31"/>
      <c r="J14" s="31"/>
      <c r="K14" s="31"/>
      <c r="L14" s="31"/>
      <c r="M14" s="31"/>
      <c r="N14" s="31"/>
      <c r="O14" s="32"/>
      <c r="P14" s="32"/>
      <c r="Q14" s="31"/>
      <c r="R14" s="32"/>
      <c r="S14" s="32"/>
      <c r="T14" s="30"/>
    </row>
    <row r="15" spans="1:20" ht="22.5" customHeight="1" x14ac:dyDescent="0.2">
      <c r="A15" s="29" t="s">
        <v>99</v>
      </c>
      <c r="B15" s="28" t="s">
        <v>103</v>
      </c>
      <c r="C15" s="28">
        <v>3</v>
      </c>
      <c r="D15" s="28">
        <v>3</v>
      </c>
      <c r="E15" s="28">
        <v>3</v>
      </c>
      <c r="F15" s="28">
        <v>0</v>
      </c>
      <c r="G15" s="28">
        <v>0</v>
      </c>
      <c r="H15" s="28">
        <f t="shared" ref="H15:H18" si="32">SUM(C15:G15)</f>
        <v>9</v>
      </c>
      <c r="I15" s="31">
        <v>4000</v>
      </c>
      <c r="J15" s="31">
        <f t="shared" ref="J15:N15" si="33">+C15*$I15</f>
        <v>12000</v>
      </c>
      <c r="K15" s="31">
        <f t="shared" si="33"/>
        <v>12000</v>
      </c>
      <c r="L15" s="31">
        <f t="shared" si="33"/>
        <v>12000</v>
      </c>
      <c r="M15" s="31">
        <f t="shared" si="33"/>
        <v>0</v>
      </c>
      <c r="N15" s="31">
        <f t="shared" si="33"/>
        <v>0</v>
      </c>
      <c r="O15" s="32">
        <f t="shared" ref="O15" si="34">SUM(J15:N15)</f>
        <v>36000</v>
      </c>
      <c r="P15" s="32">
        <f t="shared" ref="P15" si="35">+O15</f>
        <v>36000</v>
      </c>
      <c r="Q15" s="31">
        <v>0</v>
      </c>
      <c r="R15" s="32"/>
      <c r="S15" s="32">
        <f t="shared" ref="S15" si="36">SUM(P15:R15)</f>
        <v>36000</v>
      </c>
      <c r="T15" s="30">
        <f>S15/Resumen!$K$10</f>
        <v>8.9999999999999998E-4</v>
      </c>
    </row>
    <row r="16" spans="1:20" ht="22.5" customHeight="1" x14ac:dyDescent="0.2">
      <c r="A16" s="29" t="s">
        <v>100</v>
      </c>
      <c r="B16" s="28" t="s">
        <v>104</v>
      </c>
      <c r="C16" s="28">
        <v>1</v>
      </c>
      <c r="D16" s="28">
        <v>1</v>
      </c>
      <c r="E16" s="28">
        <v>1</v>
      </c>
      <c r="F16" s="28">
        <v>1</v>
      </c>
      <c r="G16" s="28">
        <v>1</v>
      </c>
      <c r="H16" s="28">
        <f t="shared" si="32"/>
        <v>5</v>
      </c>
      <c r="I16" s="31">
        <v>2000</v>
      </c>
      <c r="J16" s="31">
        <f t="shared" ref="J16:J18" si="37">+C16*$I16</f>
        <v>2000</v>
      </c>
      <c r="K16" s="31">
        <f t="shared" ref="K16:K18" si="38">+D16*$I16</f>
        <v>2000</v>
      </c>
      <c r="L16" s="31">
        <f t="shared" ref="L16:L18" si="39">+E16*$I16</f>
        <v>2000</v>
      </c>
      <c r="M16" s="31">
        <f t="shared" ref="M16:M18" si="40">+F16*$I16</f>
        <v>2000</v>
      </c>
      <c r="N16" s="31">
        <f t="shared" ref="N16:N18" si="41">+G16*$I16</f>
        <v>2000</v>
      </c>
      <c r="O16" s="32">
        <f t="shared" ref="O16:O18" si="42">SUM(J16:N16)</f>
        <v>10000</v>
      </c>
      <c r="P16" s="32">
        <f t="shared" ref="P16:P18" si="43">+O16</f>
        <v>10000</v>
      </c>
      <c r="Q16" s="31">
        <v>0</v>
      </c>
      <c r="R16" s="32"/>
      <c r="S16" s="32">
        <f t="shared" ref="S16:S18" si="44">SUM(P16:R16)</f>
        <v>10000</v>
      </c>
      <c r="T16" s="30">
        <f>S16/Resumen!$K$10</f>
        <v>2.5000000000000001E-4</v>
      </c>
    </row>
    <row r="17" spans="1:20" ht="22.5" customHeight="1" x14ac:dyDescent="0.2">
      <c r="A17" s="29" t="s">
        <v>135</v>
      </c>
      <c r="B17" s="28" t="s">
        <v>24</v>
      </c>
      <c r="C17" s="28">
        <v>0</v>
      </c>
      <c r="D17" s="28">
        <v>1</v>
      </c>
      <c r="E17" s="28">
        <v>0</v>
      </c>
      <c r="F17" s="28">
        <v>0</v>
      </c>
      <c r="G17" s="28">
        <v>0</v>
      </c>
      <c r="H17" s="28">
        <f t="shared" si="32"/>
        <v>1</v>
      </c>
      <c r="I17" s="31">
        <v>3400</v>
      </c>
      <c r="J17" s="31">
        <f t="shared" si="37"/>
        <v>0</v>
      </c>
      <c r="K17" s="31">
        <f t="shared" si="38"/>
        <v>3400</v>
      </c>
      <c r="L17" s="31">
        <f t="shared" si="39"/>
        <v>0</v>
      </c>
      <c r="M17" s="31">
        <f t="shared" si="40"/>
        <v>0</v>
      </c>
      <c r="N17" s="31">
        <f t="shared" si="41"/>
        <v>0</v>
      </c>
      <c r="O17" s="32">
        <f t="shared" si="42"/>
        <v>3400</v>
      </c>
      <c r="P17" s="32">
        <f t="shared" si="43"/>
        <v>3400</v>
      </c>
      <c r="Q17" s="31">
        <v>0</v>
      </c>
      <c r="R17" s="32"/>
      <c r="S17" s="32">
        <f t="shared" si="44"/>
        <v>3400</v>
      </c>
      <c r="T17" s="30">
        <f>S17/Resumen!$K$10</f>
        <v>8.5000000000000006E-5</v>
      </c>
    </row>
    <row r="18" spans="1:20" ht="22.5" customHeight="1" x14ac:dyDescent="0.2">
      <c r="A18" s="29" t="s">
        <v>101</v>
      </c>
      <c r="B18" s="28" t="s">
        <v>105</v>
      </c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f t="shared" si="32"/>
        <v>10</v>
      </c>
      <c r="I18" s="31">
        <v>14000</v>
      </c>
      <c r="J18" s="31">
        <f t="shared" si="37"/>
        <v>28000</v>
      </c>
      <c r="K18" s="31">
        <f t="shared" si="38"/>
        <v>28000</v>
      </c>
      <c r="L18" s="31">
        <f t="shared" si="39"/>
        <v>28000</v>
      </c>
      <c r="M18" s="31">
        <f t="shared" si="40"/>
        <v>28000</v>
      </c>
      <c r="N18" s="31">
        <f t="shared" si="41"/>
        <v>28000</v>
      </c>
      <c r="O18" s="32">
        <f t="shared" si="42"/>
        <v>140000</v>
      </c>
      <c r="P18" s="32">
        <f t="shared" si="43"/>
        <v>140000</v>
      </c>
      <c r="Q18" s="31">
        <v>0</v>
      </c>
      <c r="R18" s="32"/>
      <c r="S18" s="32">
        <f t="shared" si="44"/>
        <v>140000</v>
      </c>
      <c r="T18" s="30">
        <f>S18/Resumen!$K$10</f>
        <v>3.5000000000000001E-3</v>
      </c>
    </row>
    <row r="19" spans="1:20" s="16" customFormat="1" ht="22.5" customHeight="1" x14ac:dyDescent="0.2">
      <c r="A19" s="36" t="s">
        <v>127</v>
      </c>
      <c r="B19" s="37"/>
      <c r="C19" s="37"/>
      <c r="D19" s="37"/>
      <c r="E19" s="37"/>
      <c r="F19" s="37"/>
      <c r="G19" s="37"/>
      <c r="H19" s="37"/>
      <c r="I19" s="38"/>
      <c r="J19" s="38">
        <f t="shared" ref="J19:Q19" si="45">SUM(J7:J18)</f>
        <v>79000</v>
      </c>
      <c r="K19" s="38">
        <f t="shared" si="45"/>
        <v>313000</v>
      </c>
      <c r="L19" s="38">
        <f t="shared" si="45"/>
        <v>44000</v>
      </c>
      <c r="M19" s="38">
        <f t="shared" si="45"/>
        <v>32000</v>
      </c>
      <c r="N19" s="38">
        <f t="shared" si="45"/>
        <v>32000</v>
      </c>
      <c r="O19" s="38">
        <f t="shared" si="45"/>
        <v>500000</v>
      </c>
      <c r="P19" s="38">
        <f t="shared" si="45"/>
        <v>500000</v>
      </c>
      <c r="Q19" s="38">
        <f t="shared" si="45"/>
        <v>0</v>
      </c>
      <c r="R19" s="38"/>
      <c r="S19" s="38">
        <f>SUM(S7:S18)</f>
        <v>500000</v>
      </c>
      <c r="T19" s="39">
        <f>+S19/Resumen!$K$10</f>
        <v>1.2500000000000001E-2</v>
      </c>
    </row>
  </sheetData>
  <mergeCells count="12">
    <mergeCell ref="S3:S4"/>
    <mergeCell ref="T3:T4"/>
    <mergeCell ref="A1:T1"/>
    <mergeCell ref="A2:T2"/>
    <mergeCell ref="A3:A4"/>
    <mergeCell ref="B3:B4"/>
    <mergeCell ref="C3:G3"/>
    <mergeCell ref="H3:H4"/>
    <mergeCell ref="I3:I4"/>
    <mergeCell ref="J3:L3"/>
    <mergeCell ref="O3:O4"/>
    <mergeCell ref="P3:R3"/>
  </mergeCells>
  <pageMargins left="0.25" right="0.25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7" zoomScale="120" zoomScaleNormal="120" workbookViewId="0">
      <selection activeCell="I17" sqref="I17"/>
    </sheetView>
  </sheetViews>
  <sheetFormatPr defaultRowHeight="11.25" x14ac:dyDescent="0.2"/>
  <cols>
    <col min="1" max="1" width="48.140625" style="13" customWidth="1"/>
    <col min="2" max="2" width="13.28515625" style="40" bestFit="1" customWidth="1"/>
    <col min="3" max="7" width="2.85546875" style="40" customWidth="1"/>
    <col min="8" max="8" width="4.28515625" style="40" bestFit="1" customWidth="1"/>
    <col min="9" max="9" width="8.5703125" style="13" customWidth="1"/>
    <col min="10" max="10" width="8" style="13" bestFit="1" customWidth="1"/>
    <col min="11" max="11" width="7.7109375" style="13" customWidth="1"/>
    <col min="12" max="12" width="9" style="13" customWidth="1"/>
    <col min="13" max="13" width="7.7109375" style="13" customWidth="1"/>
    <col min="14" max="14" width="8" style="13" bestFit="1" customWidth="1"/>
    <col min="15" max="15" width="9.140625" style="13" customWidth="1"/>
    <col min="16" max="16" width="9.28515625" style="13" bestFit="1" customWidth="1"/>
    <col min="17" max="17" width="4.42578125" style="13" bestFit="1" customWidth="1"/>
    <col min="18" max="18" width="3.85546875" style="13" bestFit="1" customWidth="1"/>
    <col min="19" max="19" width="9.42578125" style="13" customWidth="1"/>
    <col min="20" max="20" width="8.5703125" style="41" customWidth="1"/>
    <col min="21" max="21" width="11.42578125" style="13" customWidth="1"/>
    <col min="22" max="16384" width="9.140625" style="13"/>
  </cols>
  <sheetData>
    <row r="1" spans="1:21" ht="16.5" customHeight="1" x14ac:dyDescent="0.2">
      <c r="A1" s="75" t="str">
        <f>+Resumen!A1</f>
        <v>ES-L1075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1" ht="19.5" customHeight="1" x14ac:dyDescent="0.2">
      <c r="A2" s="76" t="str">
        <f>Resumen!A2</f>
        <v>COSTOS  ANUALES ESTIMADOS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 s="16" customFormat="1" x14ac:dyDescent="0.2">
      <c r="A3" s="80" t="s">
        <v>1</v>
      </c>
      <c r="B3" s="85" t="s">
        <v>2</v>
      </c>
      <c r="C3" s="82" t="s">
        <v>3</v>
      </c>
      <c r="D3" s="83"/>
      <c r="E3" s="83"/>
      <c r="F3" s="83"/>
      <c r="G3" s="83"/>
      <c r="H3" s="87" t="s">
        <v>4</v>
      </c>
      <c r="I3" s="87" t="s">
        <v>5</v>
      </c>
      <c r="J3" s="89" t="s">
        <v>6</v>
      </c>
      <c r="K3" s="90"/>
      <c r="L3" s="90"/>
      <c r="M3" s="59"/>
      <c r="N3" s="15"/>
      <c r="O3" s="80" t="s">
        <v>7</v>
      </c>
      <c r="P3" s="77" t="s">
        <v>8</v>
      </c>
      <c r="Q3" s="78"/>
      <c r="R3" s="79"/>
      <c r="S3" s="80" t="s">
        <v>7</v>
      </c>
      <c r="T3" s="73" t="s">
        <v>30</v>
      </c>
    </row>
    <row r="4" spans="1:21" s="16" customFormat="1" x14ac:dyDescent="0.2">
      <c r="A4" s="84"/>
      <c r="B4" s="86"/>
      <c r="C4" s="17">
        <v>1</v>
      </c>
      <c r="D4" s="18">
        <v>2</v>
      </c>
      <c r="E4" s="18">
        <v>3</v>
      </c>
      <c r="F4" s="18">
        <v>4</v>
      </c>
      <c r="G4" s="18">
        <v>5</v>
      </c>
      <c r="H4" s="88"/>
      <c r="I4" s="88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84"/>
      <c r="P4" s="20" t="s">
        <v>12</v>
      </c>
      <c r="Q4" s="21" t="s">
        <v>13</v>
      </c>
      <c r="R4" s="22" t="s">
        <v>14</v>
      </c>
      <c r="S4" s="81"/>
      <c r="T4" s="74"/>
    </row>
    <row r="5" spans="1:21" ht="22.5" customHeight="1" x14ac:dyDescent="0.2">
      <c r="A5" s="23" t="s">
        <v>38</v>
      </c>
      <c r="B5" s="24"/>
      <c r="C5" s="24"/>
      <c r="D5" s="24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1" ht="22.5" customHeight="1" x14ac:dyDescent="0.2">
      <c r="A6" s="27" t="s">
        <v>116</v>
      </c>
      <c r="B6" s="28"/>
      <c r="C6" s="28"/>
      <c r="D6" s="28"/>
      <c r="E6" s="28"/>
      <c r="F6" s="28"/>
      <c r="G6" s="2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1" ht="22.5" customHeight="1" x14ac:dyDescent="0.2">
      <c r="A7" s="29" t="s">
        <v>108</v>
      </c>
      <c r="B7" s="28" t="s">
        <v>23</v>
      </c>
      <c r="C7" s="28">
        <v>16</v>
      </c>
      <c r="D7" s="28">
        <v>16</v>
      </c>
      <c r="E7" s="28">
        <v>16</v>
      </c>
      <c r="F7" s="28">
        <v>16</v>
      </c>
      <c r="G7" s="28">
        <v>16</v>
      </c>
      <c r="H7" s="28">
        <f>SUM(C7:G7)</f>
        <v>80</v>
      </c>
      <c r="I7" s="31">
        <v>530</v>
      </c>
      <c r="J7" s="31">
        <f>+C7*$I7</f>
        <v>8480</v>
      </c>
      <c r="K7" s="31">
        <f t="shared" ref="K7:N18" si="0">+D7*$I7</f>
        <v>8480</v>
      </c>
      <c r="L7" s="31">
        <f t="shared" si="0"/>
        <v>8480</v>
      </c>
      <c r="M7" s="31">
        <f t="shared" si="0"/>
        <v>8480</v>
      </c>
      <c r="N7" s="31">
        <f t="shared" si="0"/>
        <v>8480</v>
      </c>
      <c r="O7" s="32">
        <f>SUM(J7:N7)</f>
        <v>42400</v>
      </c>
      <c r="P7" s="32">
        <f>+O7</f>
        <v>42400</v>
      </c>
      <c r="Q7" s="31">
        <v>0</v>
      </c>
      <c r="R7" s="32"/>
      <c r="S7" s="32">
        <f>SUM(P7:R7)</f>
        <v>42400</v>
      </c>
      <c r="T7" s="30">
        <f>S7/Resumen!$K$10</f>
        <v>1.06E-3</v>
      </c>
    </row>
    <row r="8" spans="1:21" ht="22.5" customHeight="1" x14ac:dyDescent="0.2">
      <c r="A8" s="29" t="s">
        <v>109</v>
      </c>
      <c r="B8" s="28" t="s">
        <v>110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f>SUM(C8:G8)</f>
        <v>5</v>
      </c>
      <c r="I8" s="31">
        <v>10000</v>
      </c>
      <c r="J8" s="31">
        <f>+C8*$I8</f>
        <v>10000</v>
      </c>
      <c r="K8" s="31">
        <f t="shared" ref="K8:K10" si="1">+D8*$I8</f>
        <v>10000</v>
      </c>
      <c r="L8" s="31">
        <f t="shared" ref="L8:L10" si="2">+E8*$I8</f>
        <v>10000</v>
      </c>
      <c r="M8" s="31">
        <f t="shared" ref="M8:M10" si="3">+F8*$I8</f>
        <v>10000</v>
      </c>
      <c r="N8" s="31">
        <f t="shared" ref="N8:N10" si="4">+G8*$I8</f>
        <v>10000</v>
      </c>
      <c r="O8" s="32">
        <f>SUM(J8:N8)</f>
        <v>50000</v>
      </c>
      <c r="P8" s="32">
        <f>+O8</f>
        <v>50000</v>
      </c>
      <c r="Q8" s="31">
        <v>0</v>
      </c>
      <c r="R8" s="32"/>
      <c r="S8" s="32">
        <f>SUM(P8:R8)</f>
        <v>50000</v>
      </c>
      <c r="T8" s="30">
        <f>S8/Resumen!$K$10</f>
        <v>1.25E-3</v>
      </c>
    </row>
    <row r="9" spans="1:21" ht="22.5" customHeight="1" x14ac:dyDescent="0.2">
      <c r="A9" s="29" t="s">
        <v>123</v>
      </c>
      <c r="B9" s="28" t="s">
        <v>22</v>
      </c>
      <c r="C9" s="28">
        <v>1</v>
      </c>
      <c r="D9" s="28">
        <v>0</v>
      </c>
      <c r="E9" s="28">
        <v>0</v>
      </c>
      <c r="F9" s="28">
        <v>1</v>
      </c>
      <c r="G9" s="28">
        <v>0</v>
      </c>
      <c r="H9" s="28">
        <f t="shared" ref="H9:H10" si="5">SUM(C9:G9)</f>
        <v>2</v>
      </c>
      <c r="I9" s="31">
        <v>25000</v>
      </c>
      <c r="J9" s="31">
        <f t="shared" ref="J9:J10" si="6">+C9*$I9</f>
        <v>25000</v>
      </c>
      <c r="K9" s="31">
        <f t="shared" si="1"/>
        <v>0</v>
      </c>
      <c r="L9" s="31">
        <f t="shared" si="2"/>
        <v>0</v>
      </c>
      <c r="M9" s="31">
        <f t="shared" si="3"/>
        <v>25000</v>
      </c>
      <c r="N9" s="31">
        <f t="shared" si="4"/>
        <v>0</v>
      </c>
      <c r="O9" s="32">
        <f t="shared" ref="O9:O10" si="7">SUM(J9:N9)</f>
        <v>50000</v>
      </c>
      <c r="P9" s="32">
        <f t="shared" ref="P9:P10" si="8">+O9</f>
        <v>50000</v>
      </c>
      <c r="Q9" s="31">
        <v>0</v>
      </c>
      <c r="R9" s="32"/>
      <c r="S9" s="32">
        <f t="shared" ref="S9:S10" si="9">SUM(P9:R9)</f>
        <v>50000</v>
      </c>
      <c r="T9" s="30">
        <f>S9/Resumen!$K$10</f>
        <v>1.25E-3</v>
      </c>
    </row>
    <row r="10" spans="1:21" ht="22.5" customHeight="1" x14ac:dyDescent="0.2">
      <c r="A10" s="29" t="s">
        <v>124</v>
      </c>
      <c r="B10" s="28" t="s">
        <v>125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f t="shared" si="5"/>
        <v>5</v>
      </c>
      <c r="I10" s="31">
        <v>11520</v>
      </c>
      <c r="J10" s="31">
        <f t="shared" si="6"/>
        <v>11520</v>
      </c>
      <c r="K10" s="31">
        <f t="shared" si="1"/>
        <v>11520</v>
      </c>
      <c r="L10" s="31">
        <f t="shared" si="2"/>
        <v>11520</v>
      </c>
      <c r="M10" s="31">
        <f t="shared" si="3"/>
        <v>11520</v>
      </c>
      <c r="N10" s="31">
        <f t="shared" si="4"/>
        <v>11520</v>
      </c>
      <c r="O10" s="32">
        <f t="shared" si="7"/>
        <v>57600</v>
      </c>
      <c r="P10" s="32">
        <f t="shared" si="8"/>
        <v>57600</v>
      </c>
      <c r="Q10" s="31">
        <v>0</v>
      </c>
      <c r="R10" s="32"/>
      <c r="S10" s="32">
        <f t="shared" si="9"/>
        <v>57600</v>
      </c>
      <c r="T10" s="30">
        <f>S10/Resumen!$K$10</f>
        <v>1.4400000000000001E-3</v>
      </c>
    </row>
    <row r="11" spans="1:21" ht="22.5" customHeight="1" x14ac:dyDescent="0.2">
      <c r="A11" s="27" t="s">
        <v>117</v>
      </c>
      <c r="B11" s="28"/>
      <c r="C11" s="28"/>
      <c r="D11" s="28"/>
      <c r="E11" s="28"/>
      <c r="F11" s="28"/>
      <c r="G11" s="28"/>
      <c r="H11" s="28"/>
      <c r="I11" s="31"/>
      <c r="J11" s="31"/>
      <c r="K11" s="31"/>
      <c r="L11" s="31"/>
      <c r="M11" s="31"/>
      <c r="N11" s="31"/>
      <c r="O11" s="32"/>
      <c r="P11" s="32"/>
      <c r="Q11" s="31"/>
      <c r="R11" s="32"/>
      <c r="S11" s="32"/>
      <c r="T11" s="30"/>
      <c r="U11" s="35"/>
    </row>
    <row r="12" spans="1:21" ht="22.5" customHeight="1" x14ac:dyDescent="0.2">
      <c r="A12" s="29" t="s">
        <v>106</v>
      </c>
      <c r="B12" s="28" t="s">
        <v>22</v>
      </c>
      <c r="C12" s="28">
        <v>1</v>
      </c>
      <c r="D12" s="28">
        <v>0</v>
      </c>
      <c r="E12" s="28">
        <v>0</v>
      </c>
      <c r="F12" s="28">
        <v>0</v>
      </c>
      <c r="G12" s="28">
        <v>0</v>
      </c>
      <c r="H12" s="28">
        <f t="shared" ref="H12:H21" si="10">SUM(C12:G12)</f>
        <v>1</v>
      </c>
      <c r="I12" s="31">
        <v>200000</v>
      </c>
      <c r="J12" s="31">
        <f t="shared" ref="J12:N14" si="11">+C12*$I12</f>
        <v>200000</v>
      </c>
      <c r="K12" s="31">
        <f t="shared" si="11"/>
        <v>0</v>
      </c>
      <c r="L12" s="31">
        <f t="shared" si="11"/>
        <v>0</v>
      </c>
      <c r="M12" s="31">
        <f t="shared" si="11"/>
        <v>0</v>
      </c>
      <c r="N12" s="31">
        <f t="shared" si="11"/>
        <v>0</v>
      </c>
      <c r="O12" s="32">
        <f t="shared" ref="O12:O14" si="12">SUM(J12:N12)</f>
        <v>200000</v>
      </c>
      <c r="P12" s="32">
        <f t="shared" ref="P12" si="13">+O12</f>
        <v>200000</v>
      </c>
      <c r="Q12" s="31">
        <v>0</v>
      </c>
      <c r="R12" s="32"/>
      <c r="S12" s="32">
        <f t="shared" ref="S12:S14" si="14">SUM(P12:R12)</f>
        <v>200000</v>
      </c>
      <c r="T12" s="30">
        <f>S12/Resumen!$K$10</f>
        <v>5.0000000000000001E-3</v>
      </c>
    </row>
    <row r="13" spans="1:21" ht="22.5" customHeight="1" x14ac:dyDescent="0.2">
      <c r="A13" s="29" t="s">
        <v>86</v>
      </c>
      <c r="B13" s="28" t="s">
        <v>22</v>
      </c>
      <c r="C13" s="28">
        <v>1</v>
      </c>
      <c r="D13" s="28">
        <v>0</v>
      </c>
      <c r="E13" s="28">
        <v>0</v>
      </c>
      <c r="F13" s="28">
        <v>0</v>
      </c>
      <c r="G13" s="28">
        <v>0</v>
      </c>
      <c r="H13" s="28">
        <f t="shared" ref="H13" si="15">SUM(C13:G13)</f>
        <v>1</v>
      </c>
      <c r="I13" s="31">
        <v>50000</v>
      </c>
      <c r="J13" s="31">
        <f t="shared" ref="J13" si="16">+C13*$I13</f>
        <v>50000</v>
      </c>
      <c r="K13" s="31">
        <f t="shared" ref="K13" si="17">+D13*$I13</f>
        <v>0</v>
      </c>
      <c r="L13" s="31">
        <f t="shared" ref="L13" si="18">+E13*$I13</f>
        <v>0</v>
      </c>
      <c r="M13" s="31">
        <f t="shared" ref="M13" si="19">+F13*$I13</f>
        <v>0</v>
      </c>
      <c r="N13" s="31">
        <f t="shared" ref="N13" si="20">+G13*$I13</f>
        <v>0</v>
      </c>
      <c r="O13" s="32">
        <f t="shared" ref="O13" si="21">SUM(J13:N13)</f>
        <v>50000</v>
      </c>
      <c r="P13" s="32">
        <f t="shared" ref="P13" si="22">+O13</f>
        <v>50000</v>
      </c>
      <c r="Q13" s="31">
        <v>0</v>
      </c>
      <c r="R13" s="32"/>
      <c r="S13" s="32">
        <f t="shared" ref="S13" si="23">SUM(P13:R13)</f>
        <v>50000</v>
      </c>
      <c r="T13" s="30">
        <f>S13/Resumen!$K$10</f>
        <v>1.25E-3</v>
      </c>
    </row>
    <row r="14" spans="1:21" ht="22.5" customHeight="1" x14ac:dyDescent="0.2">
      <c r="A14" s="29" t="s">
        <v>87</v>
      </c>
      <c r="B14" s="28" t="s">
        <v>107</v>
      </c>
      <c r="C14" s="28">
        <v>0</v>
      </c>
      <c r="D14" s="28">
        <v>1</v>
      </c>
      <c r="E14" s="28">
        <v>1</v>
      </c>
      <c r="F14" s="28">
        <v>0</v>
      </c>
      <c r="G14" s="28">
        <v>0</v>
      </c>
      <c r="H14" s="28">
        <f t="shared" si="10"/>
        <v>2</v>
      </c>
      <c r="I14" s="31">
        <v>25000</v>
      </c>
      <c r="J14" s="31">
        <f t="shared" si="11"/>
        <v>0</v>
      </c>
      <c r="K14" s="31">
        <f t="shared" si="11"/>
        <v>25000</v>
      </c>
      <c r="L14" s="31">
        <f t="shared" si="11"/>
        <v>25000</v>
      </c>
      <c r="M14" s="31">
        <f t="shared" si="11"/>
        <v>0</v>
      </c>
      <c r="N14" s="31">
        <f t="shared" si="11"/>
        <v>0</v>
      </c>
      <c r="O14" s="32">
        <f t="shared" si="12"/>
        <v>50000</v>
      </c>
      <c r="P14" s="32">
        <f t="shared" ref="P14:P23" si="24">+O14</f>
        <v>50000</v>
      </c>
      <c r="Q14" s="31">
        <v>0</v>
      </c>
      <c r="R14" s="32"/>
      <c r="S14" s="32">
        <f t="shared" si="14"/>
        <v>50000</v>
      </c>
      <c r="T14" s="30">
        <f>S14/Resumen!$K$10</f>
        <v>1.25E-3</v>
      </c>
    </row>
    <row r="15" spans="1:21" ht="22.5" customHeight="1" x14ac:dyDescent="0.2">
      <c r="A15" s="27" t="s">
        <v>118</v>
      </c>
      <c r="B15" s="28"/>
      <c r="C15" s="28"/>
      <c r="D15" s="28"/>
      <c r="E15" s="28"/>
      <c r="F15" s="28"/>
      <c r="G15" s="28"/>
      <c r="H15" s="28"/>
      <c r="I15" s="31"/>
      <c r="J15" s="31"/>
      <c r="K15" s="31"/>
      <c r="L15" s="31"/>
      <c r="M15" s="31"/>
      <c r="N15" s="31"/>
      <c r="O15" s="32"/>
      <c r="P15" s="32"/>
      <c r="Q15" s="31"/>
      <c r="R15" s="32"/>
      <c r="S15" s="32"/>
      <c r="T15" s="30"/>
    </row>
    <row r="16" spans="1:21" ht="26.25" customHeight="1" x14ac:dyDescent="0.2">
      <c r="A16" s="29" t="s">
        <v>111</v>
      </c>
      <c r="B16" s="28" t="s">
        <v>25</v>
      </c>
      <c r="C16" s="28">
        <v>0</v>
      </c>
      <c r="D16" s="28">
        <v>2</v>
      </c>
      <c r="E16" s="28">
        <v>0</v>
      </c>
      <c r="F16" s="28">
        <v>0</v>
      </c>
      <c r="G16" s="28">
        <v>0</v>
      </c>
      <c r="H16" s="28">
        <f t="shared" si="10"/>
        <v>2</v>
      </c>
      <c r="I16" s="31">
        <v>50000</v>
      </c>
      <c r="J16" s="31">
        <f t="shared" ref="J16:N22" si="25">+C16*$I16</f>
        <v>0</v>
      </c>
      <c r="K16" s="31">
        <f t="shared" si="0"/>
        <v>100000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32">
        <f t="shared" ref="O16:O23" si="26">SUM(J16:N16)</f>
        <v>100000</v>
      </c>
      <c r="P16" s="32">
        <f t="shared" si="24"/>
        <v>100000</v>
      </c>
      <c r="Q16" s="31">
        <v>0</v>
      </c>
      <c r="R16" s="32"/>
      <c r="S16" s="32">
        <f t="shared" ref="S16:S23" si="27">SUM(P16:R16)</f>
        <v>100000</v>
      </c>
      <c r="T16" s="30">
        <f>S16/Resumen!$K$10</f>
        <v>2.5000000000000001E-3</v>
      </c>
      <c r="U16" s="33"/>
    </row>
    <row r="17" spans="1:20" ht="22.5" customHeight="1" x14ac:dyDescent="0.2">
      <c r="A17" s="29" t="s">
        <v>112</v>
      </c>
      <c r="B17" s="28" t="s">
        <v>113</v>
      </c>
      <c r="C17" s="28">
        <v>2</v>
      </c>
      <c r="D17" s="28">
        <v>0</v>
      </c>
      <c r="E17" s="28">
        <v>0</v>
      </c>
      <c r="F17" s="28">
        <v>0</v>
      </c>
      <c r="G17" s="28">
        <v>0</v>
      </c>
      <c r="H17" s="28">
        <f t="shared" si="10"/>
        <v>2</v>
      </c>
      <c r="I17" s="31">
        <v>30000</v>
      </c>
      <c r="J17" s="31">
        <f t="shared" si="25"/>
        <v>60000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2">
        <f t="shared" si="26"/>
        <v>60000</v>
      </c>
      <c r="P17" s="32">
        <f t="shared" si="24"/>
        <v>60000</v>
      </c>
      <c r="Q17" s="31">
        <v>0</v>
      </c>
      <c r="R17" s="32"/>
      <c r="S17" s="32">
        <f t="shared" si="27"/>
        <v>60000</v>
      </c>
      <c r="T17" s="30">
        <f>S17/Resumen!$K$10</f>
        <v>1.5E-3</v>
      </c>
    </row>
    <row r="18" spans="1:20" ht="22.5" customHeight="1" x14ac:dyDescent="0.2">
      <c r="A18" s="29" t="s">
        <v>114</v>
      </c>
      <c r="B18" s="28" t="s">
        <v>115</v>
      </c>
      <c r="C18" s="28">
        <v>2</v>
      </c>
      <c r="D18" s="28">
        <v>0</v>
      </c>
      <c r="E18" s="28">
        <v>2</v>
      </c>
      <c r="F18" s="28">
        <v>0</v>
      </c>
      <c r="G18" s="28">
        <v>2</v>
      </c>
      <c r="H18" s="28">
        <f t="shared" si="10"/>
        <v>6</v>
      </c>
      <c r="I18" s="31">
        <v>15000</v>
      </c>
      <c r="J18" s="31">
        <f t="shared" si="25"/>
        <v>30000</v>
      </c>
      <c r="K18" s="31">
        <f t="shared" si="0"/>
        <v>0</v>
      </c>
      <c r="L18" s="31">
        <f t="shared" si="0"/>
        <v>30000</v>
      </c>
      <c r="M18" s="31">
        <f t="shared" si="0"/>
        <v>0</v>
      </c>
      <c r="N18" s="31">
        <f t="shared" si="0"/>
        <v>30000</v>
      </c>
      <c r="O18" s="32">
        <f t="shared" si="26"/>
        <v>90000</v>
      </c>
      <c r="P18" s="32">
        <f t="shared" si="24"/>
        <v>90000</v>
      </c>
      <c r="Q18" s="31">
        <v>0</v>
      </c>
      <c r="R18" s="32"/>
      <c r="S18" s="32">
        <f t="shared" si="27"/>
        <v>90000</v>
      </c>
      <c r="T18" s="30">
        <f>S18/Resumen!$K$10</f>
        <v>2.2499999999999998E-3</v>
      </c>
    </row>
    <row r="19" spans="1:20" ht="22.5" customHeight="1" x14ac:dyDescent="0.2">
      <c r="A19" s="27" t="s">
        <v>119</v>
      </c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2"/>
      <c r="P19" s="32"/>
      <c r="Q19" s="31"/>
      <c r="R19" s="32"/>
      <c r="S19" s="32"/>
      <c r="T19" s="30"/>
    </row>
    <row r="20" spans="1:20" ht="22.5" customHeight="1" x14ac:dyDescent="0.2">
      <c r="A20" s="29" t="s">
        <v>120</v>
      </c>
      <c r="B20" s="28" t="s">
        <v>22</v>
      </c>
      <c r="C20" s="28">
        <v>1</v>
      </c>
      <c r="D20" s="28">
        <v>1</v>
      </c>
      <c r="E20" s="28">
        <v>0</v>
      </c>
      <c r="F20" s="28">
        <v>0</v>
      </c>
      <c r="G20" s="28">
        <v>0</v>
      </c>
      <c r="H20" s="28">
        <f t="shared" si="10"/>
        <v>2</v>
      </c>
      <c r="I20" s="31">
        <v>50000</v>
      </c>
      <c r="J20" s="31">
        <f t="shared" si="25"/>
        <v>50000</v>
      </c>
      <c r="K20" s="31">
        <f t="shared" si="25"/>
        <v>50000</v>
      </c>
      <c r="L20" s="31">
        <f t="shared" si="25"/>
        <v>0</v>
      </c>
      <c r="M20" s="31">
        <f t="shared" si="25"/>
        <v>0</v>
      </c>
      <c r="N20" s="31">
        <f t="shared" si="25"/>
        <v>0</v>
      </c>
      <c r="O20" s="32">
        <f t="shared" ref="O20:O21" si="28">SUM(J20:N20)</f>
        <v>100000</v>
      </c>
      <c r="P20" s="32">
        <f t="shared" si="24"/>
        <v>100000</v>
      </c>
      <c r="Q20" s="31">
        <v>0</v>
      </c>
      <c r="R20" s="32"/>
      <c r="S20" s="32">
        <f t="shared" si="27"/>
        <v>100000</v>
      </c>
      <c r="T20" s="30">
        <f>S20/Resumen!$K$10</f>
        <v>2.5000000000000001E-3</v>
      </c>
    </row>
    <row r="21" spans="1:20" ht="22.5" customHeight="1" x14ac:dyDescent="0.2">
      <c r="A21" s="29" t="s">
        <v>121</v>
      </c>
      <c r="B21" s="28" t="s">
        <v>22</v>
      </c>
      <c r="C21" s="28">
        <v>1</v>
      </c>
      <c r="D21" s="28">
        <v>1</v>
      </c>
      <c r="E21" s="28">
        <v>0</v>
      </c>
      <c r="F21" s="28">
        <v>0</v>
      </c>
      <c r="G21" s="28">
        <v>0</v>
      </c>
      <c r="H21" s="28">
        <f t="shared" si="10"/>
        <v>2</v>
      </c>
      <c r="I21" s="31">
        <v>50000</v>
      </c>
      <c r="J21" s="31">
        <f t="shared" si="25"/>
        <v>50000</v>
      </c>
      <c r="K21" s="31">
        <f t="shared" si="25"/>
        <v>50000</v>
      </c>
      <c r="L21" s="31">
        <f t="shared" si="25"/>
        <v>0</v>
      </c>
      <c r="M21" s="31">
        <f t="shared" si="25"/>
        <v>0</v>
      </c>
      <c r="N21" s="31">
        <f t="shared" si="25"/>
        <v>0</v>
      </c>
      <c r="O21" s="32">
        <f t="shared" si="28"/>
        <v>100000</v>
      </c>
      <c r="P21" s="32">
        <f t="shared" si="24"/>
        <v>100000</v>
      </c>
      <c r="Q21" s="31">
        <v>0</v>
      </c>
      <c r="R21" s="32"/>
      <c r="S21" s="32">
        <f t="shared" si="27"/>
        <v>100000</v>
      </c>
      <c r="T21" s="30">
        <f>S21/Resumen!$K$10</f>
        <v>2.5000000000000001E-3</v>
      </c>
    </row>
    <row r="22" spans="1:20" ht="22.5" customHeight="1" x14ac:dyDescent="0.2">
      <c r="A22" s="29" t="s">
        <v>122</v>
      </c>
      <c r="B22" s="28" t="s">
        <v>22</v>
      </c>
      <c r="C22" s="28">
        <v>1</v>
      </c>
      <c r="D22" s="28">
        <v>1</v>
      </c>
      <c r="E22" s="28">
        <v>0</v>
      </c>
      <c r="F22" s="28">
        <v>0</v>
      </c>
      <c r="G22" s="28">
        <v>0</v>
      </c>
      <c r="H22" s="28">
        <f>SUM(C22:G22)</f>
        <v>2</v>
      </c>
      <c r="I22" s="31">
        <v>50000</v>
      </c>
      <c r="J22" s="31">
        <f t="shared" si="25"/>
        <v>50000</v>
      </c>
      <c r="K22" s="31">
        <f t="shared" si="25"/>
        <v>50000</v>
      </c>
      <c r="L22" s="31">
        <f t="shared" si="25"/>
        <v>0</v>
      </c>
      <c r="M22" s="31">
        <f t="shared" si="25"/>
        <v>0</v>
      </c>
      <c r="N22" s="31">
        <f t="shared" si="25"/>
        <v>0</v>
      </c>
      <c r="O22" s="32">
        <f>SUM(J22:N22)</f>
        <v>100000</v>
      </c>
      <c r="P22" s="32">
        <f>+O22</f>
        <v>100000</v>
      </c>
      <c r="Q22" s="31">
        <v>0</v>
      </c>
      <c r="R22" s="32"/>
      <c r="S22" s="32">
        <f>SUM(P22:R22)</f>
        <v>100000</v>
      </c>
      <c r="T22" s="30">
        <f>S22/Resumen!$K$10</f>
        <v>2.5000000000000001E-3</v>
      </c>
    </row>
    <row r="23" spans="1:20" s="16" customFormat="1" ht="22.5" customHeight="1" x14ac:dyDescent="0.2">
      <c r="A23" s="36" t="s">
        <v>126</v>
      </c>
      <c r="B23" s="37"/>
      <c r="C23" s="37"/>
      <c r="D23" s="37"/>
      <c r="E23" s="37"/>
      <c r="F23" s="37"/>
      <c r="G23" s="37"/>
      <c r="H23" s="37"/>
      <c r="I23" s="38"/>
      <c r="J23" s="38">
        <f>SUM(J7:J22)</f>
        <v>545000</v>
      </c>
      <c r="K23" s="38">
        <f>SUM(K7:K22)</f>
        <v>305000</v>
      </c>
      <c r="L23" s="38">
        <f>SUM(L7:L22)</f>
        <v>85000</v>
      </c>
      <c r="M23" s="38">
        <f>SUM(M7:M22)</f>
        <v>55000</v>
      </c>
      <c r="N23" s="38">
        <f>SUM(N7:N22)</f>
        <v>60000</v>
      </c>
      <c r="O23" s="38">
        <f t="shared" si="26"/>
        <v>1050000</v>
      </c>
      <c r="P23" s="38">
        <f t="shared" si="24"/>
        <v>1050000</v>
      </c>
      <c r="Q23" s="38">
        <v>0</v>
      </c>
      <c r="R23" s="38"/>
      <c r="S23" s="38">
        <f t="shared" si="27"/>
        <v>1050000</v>
      </c>
      <c r="T23" s="39">
        <f>+S23/Resumen!$K$10</f>
        <v>2.6249999999999999E-2</v>
      </c>
    </row>
  </sheetData>
  <mergeCells count="12">
    <mergeCell ref="S3:S4"/>
    <mergeCell ref="T3:T4"/>
    <mergeCell ref="A1:T1"/>
    <mergeCell ref="A2:T2"/>
    <mergeCell ref="A3:A4"/>
    <mergeCell ref="B3:B4"/>
    <mergeCell ref="C3:G3"/>
    <mergeCell ref="H3:H4"/>
    <mergeCell ref="I3:I4"/>
    <mergeCell ref="J3:L3"/>
    <mergeCell ref="O3:O4"/>
    <mergeCell ref="P3:R3"/>
  </mergeCells>
  <pageMargins left="0.25" right="0.25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I9" sqref="I9"/>
    </sheetView>
  </sheetViews>
  <sheetFormatPr defaultColWidth="118" defaultRowHeight="15" x14ac:dyDescent="0.25"/>
  <cols>
    <col min="1" max="1" width="37" bestFit="1" customWidth="1"/>
    <col min="2" max="2" width="13.28515625" bestFit="1" customWidth="1"/>
    <col min="3" max="7" width="2.7109375" bestFit="1" customWidth="1"/>
    <col min="8" max="8" width="4.28515625" bestFit="1" customWidth="1"/>
    <col min="9" max="9" width="9.85546875" customWidth="1"/>
    <col min="10" max="14" width="8" bestFit="1" customWidth="1"/>
    <col min="15" max="15" width="11.140625" bestFit="1" customWidth="1"/>
    <col min="16" max="16" width="9.28515625" bestFit="1" customWidth="1"/>
    <col min="17" max="17" width="7" customWidth="1"/>
    <col min="18" max="18" width="6.140625" customWidth="1"/>
    <col min="19" max="19" width="11.140625" bestFit="1" customWidth="1"/>
    <col min="20" max="20" width="12.28515625" bestFit="1" customWidth="1"/>
  </cols>
  <sheetData>
    <row r="1" spans="1:20" ht="18.75" x14ac:dyDescent="0.25">
      <c r="A1" s="61" t="str">
        <f>+Resumen!A1</f>
        <v>ES-L1075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8.75" x14ac:dyDescent="0.25">
      <c r="A2" s="62" t="str">
        <f>+Resumen!A2</f>
        <v>COSTOS  ANUALES ESTIMADOS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13" customFormat="1" ht="18.75" customHeight="1" x14ac:dyDescent="0.2">
      <c r="A3" s="80" t="s">
        <v>1</v>
      </c>
      <c r="B3" s="85" t="s">
        <v>2</v>
      </c>
      <c r="C3" s="82" t="s">
        <v>3</v>
      </c>
      <c r="D3" s="83"/>
      <c r="E3" s="83"/>
      <c r="F3" s="83"/>
      <c r="G3" s="83"/>
      <c r="H3" s="87" t="s">
        <v>4</v>
      </c>
      <c r="I3" s="87" t="s">
        <v>5</v>
      </c>
      <c r="J3" s="89" t="s">
        <v>6</v>
      </c>
      <c r="K3" s="90"/>
      <c r="L3" s="90"/>
      <c r="M3" s="14"/>
      <c r="N3" s="15"/>
      <c r="O3" s="80" t="s">
        <v>7</v>
      </c>
      <c r="P3" s="77" t="s">
        <v>8</v>
      </c>
      <c r="Q3" s="78"/>
      <c r="R3" s="79"/>
      <c r="S3" s="80" t="s">
        <v>7</v>
      </c>
      <c r="T3" s="73" t="s">
        <v>30</v>
      </c>
    </row>
    <row r="4" spans="1:20" s="13" customFormat="1" ht="18.75" customHeight="1" x14ac:dyDescent="0.2">
      <c r="A4" s="84"/>
      <c r="B4" s="86"/>
      <c r="C4" s="17">
        <v>1</v>
      </c>
      <c r="D4" s="18">
        <v>2</v>
      </c>
      <c r="E4" s="18">
        <v>3</v>
      </c>
      <c r="F4" s="18">
        <v>4</v>
      </c>
      <c r="G4" s="18">
        <v>5</v>
      </c>
      <c r="H4" s="88"/>
      <c r="I4" s="88"/>
      <c r="J4" s="19" t="s">
        <v>9</v>
      </c>
      <c r="K4" s="14" t="s">
        <v>10</v>
      </c>
      <c r="L4" s="14" t="s">
        <v>11</v>
      </c>
      <c r="M4" s="18" t="s">
        <v>15</v>
      </c>
      <c r="N4" s="18" t="s">
        <v>16</v>
      </c>
      <c r="O4" s="84"/>
      <c r="P4" s="20" t="s">
        <v>12</v>
      </c>
      <c r="Q4" s="21" t="s">
        <v>13</v>
      </c>
      <c r="R4" s="22" t="s">
        <v>14</v>
      </c>
      <c r="S4" s="81"/>
      <c r="T4" s="74"/>
    </row>
    <row r="5" spans="1:20" s="13" customFormat="1" ht="22.5" customHeight="1" x14ac:dyDescent="0.2">
      <c r="A5" s="27" t="s">
        <v>29</v>
      </c>
      <c r="B5" s="28"/>
      <c r="C5" s="28"/>
      <c r="D5" s="28"/>
      <c r="E5" s="28"/>
      <c r="F5" s="28"/>
      <c r="G5" s="28"/>
      <c r="H5" s="28"/>
      <c r="I5" s="57"/>
      <c r="J5" s="57"/>
      <c r="K5" s="57"/>
      <c r="L5" s="57"/>
      <c r="M5" s="57"/>
      <c r="N5" s="57"/>
      <c r="O5" s="58"/>
      <c r="P5" s="58"/>
      <c r="Q5" s="57"/>
      <c r="R5" s="29"/>
      <c r="S5" s="58"/>
      <c r="T5" s="30"/>
    </row>
    <row r="6" spans="1:20" s="13" customFormat="1" ht="22.5" customHeight="1" x14ac:dyDescent="0.2">
      <c r="A6" s="29" t="s">
        <v>95</v>
      </c>
      <c r="B6" s="28" t="s">
        <v>26</v>
      </c>
      <c r="C6" s="28">
        <v>0</v>
      </c>
      <c r="D6" s="28">
        <v>0</v>
      </c>
      <c r="E6" s="28">
        <v>1</v>
      </c>
      <c r="F6" s="28">
        <v>0</v>
      </c>
      <c r="G6" s="28">
        <v>1</v>
      </c>
      <c r="H6" s="28">
        <f t="shared" ref="H6" si="0">SUM(C6:G6)</f>
        <v>2</v>
      </c>
      <c r="I6" s="31">
        <v>30000</v>
      </c>
      <c r="J6" s="31">
        <f t="shared" ref="J6" si="1">+C6*$I6</f>
        <v>0</v>
      </c>
      <c r="K6" s="31">
        <f t="shared" ref="K6" si="2">+D6*$I6</f>
        <v>0</v>
      </c>
      <c r="L6" s="31">
        <f t="shared" ref="L6" si="3">+E6*$I6</f>
        <v>30000</v>
      </c>
      <c r="M6" s="31">
        <f t="shared" ref="M6" si="4">+F6*$I6</f>
        <v>0</v>
      </c>
      <c r="N6" s="31">
        <f t="shared" ref="N6" si="5">+G6*$I6</f>
        <v>30000</v>
      </c>
      <c r="O6" s="32">
        <f t="shared" ref="O6" si="6">SUM(J6:N6)</f>
        <v>60000</v>
      </c>
      <c r="P6" s="32">
        <f t="shared" ref="P6:P10" si="7">+O6</f>
        <v>60000</v>
      </c>
      <c r="Q6" s="31">
        <v>0</v>
      </c>
      <c r="R6" s="32"/>
      <c r="S6" s="32">
        <f t="shared" ref="S6" si="8">SUM(P6:R6)</f>
        <v>60000</v>
      </c>
      <c r="T6" s="30">
        <f>+S6/Resumen!$K$10</f>
        <v>1.5E-3</v>
      </c>
    </row>
    <row r="7" spans="1:20" s="13" customFormat="1" ht="22.5" customHeight="1" x14ac:dyDescent="0.2">
      <c r="A7" s="29" t="s">
        <v>34</v>
      </c>
      <c r="B7" s="28" t="s">
        <v>31</v>
      </c>
      <c r="C7" s="28">
        <v>1</v>
      </c>
      <c r="D7" s="28">
        <v>1</v>
      </c>
      <c r="E7" s="28">
        <v>1</v>
      </c>
      <c r="F7" s="28">
        <v>1</v>
      </c>
      <c r="G7" s="28">
        <v>1</v>
      </c>
      <c r="H7" s="28">
        <f t="shared" ref="H7:H9" si="9">SUM(C7:G7)</f>
        <v>5</v>
      </c>
      <c r="I7" s="31">
        <v>10000</v>
      </c>
      <c r="J7" s="31">
        <f t="shared" ref="J7:N9" si="10">+C7*$I7</f>
        <v>10000</v>
      </c>
      <c r="K7" s="31">
        <f t="shared" si="10"/>
        <v>10000</v>
      </c>
      <c r="L7" s="31">
        <f t="shared" si="10"/>
        <v>10000</v>
      </c>
      <c r="M7" s="31">
        <f t="shared" si="10"/>
        <v>10000</v>
      </c>
      <c r="N7" s="31">
        <f t="shared" si="10"/>
        <v>10000</v>
      </c>
      <c r="O7" s="32">
        <f t="shared" ref="O7:O9" si="11">SUM(J7:N7)</f>
        <v>50000</v>
      </c>
      <c r="P7" s="32">
        <f t="shared" si="7"/>
        <v>50000</v>
      </c>
      <c r="Q7" s="31">
        <v>0</v>
      </c>
      <c r="R7" s="32"/>
      <c r="S7" s="32">
        <f t="shared" ref="S7:S9" si="12">SUM(P7:R7)</f>
        <v>50000</v>
      </c>
      <c r="T7" s="30">
        <f>+S7/Resumen!$K$10</f>
        <v>1.25E-3</v>
      </c>
    </row>
    <row r="8" spans="1:20" s="13" customFormat="1" ht="22.5" customHeight="1" x14ac:dyDescent="0.2">
      <c r="A8" s="29" t="s">
        <v>96</v>
      </c>
      <c r="B8" s="28" t="s">
        <v>26</v>
      </c>
      <c r="C8" s="28">
        <v>0</v>
      </c>
      <c r="D8" s="28">
        <v>0</v>
      </c>
      <c r="E8" s="28">
        <v>1</v>
      </c>
      <c r="F8" s="28">
        <v>0</v>
      </c>
      <c r="G8" s="28">
        <v>1</v>
      </c>
      <c r="H8" s="28">
        <f t="shared" ref="H8" si="13">SUM(C8:G8)</f>
        <v>2</v>
      </c>
      <c r="I8" s="31">
        <v>70000</v>
      </c>
      <c r="J8" s="31">
        <f t="shared" ref="J8" si="14">+C8*$I8</f>
        <v>0</v>
      </c>
      <c r="K8" s="31">
        <f t="shared" ref="K8" si="15">+D8*$I8</f>
        <v>0</v>
      </c>
      <c r="L8" s="31">
        <f t="shared" ref="L8" si="16">+E8*$I8</f>
        <v>70000</v>
      </c>
      <c r="M8" s="31">
        <f t="shared" ref="M8" si="17">+F8*$I8</f>
        <v>0</v>
      </c>
      <c r="N8" s="31">
        <f t="shared" ref="N8" si="18">+G8*$I8</f>
        <v>70000</v>
      </c>
      <c r="O8" s="32">
        <f t="shared" ref="O8" si="19">SUM(J8:N8)</f>
        <v>140000</v>
      </c>
      <c r="P8" s="32">
        <f t="shared" ref="P8" si="20">+O8</f>
        <v>140000</v>
      </c>
      <c r="Q8" s="31">
        <v>0</v>
      </c>
      <c r="R8" s="32"/>
      <c r="S8" s="32">
        <f t="shared" ref="S8" si="21">SUM(P8:R8)</f>
        <v>140000</v>
      </c>
      <c r="T8" s="30">
        <f>+S8/Resumen!$K$10</f>
        <v>3.5000000000000001E-3</v>
      </c>
    </row>
    <row r="9" spans="1:20" s="13" customFormat="1" ht="22.5" customHeight="1" x14ac:dyDescent="0.2">
      <c r="A9" s="29" t="s">
        <v>35</v>
      </c>
      <c r="B9" s="28" t="s">
        <v>32</v>
      </c>
      <c r="C9" s="28">
        <v>12</v>
      </c>
      <c r="D9" s="28">
        <v>12</v>
      </c>
      <c r="E9" s="28">
        <v>12</v>
      </c>
      <c r="F9" s="28">
        <v>12</v>
      </c>
      <c r="G9" s="28">
        <v>12</v>
      </c>
      <c r="H9" s="28">
        <f t="shared" si="9"/>
        <v>60</v>
      </c>
      <c r="I9" s="31">
        <v>15000</v>
      </c>
      <c r="J9" s="31">
        <f t="shared" si="10"/>
        <v>180000</v>
      </c>
      <c r="K9" s="31">
        <f t="shared" si="10"/>
        <v>180000</v>
      </c>
      <c r="L9" s="31">
        <f t="shared" si="10"/>
        <v>180000</v>
      </c>
      <c r="M9" s="31">
        <f t="shared" si="10"/>
        <v>180000</v>
      </c>
      <c r="N9" s="31">
        <f t="shared" si="10"/>
        <v>180000</v>
      </c>
      <c r="O9" s="32">
        <f t="shared" si="11"/>
        <v>900000</v>
      </c>
      <c r="P9" s="32">
        <f t="shared" si="7"/>
        <v>900000</v>
      </c>
      <c r="Q9" s="31">
        <v>0</v>
      </c>
      <c r="R9" s="32"/>
      <c r="S9" s="32">
        <f t="shared" si="12"/>
        <v>900000</v>
      </c>
      <c r="T9" s="30">
        <f>+S9/Resumen!$K$10</f>
        <v>2.2499999999999999E-2</v>
      </c>
    </row>
    <row r="10" spans="1:20" s="13" customFormat="1" ht="11.25" x14ac:dyDescent="0.2">
      <c r="A10" s="36" t="s">
        <v>28</v>
      </c>
      <c r="B10" s="37"/>
      <c r="C10" s="37"/>
      <c r="D10" s="37"/>
      <c r="E10" s="37"/>
      <c r="F10" s="37"/>
      <c r="G10" s="37"/>
      <c r="H10" s="37"/>
      <c r="I10" s="38"/>
      <c r="J10" s="56">
        <f>SUM(J6:J9)</f>
        <v>190000</v>
      </c>
      <c r="K10" s="56">
        <f>SUM(K6:K9)</f>
        <v>190000</v>
      </c>
      <c r="L10" s="56">
        <f>SUM(L6:L9)</f>
        <v>290000</v>
      </c>
      <c r="M10" s="56">
        <f>SUM(M6:M9)</f>
        <v>190000</v>
      </c>
      <c r="N10" s="56">
        <f>SUM(N6:N9)</f>
        <v>290000</v>
      </c>
      <c r="O10" s="56">
        <f>SUM(J10:N10)</f>
        <v>1150000</v>
      </c>
      <c r="P10" s="56">
        <f t="shared" si="7"/>
        <v>1150000</v>
      </c>
      <c r="Q10" s="56">
        <f>SUM(Q6:Q9)</f>
        <v>0</v>
      </c>
      <c r="R10" s="56">
        <f>SUM(R6:R9)</f>
        <v>0</v>
      </c>
      <c r="S10" s="56">
        <f>SUM(P10:R10)</f>
        <v>1150000</v>
      </c>
      <c r="T10" s="39">
        <f>+S10/Resumen!$K$10</f>
        <v>2.8750000000000001E-2</v>
      </c>
    </row>
  </sheetData>
  <mergeCells count="12">
    <mergeCell ref="S3:S4"/>
    <mergeCell ref="T3:T4"/>
    <mergeCell ref="A1:T1"/>
    <mergeCell ref="A2:T2"/>
    <mergeCell ref="A3:A4"/>
    <mergeCell ref="B3:B4"/>
    <mergeCell ref="C3:G3"/>
    <mergeCell ref="H3:H4"/>
    <mergeCell ref="I3:I4"/>
    <mergeCell ref="J3:L3"/>
    <mergeCell ref="O3:O4"/>
    <mergeCell ref="P3:R3"/>
  </mergeCells>
  <pageMargins left="0.25" right="0.25" top="0.75" bottom="0.75" header="0.3" footer="0.3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38040996</IDBDocs_x0020_Number>
    <TaxCatchAll xmlns="9c571b2f-e523-4ab2-ba2e-09e151a03ef4">
      <Value>10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IFD/CTI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Approval_x0020_Number xmlns="9c571b2f-e523-4ab2-ba2e-09e151a03ef4" xsi:nil="true"/>
    <Document_x0020_Author xmlns="9c571b2f-e523-4ab2-ba2e-09e151a03ef4">Solis Ahumada, Galileo Humberto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2013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ES-L1075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Proposal&lt;/USER_STAGE&gt;&lt;APPROVAL_CODE&gt;QRR&lt;/APPROVAL_CODE&gt;&lt;APPROVAL_DESC&gt;Quality &amp; Risk Review&lt;/APPROVAL_DESC&gt;&lt;PD_OBJ_TYPE&gt;0&lt;/PD_OBJ_TYPE&gt;&lt;MAKERECORD&gt;N&lt;/MAKERECORD&gt;&lt;PD_FILEPT_NO&gt;PO-ES-L1075-Plan&lt;/PD_FILEPT_NO&gt;&lt;/Data&gt;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ANNEX</Identifier>
    <Disclosure_x0020_Activity xmlns="9c571b2f-e523-4ab2-ba2e-09e151a03ef4">Loan Proposal</Disclosure_x0020_Activity>
    <Webtopic xmlns="9c571b2f-e523-4ab2-ba2e-09e151a03ef4">CO-CYT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E2FFAD7A8F2796408B61A8DC0AD4A087" ma:contentTypeVersion="0" ma:contentTypeDescription="A content type to manage public (operations) IDB documents" ma:contentTypeScope="" ma:versionID="aedd02ef56c9b00425952c2da84e9815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5dc240e628757ba7ec5e5939143c27f4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04a3a5b-86bb-404a-93c9-b33ba2dc986f}" ma:internalName="TaxCatchAll" ma:showField="CatchAllData" ma:web="7e4303c5-54d5-4ea9-afa6-e8c3c05c9e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04a3a5b-86bb-404a-93c9-b33ba2dc986f}" ma:internalName="TaxCatchAllLabel" ma:readOnly="true" ma:showField="CatchAllDataLabel" ma:web="7e4303c5-54d5-4ea9-afa6-e8c3c05c9e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7398B4-7E01-45D4-9DCD-0462C26A1101}"/>
</file>

<file path=customXml/itemProps2.xml><?xml version="1.0" encoding="utf-8"?>
<ds:datastoreItem xmlns:ds="http://schemas.openxmlformats.org/officeDocument/2006/customXml" ds:itemID="{7070686C-67AB-40D9-A5B6-A46E019E41F4}"/>
</file>

<file path=customXml/itemProps3.xml><?xml version="1.0" encoding="utf-8"?>
<ds:datastoreItem xmlns:ds="http://schemas.openxmlformats.org/officeDocument/2006/customXml" ds:itemID="{1801F687-5417-4F24-9200-07E5F77CBAF6}"/>
</file>

<file path=customXml/itemProps4.xml><?xml version="1.0" encoding="utf-8"?>
<ds:datastoreItem xmlns:ds="http://schemas.openxmlformats.org/officeDocument/2006/customXml" ds:itemID="{63E5E7EF-0FBB-46EB-96E7-71302FBD27DE}"/>
</file>

<file path=customXml/itemProps5.xml><?xml version="1.0" encoding="utf-8"?>
<ds:datastoreItem xmlns:ds="http://schemas.openxmlformats.org/officeDocument/2006/customXml" ds:itemID="{5CC2E4B2-67FF-4F4F-A3A0-8D2238421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Resumen</vt:lpstr>
      <vt:lpstr>Componente I</vt:lpstr>
      <vt:lpstr>Componente II</vt:lpstr>
      <vt:lpstr>Componente III</vt:lpstr>
      <vt:lpstr>Componente IV</vt:lpstr>
      <vt:lpstr>Administración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 Link Op_ 4_ Presupuesto Detallado_  ES-L1075</dc:title>
  <dc:creator>Inter-American Development Bank</dc:creator>
  <cp:lastModifiedBy>Inter-American Development Bank</cp:lastModifiedBy>
  <cp:lastPrinted>2012-07-23T00:05:54Z</cp:lastPrinted>
  <dcterms:created xsi:type="dcterms:W3CDTF">2012-07-01T02:14:52Z</dcterms:created>
  <dcterms:modified xsi:type="dcterms:W3CDTF">2014-04-25T01:56:41Z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0x01010046CF21643EE8D14686A648AA6DAD089200E2FFAD7A8F2796408B61A8DC0AD4A087</vt:lpwstr>
  </property>
  <property fmtid="{D5CDD505-2E9C-101B-9397-08002B2CF9AE}" pid="3" name="TaxKeyword">
    <vt:lpwstr/>
  </property>
  <property fmtid="{D5CDD505-2E9C-101B-9397-08002B2CF9AE}" pid="4" name="Function Operations IDB">
    <vt:lpwstr>7;#Project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10;#Project Profile (PP)|ac5f0c28-f2f6-431c-8d05-62f851b6a822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10;#Project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