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670" windowHeight="12270"/>
  </bookViews>
  <sheets>
    <sheet name="PA - PVT" sheetId="1" r:id="rId1"/>
  </sheets>
  <definedNames>
    <definedName name="_xlnm.Print_Area" localSheetId="0">'PA - PVT'!$A$1:$L$69</definedName>
    <definedName name="_xlnm.Print_Titles" localSheetId="0">'PA - PVT'!$1:$8</definedName>
  </definedNames>
  <calcPr calcId="145621"/>
</workbook>
</file>

<file path=xl/calcChain.xml><?xml version="1.0" encoding="utf-8"?>
<calcChain xmlns="http://schemas.openxmlformats.org/spreadsheetml/2006/main">
  <c r="A69" i="1" l="1"/>
  <c r="A68" i="1" l="1"/>
  <c r="D45" i="1" l="1"/>
  <c r="N24" i="1"/>
  <c r="M24" i="1"/>
  <c r="N31" i="1"/>
  <c r="M31" i="1"/>
  <c r="M32" i="1"/>
  <c r="N32" i="1"/>
  <c r="N30" i="1"/>
  <c r="M30" i="1"/>
  <c r="M20" i="1" l="1"/>
  <c r="N20" i="1"/>
  <c r="N43" i="1" l="1"/>
  <c r="M43" i="1"/>
  <c r="M44" i="1"/>
  <c r="N44" i="1"/>
  <c r="N42" i="1" l="1"/>
  <c r="M42" i="1"/>
  <c r="N41" i="1" l="1"/>
  <c r="M41" i="1"/>
  <c r="N22" i="1"/>
  <c r="M22" i="1"/>
  <c r="M19" i="1"/>
  <c r="N19" i="1"/>
  <c r="N40" i="1"/>
  <c r="M40" i="1"/>
  <c r="M28" i="1"/>
  <c r="N28" i="1"/>
  <c r="D37" i="1"/>
  <c r="D25" i="1"/>
  <c r="N18" i="1"/>
  <c r="M18" i="1"/>
  <c r="M23" i="1"/>
  <c r="N23" i="1"/>
  <c r="N29" i="1"/>
  <c r="M29" i="1"/>
  <c r="N33" i="1"/>
  <c r="M33" i="1"/>
  <c r="M35" i="1"/>
  <c r="N35" i="1"/>
  <c r="M21" i="1"/>
  <c r="N21" i="1"/>
  <c r="N36" i="1"/>
  <c r="M36" i="1"/>
  <c r="M45" i="1" l="1"/>
  <c r="N45" i="1"/>
  <c r="M46" i="1" s="1"/>
  <c r="G48" i="1" s="1"/>
  <c r="D47" i="1"/>
  <c r="D48" i="1" s="1"/>
  <c r="N46" i="1" l="1"/>
  <c r="H48" i="1" s="1"/>
</calcChain>
</file>

<file path=xl/sharedStrings.xml><?xml version="1.0" encoding="utf-8"?>
<sst xmlns="http://schemas.openxmlformats.org/spreadsheetml/2006/main" count="228" uniqueCount="141">
  <si>
    <t>Nº</t>
  </si>
  <si>
    <t>Descrição do Contrato</t>
  </si>
  <si>
    <t>Fonte</t>
  </si>
  <si>
    <t>BID</t>
  </si>
  <si>
    <t>Local</t>
  </si>
  <si>
    <t>Datas Estimadas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</si>
  <si>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</si>
  <si>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</si>
  <si>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</si>
  <si>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</si>
  <si>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</si>
  <si>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</si>
  <si>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</si>
  <si>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</si>
  <si>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</si>
  <si>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EP</t>
  </si>
  <si>
    <t>SUBTOTAL DE CONSULTORIA</t>
  </si>
  <si>
    <t>(%)</t>
  </si>
  <si>
    <t>SUBTOTAL DE OBRAS</t>
  </si>
  <si>
    <t>BRASIL</t>
  </si>
  <si>
    <t>Anúncio</t>
  </si>
  <si>
    <t>Contrato</t>
  </si>
  <si>
    <t>1. SERVIÇOS DE CONSULTORIA</t>
  </si>
  <si>
    <t>PERCENTUAL (%) POR FONTE</t>
  </si>
  <si>
    <t>Comentário</t>
  </si>
  <si>
    <t xml:space="preserve">2. OBRAS </t>
  </si>
  <si>
    <t>SUBTOTAL DE  SERVIÇOS TÉCNICOS</t>
  </si>
  <si>
    <t>Notas:</t>
  </si>
  <si>
    <t>(4)</t>
  </si>
  <si>
    <t>(5)</t>
  </si>
  <si>
    <t xml:space="preserve">PLANO DE AQUISIÇÕES (PA) - 18 MESES </t>
  </si>
  <si>
    <t>(6)</t>
  </si>
  <si>
    <t>VALOR TOTAL</t>
  </si>
  <si>
    <r>
      <rPr>
        <b/>
        <sz val="12"/>
        <color theme="1"/>
        <rFont val="Calibri"/>
        <family val="2"/>
        <scheme val="minor"/>
      </rPr>
      <t>Revisões BID</t>
    </r>
    <r>
      <rPr>
        <sz val="12"/>
        <color theme="1"/>
        <rFont val="Calibri"/>
        <family val="2"/>
        <scheme val="minor"/>
      </rPr>
      <t>: EXA =</t>
    </r>
    <r>
      <rPr>
        <i/>
        <sz val="12"/>
        <color theme="1"/>
        <rFont val="Calibri"/>
        <family val="2"/>
        <scheme val="minor"/>
      </rPr>
      <t xml:space="preserve">Ex-ante </t>
    </r>
    <r>
      <rPr>
        <sz val="12"/>
        <color theme="1"/>
        <rFont val="Calibri"/>
        <family val="2"/>
        <scheme val="minor"/>
      </rPr>
      <t>e EXP=</t>
    </r>
    <r>
      <rPr>
        <i/>
        <sz val="12"/>
        <color theme="1"/>
        <rFont val="Calibri"/>
        <family val="2"/>
        <scheme val="minor"/>
      </rPr>
      <t xml:space="preserve"> Ex-post</t>
    </r>
  </si>
  <si>
    <r>
      <rPr>
        <b/>
        <sz val="12"/>
        <color theme="1"/>
        <rFont val="Calibri"/>
        <family val="2"/>
        <scheme val="minor"/>
      </rPr>
      <t>Status</t>
    </r>
    <r>
      <rPr>
        <sz val="12"/>
        <color theme="1"/>
        <rFont val="Calibri"/>
        <family val="2"/>
        <scheme val="minor"/>
      </rPr>
      <t>: Pendente (P); Em Processo  (EP); Adjudicado (A); Cancelado (C )</t>
    </r>
  </si>
  <si>
    <t>(7)</t>
  </si>
  <si>
    <r>
      <rPr>
        <b/>
        <sz val="12"/>
        <color theme="1"/>
        <rFont val="Calibri"/>
        <family val="2"/>
        <scheme val="minor"/>
      </rPr>
      <t>Inclusões:</t>
    </r>
    <r>
      <rPr>
        <sz val="12"/>
        <color theme="1"/>
        <rFont val="Calibri"/>
        <family val="2"/>
        <scheme val="minor"/>
      </rPr>
      <t xml:space="preserve"> Indicar em azul as aquisições agora incluídas no PA</t>
    </r>
  </si>
  <si>
    <r>
      <rPr>
        <b/>
        <sz val="12"/>
        <color theme="1"/>
        <rFont val="Calibri"/>
        <family val="2"/>
        <scheme val="minor"/>
      </rPr>
      <t>Cancelamentos:</t>
    </r>
    <r>
      <rPr>
        <sz val="12"/>
        <color theme="1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</si>
  <si>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2"/>
        <color theme="1"/>
        <rFont val="Calibri"/>
        <family val="2"/>
        <scheme val="minor"/>
      </rPr>
      <t>Alterações:</t>
    </r>
    <r>
      <rPr>
        <sz val="12"/>
        <color theme="1"/>
        <rFont val="Calibri"/>
        <family val="2"/>
        <scheme val="minor"/>
      </rPr>
      <t xml:space="preserve"> Indicar em vermelho as alterações feitas nas aquisições já constantes do PA</t>
    </r>
  </si>
  <si>
    <t>(8)</t>
  </si>
  <si>
    <t>Compon.</t>
  </si>
  <si>
    <t>Associado</t>
  </si>
  <si>
    <r>
      <rPr>
        <b/>
        <sz val="12"/>
        <color theme="1"/>
        <rFont val="Calibri"/>
        <family val="2"/>
        <scheme val="minor"/>
      </rPr>
      <t>Métodos de Aquisição</t>
    </r>
    <r>
      <rPr>
        <sz val="12"/>
        <color theme="1"/>
        <rFont val="Calibri"/>
        <family val="2"/>
        <scheme val="minor"/>
      </rPr>
      <t>: (</t>
    </r>
    <r>
      <rPr>
        <b/>
        <sz val="12"/>
        <color theme="1"/>
        <rFont val="Calibri"/>
        <family val="2"/>
        <scheme val="minor"/>
      </rPr>
      <t>a) BID: LPI:</t>
    </r>
    <r>
      <rPr>
        <sz val="12"/>
        <color theme="1"/>
        <rFont val="Calibri"/>
        <family val="2"/>
        <scheme val="minor"/>
      </rPr>
      <t xml:space="preserve"> Licitação Pública Internacional; </t>
    </r>
    <r>
      <rPr>
        <b/>
        <sz val="12"/>
        <color theme="1"/>
        <rFont val="Calibri"/>
        <family val="2"/>
        <scheme val="minor"/>
      </rPr>
      <t>LPN:</t>
    </r>
    <r>
      <rPr>
        <sz val="12"/>
        <color theme="1"/>
        <rFont val="Calibri"/>
        <family val="2"/>
        <scheme val="minor"/>
      </rPr>
      <t xml:space="preserve"> Licitação Pública Nacional; </t>
    </r>
    <r>
      <rPr>
        <b/>
        <sz val="12"/>
        <color theme="1"/>
        <rFont val="Calibri"/>
        <family val="2"/>
        <scheme val="minor"/>
      </rPr>
      <t>CP:</t>
    </r>
    <r>
      <rPr>
        <sz val="12"/>
        <color theme="1"/>
        <rFont val="Calibri"/>
        <family val="2"/>
        <scheme val="minor"/>
      </rPr>
      <t xml:space="preserve"> Comparação de Preços;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SBQC:</t>
    </r>
    <r>
      <rPr>
        <sz val="12"/>
        <color theme="1"/>
        <rFont val="Calibri"/>
        <family val="2"/>
        <scheme val="minor"/>
      </rPr>
      <t xml:space="preserve"> Seleção Baseada na Qualidade e Custo; </t>
    </r>
    <r>
      <rPr>
        <b/>
        <sz val="12"/>
        <color theme="1"/>
        <rFont val="Calibri"/>
        <family val="2"/>
        <scheme val="minor"/>
      </rPr>
      <t xml:space="preserve">SQC: </t>
    </r>
    <r>
      <rPr>
        <sz val="12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2"/>
        <color theme="1"/>
        <rFont val="Calibri"/>
        <family val="2"/>
        <scheme val="minor"/>
      </rPr>
      <t xml:space="preserve">SBMC: </t>
    </r>
    <r>
      <rPr>
        <sz val="12"/>
        <color theme="1"/>
        <rFont val="Calibri"/>
        <family val="2"/>
        <scheme val="minor"/>
      </rPr>
      <t xml:space="preserve">Seleção Baseada no Menor Custo; </t>
    </r>
    <r>
      <rPr>
        <b/>
        <sz val="12"/>
        <color theme="1"/>
        <rFont val="Calibri"/>
        <family val="2"/>
        <scheme val="minor"/>
      </rPr>
      <t xml:space="preserve">SBOF: </t>
    </r>
    <r>
      <rPr>
        <sz val="12"/>
        <color theme="1"/>
        <rFont val="Calibri"/>
        <family val="2"/>
        <scheme val="minor"/>
      </rPr>
      <t>Seleção Baseada em Orçamento Fixo;</t>
    </r>
    <r>
      <rPr>
        <b/>
        <sz val="12"/>
        <color theme="1"/>
        <rFont val="Calibri"/>
        <family val="2"/>
        <scheme val="minor"/>
      </rPr>
      <t xml:space="preserve"> SBQ</t>
    </r>
    <r>
      <rPr>
        <sz val="12"/>
        <color theme="1"/>
        <rFont val="Calibri"/>
        <family val="2"/>
        <scheme val="minor"/>
      </rPr>
      <t xml:space="preserve">: Seleção Baseada na Qualidade;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CI:</t>
    </r>
    <r>
      <rPr>
        <sz val="12"/>
        <color theme="1"/>
        <rFont val="Calibri"/>
        <family val="2"/>
        <scheme val="minor"/>
      </rPr>
      <t xml:space="preserve"> Consultor Individual. (</t>
    </r>
    <r>
      <rPr>
        <b/>
        <sz val="12"/>
        <color theme="1"/>
        <rFont val="Calibri"/>
        <family val="2"/>
        <scheme val="minor"/>
      </rPr>
      <t xml:space="preserve">b) Lei 8.666: C: </t>
    </r>
    <r>
      <rPr>
        <sz val="12"/>
        <color theme="1"/>
        <rFont val="Calibri"/>
        <family val="2"/>
        <scheme val="minor"/>
      </rPr>
      <t>Carta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Convite; </t>
    </r>
    <r>
      <rPr>
        <b/>
        <sz val="12"/>
        <color theme="1"/>
        <rFont val="Calibri"/>
        <family val="2"/>
        <scheme val="minor"/>
      </rPr>
      <t>TP:</t>
    </r>
    <r>
      <rPr>
        <sz val="12"/>
        <color theme="1"/>
        <rFont val="Calibri"/>
        <family val="2"/>
        <scheme val="minor"/>
      </rPr>
      <t xml:space="preserve"> Tomada de Preço; </t>
    </r>
    <r>
      <rPr>
        <b/>
        <sz val="12"/>
        <color theme="1"/>
        <rFont val="Calibri"/>
        <family val="2"/>
        <scheme val="minor"/>
      </rPr>
      <t>CPN:</t>
    </r>
    <r>
      <rPr>
        <sz val="12"/>
        <color theme="1"/>
        <rFont val="Calibri"/>
        <family val="2"/>
        <scheme val="minor"/>
      </rPr>
      <t xml:space="preserve"> Concorrência Pública Nacional; </t>
    </r>
    <r>
      <rPr>
        <b/>
        <sz val="12"/>
        <color theme="1"/>
        <rFont val="Calibri"/>
        <family val="2"/>
        <scheme val="minor"/>
      </rPr>
      <t>PE:</t>
    </r>
    <r>
      <rPr>
        <sz val="12"/>
        <color theme="1"/>
        <rFont val="Calibri"/>
        <family val="2"/>
        <scheme val="minor"/>
      </rPr>
      <t xml:space="preserve"> Pregão Eletrônico; </t>
    </r>
    <r>
      <rPr>
        <b/>
        <sz val="12"/>
        <color theme="1"/>
        <rFont val="Calibri"/>
        <family val="2"/>
        <scheme val="minor"/>
      </rPr>
      <t>ARP:</t>
    </r>
    <r>
      <rPr>
        <sz val="12"/>
        <color theme="1"/>
        <rFont val="Calibri"/>
        <family val="2"/>
        <scheme val="minor"/>
      </rPr>
      <t xml:space="preserve"> Ata de Registro de Preços,</t>
    </r>
    <r>
      <rPr>
        <b/>
        <sz val="12"/>
        <color theme="1"/>
        <rFont val="Calibri"/>
        <family val="2"/>
        <scheme val="minor"/>
      </rPr>
      <t xml:space="preserve"> PP</t>
    </r>
    <r>
      <rPr>
        <sz val="12"/>
        <color theme="1"/>
        <rFont val="Calibri"/>
        <family val="2"/>
        <scheme val="minor"/>
      </rPr>
      <t xml:space="preserve">: Pregão Presencial, </t>
    </r>
    <r>
      <rPr>
        <b/>
        <sz val="12"/>
        <color theme="1"/>
        <rFont val="Calibri"/>
        <family val="2"/>
        <scheme val="minor"/>
      </rPr>
      <t>CD</t>
    </r>
    <r>
      <rPr>
        <sz val="12"/>
        <color theme="1"/>
        <rFont val="Calibri"/>
        <family val="2"/>
        <scheme val="minor"/>
      </rPr>
      <t>: Contratação Direta</t>
    </r>
  </si>
  <si>
    <r>
      <rPr>
        <b/>
        <sz val="12"/>
        <color theme="1"/>
        <rFont val="Calibri"/>
        <family val="2"/>
        <scheme val="minor"/>
      </rPr>
      <t>Folha Anexa</t>
    </r>
    <r>
      <rPr>
        <sz val="12"/>
        <color theme="1"/>
        <rFont val="Calibri"/>
        <family val="2"/>
        <scheme val="minor"/>
      </rPr>
      <t>: Fazer comentários complementares ou esclarecedores , quando necessário, em folha anexa.</t>
    </r>
  </si>
  <si>
    <t>Atualizado por: UGP-Varzeas</t>
  </si>
  <si>
    <t>Programa Parque Várzeas do Tietê - PVT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</si>
  <si>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</si>
  <si>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</si>
  <si>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</si>
  <si>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</si>
  <si>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</si>
  <si>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</si>
  <si>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</si>
  <si>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</si>
  <si>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</si>
  <si>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</si>
  <si>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(US$ =R$ 1,75)</t>
  </si>
  <si>
    <t>2.1</t>
  </si>
  <si>
    <t>2.2</t>
  </si>
  <si>
    <t>2.3</t>
  </si>
  <si>
    <t>2.4</t>
  </si>
  <si>
    <t>2.5</t>
  </si>
  <si>
    <t>2.6</t>
  </si>
  <si>
    <t>2.7</t>
  </si>
  <si>
    <t>2.8</t>
  </si>
  <si>
    <t>3. SERVIÇOS TÉCNICOS (Serviços que não São de Consultoria)</t>
  </si>
  <si>
    <t>3.1</t>
  </si>
  <si>
    <t>3.2</t>
  </si>
  <si>
    <r>
      <rPr>
        <b/>
        <sz val="12"/>
        <color theme="1"/>
        <rFont val="Calibri"/>
        <family val="2"/>
        <scheme val="minor"/>
      </rPr>
      <t>Histórico:</t>
    </r>
    <r>
      <rPr>
        <sz val="12"/>
        <color theme="1"/>
        <rFont val="Calibri"/>
        <family val="2"/>
        <scheme val="minor"/>
      </rPr>
      <t xml:space="preserve"> Manter no PA todas as aquisições adjudicadas e/ou canceladas</t>
    </r>
  </si>
  <si>
    <t>Contrato de Empréstimo: 2500 OC-BR (BR-L1216)</t>
  </si>
  <si>
    <t>A</t>
  </si>
  <si>
    <t>1.11</t>
  </si>
  <si>
    <t>3.3</t>
  </si>
  <si>
    <t>3.4</t>
  </si>
  <si>
    <t>3.5</t>
  </si>
  <si>
    <t>Comentários: ANEXO</t>
  </si>
  <si>
    <t>(A)</t>
  </si>
  <si>
    <t>(B)</t>
  </si>
  <si>
    <t>-</t>
  </si>
  <si>
    <t>P</t>
  </si>
  <si>
    <r>
      <t xml:space="preserve">Em 29 de março de 2012 a UGP-Várzeas realizou a publicação da Manifestação de Interesse da </t>
    </r>
    <r>
      <rPr>
        <b/>
        <sz val="12"/>
        <color theme="1"/>
        <rFont val="Calibri"/>
        <family val="2"/>
        <scheme val="minor"/>
      </rPr>
      <t>Elaboração de Estudos Complementares - PER</t>
    </r>
    <r>
      <rPr>
        <sz val="12"/>
        <color theme="1"/>
        <rFont val="Calibri"/>
        <family val="2"/>
        <scheme val="minor"/>
      </rPr>
      <t xml:space="preserve"> e, em Abril, foram recebidas as manifestações das interessadas. Por decisão da coordenação, o processo de aquisição deste serviço foi paralisado, dado que a UGP poderá vir a abordar a execução deste serviço de forma diferenciada. Caso a UGP opte por retomar a contratação, o processo será reiniciado;</t>
    </r>
  </si>
  <si>
    <r>
      <t xml:space="preserve">O item </t>
    </r>
    <r>
      <rPr>
        <b/>
        <sz val="11"/>
        <color theme="1"/>
        <rFont val="Calibri"/>
        <family val="2"/>
        <scheme val="minor"/>
      </rPr>
      <t>"Reassentamento Populacional (Convênio)"</t>
    </r>
    <r>
      <rPr>
        <sz val="11"/>
        <color theme="1"/>
        <rFont val="Calibri"/>
        <family val="2"/>
        <scheme val="minor"/>
      </rPr>
      <t xml:space="preserve"> refere-se ao repasse de verba para a Secretaria da Habitação do Estado, para reassentamento de parte das famílias inseridas no perímetro do PVT, em Guarulhos.</t>
    </r>
  </si>
  <si>
    <t>Atualizado em:  27/11/2012</t>
  </si>
  <si>
    <t>Atualização Nº: 13</t>
  </si>
  <si>
    <t>Custo Estimado</t>
  </si>
  <si>
    <t xml:space="preserve"> (valores em US $ 1.000)</t>
  </si>
  <si>
    <t>Valores em US $ 1.000</t>
  </si>
  <si>
    <t>Apoio Técnico ao Gerenciamento do Projeto</t>
  </si>
  <si>
    <t>1.1.1</t>
  </si>
  <si>
    <t>SBQC</t>
  </si>
  <si>
    <t>Supervisão de Obras</t>
  </si>
  <si>
    <t>1.1.2</t>
  </si>
  <si>
    <t>Elaboração de Estudos Complementares para a Implantação do Plano de Reassentamento</t>
  </si>
  <si>
    <t>1.2.1</t>
  </si>
  <si>
    <t>SQC</t>
  </si>
  <si>
    <t>Elaboração da Estratégia de Comunicação do Programa</t>
  </si>
  <si>
    <t>1.2.2</t>
  </si>
  <si>
    <t>Projeto Específico para Remoção de Aterros e Entulhos</t>
  </si>
  <si>
    <t>1.2.3</t>
  </si>
  <si>
    <t>Detalhamento do Projeto de Recomposição de Matas Ciliares</t>
  </si>
  <si>
    <t>1.2.4</t>
  </si>
  <si>
    <t>Estudos Hidrológicos + Proj. Básico (Macro; Micro)</t>
  </si>
  <si>
    <t>1.2.5</t>
  </si>
  <si>
    <t>Auditoria Independente (ex. 2012 até 2014)</t>
  </si>
  <si>
    <t>1.3.1</t>
  </si>
  <si>
    <t>Avaliação Intermediária e final do Projeto</t>
  </si>
  <si>
    <t>1.3.2</t>
  </si>
  <si>
    <t xml:space="preserve">Gerenciamento Social </t>
  </si>
  <si>
    <t>2.2.3</t>
  </si>
  <si>
    <t>Elaboração de projeto executivo - Núcleos de Lazer (ATO)</t>
  </si>
  <si>
    <t>1.2.9</t>
  </si>
  <si>
    <t>Remoção de material de demolição dos imóveis e aterros subjacentes</t>
  </si>
  <si>
    <t>2.1.1.1</t>
  </si>
  <si>
    <t>LPN</t>
  </si>
  <si>
    <t>Macro-drenagem e Micro-drenagem</t>
  </si>
  <si>
    <t>2.1.1.2</t>
  </si>
  <si>
    <t>Implantação do Núcleo (área de recreação) Jd. Helena - São Paulo</t>
  </si>
  <si>
    <t>2.1.2.1</t>
  </si>
  <si>
    <t>Implantação do Núcleo (área de recreação) Itaim Biacica - São Paulo</t>
  </si>
  <si>
    <t>2.1.2.2</t>
  </si>
  <si>
    <t>Implantação do Núcleo (área de recreação) Jd. Any Jaci - Guarulhos</t>
  </si>
  <si>
    <t>2.1.2.3</t>
  </si>
  <si>
    <t>Implantação de Via Parque e Ciclovia - Guarulhos</t>
  </si>
  <si>
    <t>2.1.3</t>
  </si>
  <si>
    <t>Reassentamento Populacional (Convênio)</t>
  </si>
  <si>
    <t>2.2.1</t>
  </si>
  <si>
    <t>Recomposição de Matas Ciliares  - recuperação de áreas degradadas (plantio de vegetação adequada ao longo de ambas as margens do rio, foz de efluentes e lagoas)</t>
  </si>
  <si>
    <t>2.4.1</t>
  </si>
  <si>
    <t>Elaboração e Implantação do Plano de Gestão do Parque</t>
  </si>
  <si>
    <t>2.4.2</t>
  </si>
  <si>
    <t>Serviços de Implementação de Campanhas de Comunicação e Educação Ambiental (PCE)</t>
  </si>
  <si>
    <t>2.4.4</t>
  </si>
  <si>
    <t>Topografia e geotecnia</t>
  </si>
  <si>
    <t>1.2.6</t>
  </si>
  <si>
    <t>Cadastramento e avaliação de imóveis- SP</t>
  </si>
  <si>
    <t>1.2.7</t>
  </si>
  <si>
    <t>Levantamento de cobertura arbórea</t>
  </si>
  <si>
    <t>1.2.8</t>
  </si>
  <si>
    <t>CP</t>
  </si>
  <si>
    <t>EXA</t>
  </si>
  <si>
    <t>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</si>
</sst>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/>
      </top>
      <bottom style="medium">
        <color theme="0"/>
      </bottom>
      <diagonal/>
    </border>
    <border>
      <left/>
      <right/>
      <top style="medium">
        <color theme="0"/>
      </top>
      <bottom style="hair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theme="0"/>
      </bottom>
      <diagonal/>
    </border>
    <border>
      <left/>
      <right style="hair">
        <color theme="0"/>
      </right>
      <top style="medium">
        <color theme="0"/>
      </top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 style="medium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medium">
        <color theme="0"/>
      </bottom>
      <diagonal/>
    </border>
    <border>
      <left/>
      <right style="hair">
        <color theme="0"/>
      </right>
      <top style="hair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theme="0"/>
      </bottom>
      <diagonal/>
    </border>
    <border>
      <left style="medium">
        <color theme="0"/>
      </left>
      <right style="medium">
        <color theme="0"/>
      </right>
      <top style="hair">
        <color theme="0"/>
      </top>
      <bottom style="hair">
        <color theme="0"/>
      </bottom>
      <diagonal/>
    </border>
    <border>
      <left style="medium">
        <color theme="0"/>
      </left>
      <right style="medium">
        <color theme="0"/>
      </right>
      <top style="hair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hair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hair">
        <color theme="0"/>
      </bottom>
      <diagonal/>
    </border>
    <border>
      <left/>
      <right style="medium">
        <color theme="0"/>
      </right>
      <top style="medium">
        <color theme="0"/>
      </top>
      <bottom style="hair">
        <color theme="0"/>
      </bottom>
      <diagonal/>
    </border>
    <border>
      <left style="medium">
        <color theme="0"/>
      </left>
      <right/>
      <top style="hair">
        <color theme="0"/>
      </top>
      <bottom style="hair">
        <color theme="0"/>
      </bottom>
      <diagonal/>
    </border>
    <border>
      <left/>
      <right style="medium">
        <color theme="0"/>
      </right>
      <top style="hair">
        <color theme="0"/>
      </top>
      <bottom style="hair">
        <color theme="0"/>
      </bottom>
      <diagonal/>
    </border>
  </borders>
  <cellStyleXfs count="2">
    <xf numFmtId="0" fontId="0" fillId="0" borderId="0"/>
    <xf numFmtId="0" fontId="10" fillId="0" borderId="0" applyBorder="0"/>
  </cellStyleXfs>
  <cellXfs count="1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4" fontId="14" fillId="4" borderId="6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4" fontId="14" fillId="4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9" fontId="6" fillId="5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3" fontId="6" fillId="5" borderId="8" xfId="0" applyNumberFormat="1" applyFont="1" applyFill="1" applyBorder="1" applyAlignment="1">
      <alignment horizontal="center" vertical="center"/>
    </xf>
    <xf numFmtId="9" fontId="6" fillId="5" borderId="8" xfId="0" applyNumberFormat="1" applyFont="1" applyFill="1" applyBorder="1" applyAlignment="1">
      <alignment horizontal="center"/>
    </xf>
    <xf numFmtId="9" fontId="6" fillId="5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49" fontId="14" fillId="4" borderId="14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/>
    </xf>
    <xf numFmtId="9" fontId="14" fillId="4" borderId="17" xfId="0" applyNumberFormat="1" applyFont="1" applyFill="1" applyBorder="1" applyAlignment="1">
      <alignment horizontal="center" vertical="center"/>
    </xf>
    <xf numFmtId="9" fontId="14" fillId="4" borderId="18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/>
    </xf>
    <xf numFmtId="0" fontId="11" fillId="5" borderId="16" xfId="0" applyFont="1" applyFill="1" applyBorder="1"/>
    <xf numFmtId="0" fontId="6" fillId="5" borderId="16" xfId="0" applyFont="1" applyFill="1" applyBorder="1"/>
    <xf numFmtId="3" fontId="14" fillId="4" borderId="15" xfId="0" applyNumberFormat="1" applyFont="1" applyFill="1" applyBorder="1" applyAlignment="1">
      <alignment horizontal="center"/>
    </xf>
    <xf numFmtId="10" fontId="14" fillId="4" borderId="18" xfId="0" applyNumberFormat="1" applyFont="1" applyFill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49" fontId="14" fillId="4" borderId="27" xfId="0" applyNumberFormat="1" applyFont="1" applyFill="1" applyBorder="1" applyAlignment="1">
      <alignment horizontal="center"/>
    </xf>
    <xf numFmtId="49" fontId="14" fillId="4" borderId="2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164" fontId="14" fillId="4" borderId="27" xfId="0" applyNumberFormat="1" applyFont="1" applyFill="1" applyBorder="1" applyAlignment="1">
      <alignment horizontal="center"/>
    </xf>
    <xf numFmtId="164" fontId="14" fillId="4" borderId="28" xfId="0" applyNumberFormat="1" applyFont="1" applyFill="1" applyBorder="1" applyAlignment="1">
      <alignment horizontal="center"/>
    </xf>
    <xf numFmtId="164" fontId="6" fillId="5" borderId="29" xfId="0" applyNumberFormat="1" applyFont="1" applyFill="1" applyBorder="1" applyAlignment="1">
      <alignment horizontal="center"/>
    </xf>
    <xf numFmtId="164" fontId="6" fillId="5" borderId="30" xfId="0" applyNumberFormat="1" applyFont="1" applyFill="1" applyBorder="1" applyAlignment="1">
      <alignment horizontal="center"/>
    </xf>
    <xf numFmtId="164" fontId="6" fillId="5" borderId="31" xfId="0" applyNumberFormat="1" applyFont="1" applyFill="1" applyBorder="1" applyAlignment="1">
      <alignment horizontal="center"/>
    </xf>
    <xf numFmtId="164" fontId="6" fillId="5" borderId="32" xfId="0" applyNumberFormat="1" applyFont="1" applyFill="1" applyBorder="1" applyAlignment="1">
      <alignment horizontal="center"/>
    </xf>
    <xf numFmtId="164" fontId="13" fillId="5" borderId="31" xfId="0" applyNumberFormat="1" applyFont="1" applyFill="1" applyBorder="1" applyAlignment="1">
      <alignment horizontal="center"/>
    </xf>
    <xf numFmtId="164" fontId="13" fillId="5" borderId="3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5" borderId="29" xfId="0" quotePrefix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center"/>
    </xf>
    <xf numFmtId="164" fontId="13" fillId="5" borderId="29" xfId="0" applyNumberFormat="1" applyFont="1" applyFill="1" applyBorder="1" applyAlignment="1">
      <alignment horizontal="center"/>
    </xf>
    <xf numFmtId="164" fontId="13" fillId="5" borderId="30" xfId="0" applyNumberFormat="1" applyFont="1" applyFill="1" applyBorder="1" applyAlignment="1">
      <alignment horizontal="center"/>
    </xf>
    <xf numFmtId="164" fontId="0" fillId="0" borderId="0" xfId="0" applyNumberFormat="1" applyFont="1"/>
    <xf numFmtId="14" fontId="0" fillId="0" borderId="0" xfId="0" applyNumberFormat="1"/>
    <xf numFmtId="0" fontId="8" fillId="0" borderId="0" xfId="0" applyFont="1" applyBorder="1"/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4" borderId="2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top"/>
    </xf>
    <xf numFmtId="0" fontId="15" fillId="4" borderId="28" xfId="0" applyFont="1" applyFill="1" applyBorder="1" applyAlignment="1">
      <alignment horizontal="center" vertical="top"/>
    </xf>
    <xf numFmtId="0" fontId="14" fillId="4" borderId="13" xfId="0" applyFont="1" applyFill="1" applyBorder="1" applyAlignment="1">
      <alignment horizontal="center" vertical="top"/>
    </xf>
    <xf numFmtId="0" fontId="15" fillId="4" borderId="14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33616</xdr:rowOff>
    </xdr:from>
    <xdr:to>
      <xdr:col>1</xdr:col>
      <xdr:colOff>702292</xdr:colOff>
      <xdr:row>3</xdr:row>
      <xdr:rowOff>49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3" t="13900"/>
        <a:stretch/>
      </xdr:blipFill>
      <xdr:spPr>
        <a:xfrm>
          <a:off x="22411" y="33616"/>
          <a:ext cx="1139322" cy="537933"/>
        </a:xfrm>
        <a:prstGeom prst="rect">
          <a:avLst/>
        </a:prstGeom>
      </xdr:spPr>
    </xdr:pic>
    <xdr:clientData/>
  </xdr:twoCellAnchor>
  <xdr:twoCellAnchor editAs="oneCell">
    <xdr:from>
      <xdr:col>11</xdr:col>
      <xdr:colOff>189109</xdr:colOff>
      <xdr:row>0</xdr:row>
      <xdr:rowOff>56029</xdr:rowOff>
    </xdr:from>
    <xdr:to>
      <xdr:col>11</xdr:col>
      <xdr:colOff>645013</xdr:colOff>
      <xdr:row>3</xdr:row>
      <xdr:rowOff>16565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566" y="56029"/>
          <a:ext cx="455904" cy="532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showWhiteSpace="0" view="pageBreakPreview" zoomScaleNormal="100" zoomScaleSheetLayoutView="100" zoomScalePageLayoutView="55" workbookViewId="0">
      <selection activeCell="L10" sqref="L10:L12"/>
    </sheetView>
  </sheetViews>
  <sheetFormatPr defaultRowHeight="15" x14ac:dyDescent="0.25"/>
  <cols>
    <col min="1" max="1" width="6.85546875" style="1" customWidth="1"/>
    <col min="2" max="2" width="71" customWidth="1"/>
    <col min="3" max="3" width="10.42578125" style="1" customWidth="1"/>
    <col min="4" max="4" width="20.140625" style="5" customWidth="1"/>
    <col min="5" max="8" width="8.85546875" style="1" customWidth="1"/>
    <col min="9" max="10" width="10.28515625" style="2" customWidth="1"/>
    <col min="11" max="11" width="7.140625" style="1" customWidth="1"/>
    <col min="12" max="12" width="13.42578125" style="1" customWidth="1"/>
    <col min="13" max="14" width="10.42578125" style="1" hidden="1" customWidth="1"/>
    <col min="15" max="15" width="17.5703125" customWidth="1"/>
    <col min="17" max="17" width="12.42578125" bestFit="1" customWidth="1"/>
  </cols>
  <sheetData>
    <row r="1" spans="1:15" x14ac:dyDescent="0.25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5" x14ac:dyDescent="0.25">
      <c r="A2" s="136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5" x14ac:dyDescent="0.25">
      <c r="A3" s="136" t="s">
        <v>69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5" ht="13.5" customHeight="1" x14ac:dyDescent="0.25">
      <c r="A4" s="136" t="s">
        <v>30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5" ht="5.25" hidden="1" customHeight="1" x14ac:dyDescent="0.25">
      <c r="A5" s="95"/>
      <c r="B5" s="96"/>
      <c r="C5" s="96"/>
      <c r="D5" s="97"/>
      <c r="E5" s="96"/>
      <c r="F5" s="96"/>
      <c r="G5" s="96"/>
      <c r="H5" s="96"/>
      <c r="I5" s="96"/>
      <c r="J5" s="96"/>
      <c r="K5" s="96"/>
      <c r="L5" s="96"/>
    </row>
    <row r="6" spans="1:15" x14ac:dyDescent="0.25">
      <c r="A6" s="98" t="s">
        <v>82</v>
      </c>
      <c r="B6" s="98"/>
      <c r="C6" s="95"/>
      <c r="D6" s="97"/>
      <c r="E6" s="96"/>
      <c r="F6" s="8"/>
      <c r="G6" s="9"/>
      <c r="H6" s="9"/>
      <c r="I6" s="8"/>
      <c r="J6" s="8"/>
      <c r="K6" s="8"/>
      <c r="L6" s="10"/>
    </row>
    <row r="7" spans="1:15" x14ac:dyDescent="0.25">
      <c r="A7" s="99" t="s">
        <v>83</v>
      </c>
      <c r="B7" s="99"/>
      <c r="C7" s="100"/>
      <c r="D7" s="97"/>
      <c r="E7" s="96"/>
      <c r="F7" s="8"/>
      <c r="G7" s="9"/>
      <c r="H7" s="9"/>
      <c r="I7" s="8"/>
      <c r="J7" s="8"/>
      <c r="K7" s="8"/>
      <c r="L7" s="10"/>
    </row>
    <row r="8" spans="1:15" x14ac:dyDescent="0.25">
      <c r="A8" s="99" t="s">
        <v>44</v>
      </c>
      <c r="B8" s="99"/>
      <c r="C8" s="100"/>
      <c r="D8" s="97"/>
      <c r="E8" s="96"/>
      <c r="F8" s="8"/>
      <c r="G8" s="9"/>
      <c r="H8" s="9"/>
      <c r="I8" s="8"/>
      <c r="J8" s="8"/>
      <c r="K8" s="140" t="s">
        <v>86</v>
      </c>
      <c r="L8" s="140"/>
      <c r="O8" s="123"/>
    </row>
    <row r="9" spans="1:15" ht="6" customHeight="1" thickBot="1" x14ac:dyDescent="0.3">
      <c r="A9" s="101"/>
      <c r="B9" s="102"/>
      <c r="C9" s="101"/>
      <c r="D9" s="103"/>
      <c r="E9" s="101"/>
      <c r="F9" s="101"/>
      <c r="G9" s="101"/>
      <c r="H9" s="101"/>
      <c r="I9" s="104"/>
      <c r="J9" s="104"/>
      <c r="K9" s="101"/>
      <c r="L9" s="101"/>
    </row>
    <row r="10" spans="1:15" s="7" customFormat="1" x14ac:dyDescent="0.25">
      <c r="A10" s="141" t="s">
        <v>0</v>
      </c>
      <c r="B10" s="143" t="s">
        <v>1</v>
      </c>
      <c r="C10" s="75" t="s">
        <v>0</v>
      </c>
      <c r="D10" s="38" t="s">
        <v>84</v>
      </c>
      <c r="E10" s="76" t="s">
        <v>6</v>
      </c>
      <c r="F10" s="147" t="s">
        <v>8</v>
      </c>
      <c r="G10" s="145" t="s">
        <v>2</v>
      </c>
      <c r="H10" s="146"/>
      <c r="I10" s="138" t="s">
        <v>5</v>
      </c>
      <c r="J10" s="141"/>
      <c r="K10" s="149" t="s">
        <v>13</v>
      </c>
      <c r="L10" s="138" t="s">
        <v>24</v>
      </c>
      <c r="M10" s="11"/>
      <c r="N10" s="11"/>
    </row>
    <row r="11" spans="1:15" s="7" customFormat="1" x14ac:dyDescent="0.25">
      <c r="A11" s="142"/>
      <c r="B11" s="144"/>
      <c r="C11" s="74" t="s">
        <v>40</v>
      </c>
      <c r="D11" s="40" t="s">
        <v>85</v>
      </c>
      <c r="E11" s="77" t="s">
        <v>7</v>
      </c>
      <c r="F11" s="148"/>
      <c r="G11" s="39" t="s">
        <v>3</v>
      </c>
      <c r="H11" s="39" t="s">
        <v>4</v>
      </c>
      <c r="I11" s="87" t="s">
        <v>11</v>
      </c>
      <c r="J11" s="88" t="s">
        <v>12</v>
      </c>
      <c r="K11" s="150"/>
      <c r="L11" s="139"/>
      <c r="M11" s="11"/>
      <c r="N11" s="11"/>
    </row>
    <row r="12" spans="1:15" s="7" customFormat="1" ht="15.75" thickBot="1" x14ac:dyDescent="0.3">
      <c r="A12" s="142"/>
      <c r="B12" s="144"/>
      <c r="C12" s="74" t="s">
        <v>41</v>
      </c>
      <c r="D12" s="40" t="s">
        <v>56</v>
      </c>
      <c r="E12" s="78" t="s">
        <v>9</v>
      </c>
      <c r="F12" s="79" t="s">
        <v>10</v>
      </c>
      <c r="G12" s="39" t="s">
        <v>17</v>
      </c>
      <c r="H12" s="39" t="s">
        <v>17</v>
      </c>
      <c r="I12" s="87" t="s">
        <v>20</v>
      </c>
      <c r="J12" s="88" t="s">
        <v>21</v>
      </c>
      <c r="K12" s="54" t="s">
        <v>14</v>
      </c>
      <c r="L12" s="139"/>
      <c r="M12" s="11"/>
      <c r="N12" s="11"/>
    </row>
    <row r="13" spans="1:15" s="7" customFormat="1" ht="15.75" thickBot="1" x14ac:dyDescent="0.3">
      <c r="A13" s="125" t="s">
        <v>22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1"/>
      <c r="N13" s="11"/>
    </row>
    <row r="14" spans="1:15" s="7" customFormat="1" x14ac:dyDescent="0.25">
      <c r="A14" s="81" t="s">
        <v>46</v>
      </c>
      <c r="B14" s="60" t="s">
        <v>87</v>
      </c>
      <c r="C14" s="72" t="s">
        <v>88</v>
      </c>
      <c r="D14" s="50">
        <v>12769</v>
      </c>
      <c r="E14" s="80" t="s">
        <v>89</v>
      </c>
      <c r="F14" s="81" t="s">
        <v>139</v>
      </c>
      <c r="G14" s="52">
        <v>0.85</v>
      </c>
      <c r="H14" s="52">
        <v>0.15000000000000002</v>
      </c>
      <c r="I14" s="89">
        <v>40787</v>
      </c>
      <c r="J14" s="90">
        <v>42906</v>
      </c>
      <c r="K14" s="55" t="s">
        <v>70</v>
      </c>
      <c r="L14" s="105" t="s">
        <v>78</v>
      </c>
      <c r="M14" s="12"/>
      <c r="N14" s="12"/>
    </row>
    <row r="15" spans="1:15" s="7" customFormat="1" x14ac:dyDescent="0.25">
      <c r="A15" s="83" t="s">
        <v>47</v>
      </c>
      <c r="B15" s="61" t="s">
        <v>90</v>
      </c>
      <c r="C15" s="68" t="s">
        <v>91</v>
      </c>
      <c r="D15" s="42">
        <v>11166.807285721376</v>
      </c>
      <c r="E15" s="82" t="s">
        <v>89</v>
      </c>
      <c r="F15" s="83" t="s">
        <v>139</v>
      </c>
      <c r="G15" s="45">
        <v>0.7</v>
      </c>
      <c r="H15" s="45">
        <v>0.3</v>
      </c>
      <c r="I15" s="91">
        <v>40848</v>
      </c>
      <c r="J15" s="94">
        <v>43079</v>
      </c>
      <c r="K15" s="56" t="s">
        <v>15</v>
      </c>
      <c r="L15" s="82" t="s">
        <v>78</v>
      </c>
      <c r="M15" s="12"/>
      <c r="N15" s="12"/>
    </row>
    <row r="16" spans="1:15" s="7" customFormat="1" x14ac:dyDescent="0.25">
      <c r="A16" s="83" t="s">
        <v>48</v>
      </c>
      <c r="B16" s="61" t="s">
        <v>92</v>
      </c>
      <c r="C16" s="68" t="s">
        <v>93</v>
      </c>
      <c r="D16" s="42">
        <v>200</v>
      </c>
      <c r="E16" s="82" t="s">
        <v>94</v>
      </c>
      <c r="F16" s="83" t="s">
        <v>140</v>
      </c>
      <c r="G16" s="45">
        <v>0.8</v>
      </c>
      <c r="H16" s="45">
        <v>0.19999999999999996</v>
      </c>
      <c r="I16" s="93">
        <v>41338</v>
      </c>
      <c r="J16" s="94">
        <v>42363</v>
      </c>
      <c r="K16" s="56" t="s">
        <v>79</v>
      </c>
      <c r="L16" s="82" t="s">
        <v>76</v>
      </c>
      <c r="M16" s="12"/>
      <c r="N16" s="12"/>
    </row>
    <row r="17" spans="1:16" s="7" customFormat="1" x14ac:dyDescent="0.25">
      <c r="A17" s="83" t="s">
        <v>49</v>
      </c>
      <c r="B17" s="61" t="s">
        <v>95</v>
      </c>
      <c r="C17" s="68" t="s">
        <v>96</v>
      </c>
      <c r="D17" s="42">
        <v>200</v>
      </c>
      <c r="E17" s="82" t="s">
        <v>94</v>
      </c>
      <c r="F17" s="83" t="s">
        <v>139</v>
      </c>
      <c r="G17" s="45">
        <v>0.8</v>
      </c>
      <c r="H17" s="45">
        <v>0.19999999999999996</v>
      </c>
      <c r="I17" s="91">
        <v>40962</v>
      </c>
      <c r="J17" s="94">
        <v>41396</v>
      </c>
      <c r="K17" s="56" t="s">
        <v>15</v>
      </c>
      <c r="L17" s="82"/>
      <c r="M17" s="12"/>
      <c r="N17" s="12"/>
      <c r="P17" s="122"/>
    </row>
    <row r="18" spans="1:16" s="7" customFormat="1" x14ac:dyDescent="0.25">
      <c r="A18" s="83" t="s">
        <v>50</v>
      </c>
      <c r="B18" s="61" t="s">
        <v>97</v>
      </c>
      <c r="C18" s="68" t="s">
        <v>98</v>
      </c>
      <c r="D18" s="42">
        <v>200</v>
      </c>
      <c r="E18" s="82" t="s">
        <v>94</v>
      </c>
      <c r="F18" s="83" t="s">
        <v>140</v>
      </c>
      <c r="G18" s="45">
        <v>0.8</v>
      </c>
      <c r="H18" s="45">
        <v>0.19999999999999996</v>
      </c>
      <c r="I18" s="93">
        <v>41389</v>
      </c>
      <c r="J18" s="94">
        <v>41604</v>
      </c>
      <c r="K18" s="56" t="s">
        <v>79</v>
      </c>
      <c r="L18" s="82"/>
      <c r="M18" s="12">
        <f t="shared" ref="M18:N23" si="0">G18*$D18</f>
        <v>160</v>
      </c>
      <c r="N18" s="12">
        <f t="shared" si="0"/>
        <v>39.999999999999993</v>
      </c>
      <c r="P18" s="122"/>
    </row>
    <row r="19" spans="1:16" s="7" customFormat="1" x14ac:dyDescent="0.25">
      <c r="A19" s="83" t="s">
        <v>51</v>
      </c>
      <c r="B19" s="61" t="s">
        <v>99</v>
      </c>
      <c r="C19" s="68" t="s">
        <v>100</v>
      </c>
      <c r="D19" s="42">
        <v>500</v>
      </c>
      <c r="E19" s="82" t="s">
        <v>89</v>
      </c>
      <c r="F19" s="83" t="s">
        <v>139</v>
      </c>
      <c r="G19" s="45">
        <v>0.4</v>
      </c>
      <c r="H19" s="45">
        <v>0.6</v>
      </c>
      <c r="I19" s="91">
        <v>41513</v>
      </c>
      <c r="J19" s="92">
        <v>41818</v>
      </c>
      <c r="K19" s="56" t="s">
        <v>79</v>
      </c>
      <c r="L19" s="82" t="s">
        <v>78</v>
      </c>
      <c r="M19" s="12">
        <f t="shared" si="0"/>
        <v>200</v>
      </c>
      <c r="N19" s="12">
        <f t="shared" si="0"/>
        <v>300</v>
      </c>
      <c r="P19" s="122"/>
    </row>
    <row r="20" spans="1:16" s="7" customFormat="1" x14ac:dyDescent="0.25">
      <c r="A20" s="83" t="s">
        <v>52</v>
      </c>
      <c r="B20" s="61" t="s">
        <v>101</v>
      </c>
      <c r="C20" s="68" t="s">
        <v>102</v>
      </c>
      <c r="D20" s="42">
        <v>950</v>
      </c>
      <c r="E20" s="82" t="s">
        <v>89</v>
      </c>
      <c r="F20" s="83" t="s">
        <v>139</v>
      </c>
      <c r="G20" s="45">
        <v>0.3</v>
      </c>
      <c r="H20" s="45">
        <v>0.7</v>
      </c>
      <c r="I20" s="93">
        <v>41389</v>
      </c>
      <c r="J20" s="94">
        <v>41589</v>
      </c>
      <c r="K20" s="56" t="s">
        <v>79</v>
      </c>
      <c r="L20" s="82" t="s">
        <v>78</v>
      </c>
      <c r="M20" s="12">
        <f t="shared" si="0"/>
        <v>285</v>
      </c>
      <c r="N20" s="12">
        <f t="shared" si="0"/>
        <v>665</v>
      </c>
      <c r="P20" s="122"/>
    </row>
    <row r="21" spans="1:16" s="7" customFormat="1" x14ac:dyDescent="0.25">
      <c r="A21" s="83" t="s">
        <v>53</v>
      </c>
      <c r="B21" s="62" t="s">
        <v>103</v>
      </c>
      <c r="C21" s="69" t="s">
        <v>104</v>
      </c>
      <c r="D21" s="44">
        <v>270</v>
      </c>
      <c r="E21" s="84" t="s">
        <v>89</v>
      </c>
      <c r="F21" s="85" t="s">
        <v>139</v>
      </c>
      <c r="G21" s="43">
        <v>1</v>
      </c>
      <c r="H21" s="43">
        <v>0</v>
      </c>
      <c r="I21" s="93">
        <v>41293</v>
      </c>
      <c r="J21" s="94">
        <v>42077</v>
      </c>
      <c r="K21" s="56" t="s">
        <v>79</v>
      </c>
      <c r="L21" s="82" t="s">
        <v>78</v>
      </c>
      <c r="M21" s="12">
        <f t="shared" si="0"/>
        <v>270</v>
      </c>
      <c r="N21" s="12">
        <f t="shared" si="0"/>
        <v>0</v>
      </c>
    </row>
    <row r="22" spans="1:16" s="7" customFormat="1" x14ac:dyDescent="0.25">
      <c r="A22" s="83" t="s">
        <v>54</v>
      </c>
      <c r="B22" s="62" t="s">
        <v>105</v>
      </c>
      <c r="C22" s="69" t="s">
        <v>106</v>
      </c>
      <c r="D22" s="44">
        <v>450</v>
      </c>
      <c r="E22" s="84" t="s">
        <v>89</v>
      </c>
      <c r="F22" s="85" t="s">
        <v>139</v>
      </c>
      <c r="G22" s="43">
        <v>1</v>
      </c>
      <c r="H22" s="43">
        <v>0</v>
      </c>
      <c r="I22" s="91">
        <v>41522</v>
      </c>
      <c r="J22" s="92">
        <v>42675</v>
      </c>
      <c r="K22" s="56" t="s">
        <v>79</v>
      </c>
      <c r="L22" s="82" t="s">
        <v>78</v>
      </c>
      <c r="M22" s="12">
        <f t="shared" si="0"/>
        <v>450</v>
      </c>
      <c r="N22" s="12">
        <f t="shared" si="0"/>
        <v>0</v>
      </c>
    </row>
    <row r="23" spans="1:16" s="7" customFormat="1" x14ac:dyDescent="0.25">
      <c r="A23" s="83" t="s">
        <v>55</v>
      </c>
      <c r="B23" s="62" t="s">
        <v>107</v>
      </c>
      <c r="C23" s="69" t="s">
        <v>108</v>
      </c>
      <c r="D23" s="44">
        <v>1380</v>
      </c>
      <c r="E23" s="84" t="s">
        <v>89</v>
      </c>
      <c r="F23" s="85" t="s">
        <v>139</v>
      </c>
      <c r="G23" s="43">
        <v>1</v>
      </c>
      <c r="H23" s="43">
        <v>0</v>
      </c>
      <c r="I23" s="93">
        <v>41280</v>
      </c>
      <c r="J23" s="94">
        <v>42805</v>
      </c>
      <c r="K23" s="56" t="s">
        <v>79</v>
      </c>
      <c r="L23" s="82" t="s">
        <v>78</v>
      </c>
      <c r="M23" s="12">
        <f t="shared" si="0"/>
        <v>1380</v>
      </c>
      <c r="N23" s="12">
        <f t="shared" si="0"/>
        <v>0</v>
      </c>
    </row>
    <row r="24" spans="1:16" s="7" customFormat="1" x14ac:dyDescent="0.25">
      <c r="A24" s="83" t="s">
        <v>71</v>
      </c>
      <c r="B24" s="61" t="s">
        <v>109</v>
      </c>
      <c r="C24" s="68" t="s">
        <v>110</v>
      </c>
      <c r="D24" s="42">
        <v>1887</v>
      </c>
      <c r="E24" s="82" t="s">
        <v>89</v>
      </c>
      <c r="F24" s="83" t="s">
        <v>139</v>
      </c>
      <c r="G24" s="45">
        <v>0.25</v>
      </c>
      <c r="H24" s="45">
        <v>0.75</v>
      </c>
      <c r="I24" s="93">
        <v>41253</v>
      </c>
      <c r="J24" s="94">
        <v>41844</v>
      </c>
      <c r="K24" s="56" t="s">
        <v>79</v>
      </c>
      <c r="L24" s="82" t="s">
        <v>78</v>
      </c>
      <c r="M24" s="12">
        <f>G24*$D24</f>
        <v>471.75</v>
      </c>
      <c r="N24" s="12">
        <f>H24*$D24</f>
        <v>1415.25</v>
      </c>
      <c r="P24" s="122"/>
    </row>
    <row r="25" spans="1:16" s="7" customFormat="1" x14ac:dyDescent="0.25">
      <c r="A25" s="127" t="s">
        <v>16</v>
      </c>
      <c r="B25" s="128"/>
      <c r="C25" s="73"/>
      <c r="D25" s="67">
        <f>SUM(D14:D24)</f>
        <v>29972.807285721377</v>
      </c>
      <c r="E25" s="46"/>
      <c r="F25" s="46"/>
      <c r="G25" s="49"/>
      <c r="H25" s="49"/>
      <c r="I25" s="48"/>
      <c r="J25" s="48"/>
      <c r="K25" s="46"/>
      <c r="L25" s="46"/>
      <c r="M25" s="12"/>
      <c r="N25" s="12"/>
    </row>
    <row r="26" spans="1:16" s="7" customFormat="1" ht="11.25" customHeight="1" thickBot="1" x14ac:dyDescent="0.3">
      <c r="A26" s="19"/>
      <c r="B26" s="18"/>
      <c r="C26" s="19"/>
      <c r="D26" s="20"/>
      <c r="E26" s="21"/>
      <c r="F26" s="21"/>
      <c r="G26" s="22"/>
      <c r="H26" s="22"/>
      <c r="I26" s="23"/>
      <c r="J26" s="23"/>
      <c r="K26" s="21"/>
      <c r="L26" s="21"/>
      <c r="M26" s="12"/>
      <c r="N26" s="12"/>
    </row>
    <row r="27" spans="1:16" s="7" customFormat="1" ht="15.75" thickBot="1" x14ac:dyDescent="0.3">
      <c r="A27" s="125" t="s">
        <v>25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/>
      <c r="L27" s="126"/>
      <c r="M27" s="12"/>
      <c r="N27" s="12"/>
    </row>
    <row r="28" spans="1:16" s="7" customFormat="1" x14ac:dyDescent="0.25">
      <c r="A28" s="86" t="s">
        <v>57</v>
      </c>
      <c r="B28" s="60" t="s">
        <v>111</v>
      </c>
      <c r="C28" s="72" t="s">
        <v>112</v>
      </c>
      <c r="D28" s="50">
        <v>17688.950149322307</v>
      </c>
      <c r="E28" s="80" t="s">
        <v>113</v>
      </c>
      <c r="F28" s="86" t="s">
        <v>139</v>
      </c>
      <c r="G28" s="51">
        <v>0.8</v>
      </c>
      <c r="H28" s="51">
        <v>0.19999999999999996</v>
      </c>
      <c r="I28" s="120">
        <v>41620</v>
      </c>
      <c r="J28" s="121">
        <v>42592</v>
      </c>
      <c r="K28" s="56" t="s">
        <v>79</v>
      </c>
      <c r="L28" s="80" t="s">
        <v>78</v>
      </c>
      <c r="M28" s="12">
        <f t="shared" ref="M28:N36" si="1">G28*$D28</f>
        <v>14151.160119457847</v>
      </c>
      <c r="N28" s="12">
        <f t="shared" si="1"/>
        <v>3537.7900298644604</v>
      </c>
    </row>
    <row r="29" spans="1:16" s="7" customFormat="1" x14ac:dyDescent="0.25">
      <c r="A29" s="85" t="s">
        <v>58</v>
      </c>
      <c r="B29" s="63" t="s">
        <v>114</v>
      </c>
      <c r="C29" s="69" t="s">
        <v>115</v>
      </c>
      <c r="D29" s="44">
        <v>15735.584654261424</v>
      </c>
      <c r="E29" s="84" t="s">
        <v>113</v>
      </c>
      <c r="F29" s="85" t="s">
        <v>139</v>
      </c>
      <c r="G29" s="43">
        <v>0.8</v>
      </c>
      <c r="H29" s="43">
        <v>0.2</v>
      </c>
      <c r="I29" s="93">
        <v>41620</v>
      </c>
      <c r="J29" s="94">
        <v>42392</v>
      </c>
      <c r="K29" s="56" t="s">
        <v>79</v>
      </c>
      <c r="L29" s="82" t="s">
        <v>78</v>
      </c>
      <c r="M29" s="12">
        <f t="shared" si="1"/>
        <v>12588.46772340914</v>
      </c>
      <c r="N29" s="12">
        <f t="shared" si="1"/>
        <v>3147.1169308522849</v>
      </c>
    </row>
    <row r="30" spans="1:16" s="7" customFormat="1" x14ac:dyDescent="0.25">
      <c r="A30" s="85" t="s">
        <v>59</v>
      </c>
      <c r="B30" s="63" t="s">
        <v>116</v>
      </c>
      <c r="C30" s="69" t="s">
        <v>117</v>
      </c>
      <c r="D30" s="44">
        <v>19901.879512979562</v>
      </c>
      <c r="E30" s="84" t="s">
        <v>113</v>
      </c>
      <c r="F30" s="85" t="s">
        <v>139</v>
      </c>
      <c r="G30" s="43">
        <v>0.7</v>
      </c>
      <c r="H30" s="43">
        <v>0.3</v>
      </c>
      <c r="I30" s="91">
        <v>41570</v>
      </c>
      <c r="J30" s="92">
        <v>42362</v>
      </c>
      <c r="K30" s="56" t="s">
        <v>79</v>
      </c>
      <c r="L30" s="82" t="s">
        <v>78</v>
      </c>
      <c r="M30" s="12">
        <f t="shared" si="1"/>
        <v>13931.315659085692</v>
      </c>
      <c r="N30" s="12">
        <f t="shared" si="1"/>
        <v>5970.5638538938683</v>
      </c>
    </row>
    <row r="31" spans="1:16" s="7" customFormat="1" x14ac:dyDescent="0.25">
      <c r="A31" s="85" t="s">
        <v>60</v>
      </c>
      <c r="B31" s="63" t="s">
        <v>118</v>
      </c>
      <c r="C31" s="69" t="s">
        <v>119</v>
      </c>
      <c r="D31" s="44">
        <v>13048.371637950839</v>
      </c>
      <c r="E31" s="84" t="s">
        <v>113</v>
      </c>
      <c r="F31" s="85" t="s">
        <v>139</v>
      </c>
      <c r="G31" s="43">
        <v>0.7</v>
      </c>
      <c r="H31" s="43">
        <v>0.3</v>
      </c>
      <c r="I31" s="91">
        <v>41570</v>
      </c>
      <c r="J31" s="92">
        <v>42362</v>
      </c>
      <c r="K31" s="56" t="s">
        <v>79</v>
      </c>
      <c r="L31" s="82" t="s">
        <v>78</v>
      </c>
      <c r="M31" s="12">
        <f t="shared" si="1"/>
        <v>9133.8601465655865</v>
      </c>
      <c r="N31" s="12">
        <f t="shared" si="1"/>
        <v>3914.5114913852512</v>
      </c>
    </row>
    <row r="32" spans="1:16" s="7" customFormat="1" x14ac:dyDescent="0.25">
      <c r="A32" s="85" t="s">
        <v>61</v>
      </c>
      <c r="B32" s="63" t="s">
        <v>120</v>
      </c>
      <c r="C32" s="69" t="s">
        <v>121</v>
      </c>
      <c r="D32" s="44">
        <v>11457.374224672691</v>
      </c>
      <c r="E32" s="84" t="s">
        <v>113</v>
      </c>
      <c r="F32" s="85" t="s">
        <v>139</v>
      </c>
      <c r="G32" s="43">
        <v>0.8</v>
      </c>
      <c r="H32" s="43">
        <v>0.19999999999999996</v>
      </c>
      <c r="I32" s="91">
        <v>41570</v>
      </c>
      <c r="J32" s="92">
        <v>42182</v>
      </c>
      <c r="K32" s="56" t="s">
        <v>79</v>
      </c>
      <c r="L32" s="82" t="s">
        <v>78</v>
      </c>
      <c r="M32" s="12">
        <f t="shared" si="1"/>
        <v>9165.8993797381536</v>
      </c>
      <c r="N32" s="12">
        <f t="shared" si="1"/>
        <v>2291.4748449345375</v>
      </c>
    </row>
    <row r="33" spans="1:16" s="7" customFormat="1" x14ac:dyDescent="0.25">
      <c r="A33" s="85" t="s">
        <v>62</v>
      </c>
      <c r="B33" s="63" t="s">
        <v>122</v>
      </c>
      <c r="C33" s="69" t="s">
        <v>123</v>
      </c>
      <c r="D33" s="44">
        <v>22025.040202159427</v>
      </c>
      <c r="E33" s="84" t="s">
        <v>113</v>
      </c>
      <c r="F33" s="85" t="s">
        <v>139</v>
      </c>
      <c r="G33" s="43">
        <v>0.8</v>
      </c>
      <c r="H33" s="43">
        <v>0.19999999999999996</v>
      </c>
      <c r="I33" s="93">
        <v>41311</v>
      </c>
      <c r="J33" s="94">
        <v>42283</v>
      </c>
      <c r="K33" s="56" t="s">
        <v>79</v>
      </c>
      <c r="L33" s="82" t="s">
        <v>78</v>
      </c>
      <c r="M33" s="12">
        <f t="shared" si="1"/>
        <v>17620.032161727544</v>
      </c>
      <c r="N33" s="12">
        <f>H33*$D33</f>
        <v>4405.0080404318842</v>
      </c>
    </row>
    <row r="34" spans="1:16" s="14" customFormat="1" hidden="1" x14ac:dyDescent="0.25">
      <c r="A34" s="85"/>
      <c r="B34" s="63"/>
      <c r="C34" s="69"/>
      <c r="D34" s="44"/>
      <c r="E34" s="84"/>
      <c r="F34" s="85"/>
      <c r="G34" s="43"/>
      <c r="H34" s="43"/>
      <c r="I34" s="91"/>
      <c r="J34" s="92"/>
      <c r="K34" s="57"/>
      <c r="L34" s="82"/>
      <c r="M34" s="15"/>
      <c r="N34" s="15"/>
      <c r="O34" s="7"/>
    </row>
    <row r="35" spans="1:16" s="7" customFormat="1" x14ac:dyDescent="0.25">
      <c r="A35" s="85" t="s">
        <v>63</v>
      </c>
      <c r="B35" s="63" t="s">
        <v>124</v>
      </c>
      <c r="C35" s="69" t="s">
        <v>125</v>
      </c>
      <c r="D35" s="44">
        <v>18120</v>
      </c>
      <c r="E35" s="84" t="s">
        <v>113</v>
      </c>
      <c r="F35" s="85" t="s">
        <v>139</v>
      </c>
      <c r="G35" s="43">
        <v>1</v>
      </c>
      <c r="H35" s="43">
        <v>0</v>
      </c>
      <c r="I35" s="93">
        <v>41387</v>
      </c>
      <c r="J35" s="94">
        <v>42359</v>
      </c>
      <c r="K35" s="56" t="s">
        <v>79</v>
      </c>
      <c r="L35" s="82" t="s">
        <v>77</v>
      </c>
      <c r="M35" s="12">
        <f t="shared" si="1"/>
        <v>18120</v>
      </c>
      <c r="N35" s="12">
        <f t="shared" si="1"/>
        <v>0</v>
      </c>
    </row>
    <row r="36" spans="1:16" s="7" customFormat="1" x14ac:dyDescent="0.25">
      <c r="A36" s="85" t="s">
        <v>64</v>
      </c>
      <c r="B36" s="63" t="s">
        <v>126</v>
      </c>
      <c r="C36" s="69" t="s">
        <v>127</v>
      </c>
      <c r="D36" s="44">
        <v>14953.5630599586</v>
      </c>
      <c r="E36" s="84" t="s">
        <v>113</v>
      </c>
      <c r="F36" s="85" t="s">
        <v>139</v>
      </c>
      <c r="G36" s="43">
        <v>0</v>
      </c>
      <c r="H36" s="43">
        <v>1</v>
      </c>
      <c r="I36" s="91">
        <v>41874</v>
      </c>
      <c r="J36" s="92">
        <v>43566</v>
      </c>
      <c r="K36" s="56" t="s">
        <v>79</v>
      </c>
      <c r="L36" s="82" t="s">
        <v>78</v>
      </c>
      <c r="M36" s="12">
        <f t="shared" si="1"/>
        <v>0</v>
      </c>
      <c r="N36" s="12">
        <f t="shared" si="1"/>
        <v>14953.5630599586</v>
      </c>
    </row>
    <row r="37" spans="1:16" s="7" customFormat="1" x14ac:dyDescent="0.25">
      <c r="A37" s="127" t="s">
        <v>18</v>
      </c>
      <c r="B37" s="128"/>
      <c r="C37" s="73"/>
      <c r="D37" s="67">
        <f>SUM(D28:D36)</f>
        <v>132930.76344130485</v>
      </c>
      <c r="E37" s="46"/>
      <c r="F37" s="46"/>
      <c r="G37" s="47"/>
      <c r="H37" s="47"/>
      <c r="I37" s="48"/>
      <c r="J37" s="48"/>
      <c r="K37" s="46"/>
      <c r="L37" s="46"/>
      <c r="M37" s="12"/>
      <c r="N37" s="12"/>
    </row>
    <row r="38" spans="1:16" s="7" customFormat="1" ht="11.25" customHeight="1" thickBot="1" x14ac:dyDescent="0.3">
      <c r="A38" s="19"/>
      <c r="B38" s="18"/>
      <c r="C38" s="19"/>
      <c r="D38" s="20"/>
      <c r="E38" s="21"/>
      <c r="F38" s="21"/>
      <c r="G38" s="24"/>
      <c r="H38" s="24"/>
      <c r="I38" s="23"/>
      <c r="J38" s="23"/>
      <c r="K38" s="21"/>
      <c r="L38" s="21"/>
      <c r="M38" s="12"/>
      <c r="N38" s="12"/>
    </row>
    <row r="39" spans="1:16" s="7" customFormat="1" ht="15.75" thickBot="1" x14ac:dyDescent="0.3">
      <c r="A39" s="125" t="s">
        <v>65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"/>
      <c r="N39" s="12"/>
    </row>
    <row r="40" spans="1:16" s="7" customFormat="1" x14ac:dyDescent="0.25">
      <c r="A40" s="86" t="s">
        <v>66</v>
      </c>
      <c r="B40" s="60" t="s">
        <v>128</v>
      </c>
      <c r="C40" s="72" t="s">
        <v>129</v>
      </c>
      <c r="D40" s="50">
        <v>1498.3919136227887</v>
      </c>
      <c r="E40" s="80" t="s">
        <v>113</v>
      </c>
      <c r="F40" s="86" t="s">
        <v>139</v>
      </c>
      <c r="G40" s="51">
        <v>0</v>
      </c>
      <c r="H40" s="51">
        <v>1</v>
      </c>
      <c r="I40" s="89">
        <v>41681</v>
      </c>
      <c r="J40" s="90">
        <v>42733</v>
      </c>
      <c r="K40" s="56" t="s">
        <v>79</v>
      </c>
      <c r="L40" s="80" t="s">
        <v>78</v>
      </c>
      <c r="M40" s="12">
        <f t="shared" ref="M40:N41" si="2">G40*$D40</f>
        <v>0</v>
      </c>
      <c r="N40" s="12">
        <f t="shared" si="2"/>
        <v>1498.3919136227887</v>
      </c>
    </row>
    <row r="41" spans="1:16" s="7" customFormat="1" x14ac:dyDescent="0.25">
      <c r="A41" s="85" t="s">
        <v>67</v>
      </c>
      <c r="B41" s="64" t="s">
        <v>130</v>
      </c>
      <c r="C41" s="69" t="s">
        <v>131</v>
      </c>
      <c r="D41" s="44">
        <v>2168.045026418562</v>
      </c>
      <c r="E41" s="84" t="s">
        <v>113</v>
      </c>
      <c r="F41" s="85" t="s">
        <v>139</v>
      </c>
      <c r="G41" s="43">
        <v>0</v>
      </c>
      <c r="H41" s="43">
        <v>1</v>
      </c>
      <c r="I41" s="93">
        <v>41431</v>
      </c>
      <c r="J41" s="94">
        <v>42693</v>
      </c>
      <c r="K41" s="56" t="s">
        <v>79</v>
      </c>
      <c r="L41" s="82" t="s">
        <v>78</v>
      </c>
      <c r="M41" s="12">
        <f t="shared" si="2"/>
        <v>0</v>
      </c>
      <c r="N41" s="12">
        <f t="shared" si="2"/>
        <v>2168.045026418562</v>
      </c>
    </row>
    <row r="42" spans="1:16" s="7" customFormat="1" x14ac:dyDescent="0.25">
      <c r="A42" s="83" t="s">
        <v>72</v>
      </c>
      <c r="B42" s="61" t="s">
        <v>132</v>
      </c>
      <c r="C42" s="68" t="s">
        <v>133</v>
      </c>
      <c r="D42" s="44">
        <v>600</v>
      </c>
      <c r="E42" s="82" t="s">
        <v>113</v>
      </c>
      <c r="F42" s="85" t="s">
        <v>139</v>
      </c>
      <c r="G42" s="45">
        <v>0.4</v>
      </c>
      <c r="H42" s="45">
        <v>0.6</v>
      </c>
      <c r="I42" s="93">
        <v>41280</v>
      </c>
      <c r="J42" s="94">
        <v>41432</v>
      </c>
      <c r="K42" s="56" t="s">
        <v>79</v>
      </c>
      <c r="L42" s="82" t="s">
        <v>78</v>
      </c>
      <c r="M42" s="12">
        <f t="shared" ref="M42:N44" si="3">G42*$D42</f>
        <v>240</v>
      </c>
      <c r="N42" s="12">
        <f t="shared" si="3"/>
        <v>360</v>
      </c>
      <c r="P42" s="122"/>
    </row>
    <row r="43" spans="1:16" s="7" customFormat="1" x14ac:dyDescent="0.25">
      <c r="A43" s="83" t="s">
        <v>73</v>
      </c>
      <c r="B43" s="61" t="s">
        <v>134</v>
      </c>
      <c r="C43" s="68" t="s">
        <v>135</v>
      </c>
      <c r="D43" s="44">
        <v>2971</v>
      </c>
      <c r="E43" s="82" t="s">
        <v>113</v>
      </c>
      <c r="F43" s="85" t="s">
        <v>139</v>
      </c>
      <c r="G43" s="45">
        <v>0.1</v>
      </c>
      <c r="H43" s="45">
        <v>0.9</v>
      </c>
      <c r="I43" s="93">
        <v>41280</v>
      </c>
      <c r="J43" s="94">
        <v>41882</v>
      </c>
      <c r="K43" s="56" t="s">
        <v>79</v>
      </c>
      <c r="L43" s="82" t="s">
        <v>78</v>
      </c>
      <c r="M43" s="12">
        <f t="shared" si="3"/>
        <v>297.10000000000002</v>
      </c>
      <c r="N43" s="12">
        <f t="shared" si="3"/>
        <v>2673.9</v>
      </c>
    </row>
    <row r="44" spans="1:16" s="7" customFormat="1" x14ac:dyDescent="0.25">
      <c r="A44" s="83" t="s">
        <v>74</v>
      </c>
      <c r="B44" s="61" t="s">
        <v>136</v>
      </c>
      <c r="C44" s="68" t="s">
        <v>137</v>
      </c>
      <c r="D44" s="44">
        <v>86</v>
      </c>
      <c r="E44" s="82" t="s">
        <v>138</v>
      </c>
      <c r="F44" s="85" t="s">
        <v>140</v>
      </c>
      <c r="G44" s="45">
        <v>0.2</v>
      </c>
      <c r="H44" s="45">
        <v>0.8</v>
      </c>
      <c r="I44" s="93">
        <v>41280</v>
      </c>
      <c r="J44" s="94">
        <v>41339</v>
      </c>
      <c r="K44" s="56" t="s">
        <v>79</v>
      </c>
      <c r="L44" s="82" t="s">
        <v>78</v>
      </c>
      <c r="M44" s="12">
        <f t="shared" si="3"/>
        <v>17.2</v>
      </c>
      <c r="N44" s="12">
        <f t="shared" si="3"/>
        <v>68.8</v>
      </c>
    </row>
    <row r="45" spans="1:16" s="7" customFormat="1" x14ac:dyDescent="0.25">
      <c r="A45" s="127" t="s">
        <v>26</v>
      </c>
      <c r="B45" s="128"/>
      <c r="C45" s="73"/>
      <c r="D45" s="67">
        <f>SUM(D40:D44)</f>
        <v>7323.4369400413507</v>
      </c>
      <c r="E45" s="46"/>
      <c r="F45" s="46"/>
      <c r="G45" s="47"/>
      <c r="H45" s="47"/>
      <c r="I45" s="48"/>
      <c r="J45" s="48"/>
      <c r="K45" s="46"/>
      <c r="L45" s="46"/>
      <c r="M45" s="13">
        <f>SUM(M14:M41)</f>
        <v>97927.48518998397</v>
      </c>
      <c r="N45" s="13">
        <f>SUM(N14:N41)</f>
        <v>44306.715191362237</v>
      </c>
    </row>
    <row r="46" spans="1:16" s="7" customFormat="1" ht="11.25" customHeight="1" thickBot="1" x14ac:dyDescent="0.3">
      <c r="A46" s="106"/>
      <c r="B46" s="53"/>
      <c r="C46" s="25"/>
      <c r="D46" s="26"/>
      <c r="E46" s="21"/>
      <c r="F46" s="21"/>
      <c r="G46" s="27"/>
      <c r="H46" s="27"/>
      <c r="I46" s="23"/>
      <c r="J46" s="23"/>
      <c r="K46" s="21"/>
      <c r="L46" s="21"/>
      <c r="M46" s="11">
        <f>M45/($M$45+$N$45)</f>
        <v>0.68849464423766671</v>
      </c>
      <c r="N46" s="11">
        <f>N45/($M$45+$N$45)</f>
        <v>0.31150535576233318</v>
      </c>
    </row>
    <row r="47" spans="1:16" s="7" customFormat="1" x14ac:dyDescent="0.25">
      <c r="A47" s="129" t="s">
        <v>32</v>
      </c>
      <c r="B47" s="130"/>
      <c r="C47" s="70"/>
      <c r="D47" s="65">
        <f>D45+D37+D25</f>
        <v>170227.00766706758</v>
      </c>
      <c r="E47" s="36"/>
      <c r="F47" s="35"/>
      <c r="G47" s="35"/>
      <c r="H47" s="35"/>
      <c r="I47" s="35"/>
      <c r="J47" s="35"/>
      <c r="K47" s="36"/>
      <c r="L47" s="36"/>
      <c r="M47" s="11"/>
      <c r="N47" s="11"/>
    </row>
    <row r="48" spans="1:16" s="7" customFormat="1" ht="24.75" customHeight="1" thickBot="1" x14ac:dyDescent="0.3">
      <c r="A48" s="131" t="s">
        <v>23</v>
      </c>
      <c r="B48" s="132"/>
      <c r="C48" s="71"/>
      <c r="D48" s="66">
        <f>D47/$D$47</f>
        <v>1</v>
      </c>
      <c r="E48" s="41"/>
      <c r="F48" s="41"/>
      <c r="G48" s="58">
        <f>M46</f>
        <v>0.68849464423766671</v>
      </c>
      <c r="H48" s="59">
        <f>N46</f>
        <v>0.31150535576233318</v>
      </c>
      <c r="I48" s="37"/>
      <c r="J48" s="37"/>
      <c r="K48" s="37"/>
      <c r="L48" s="37"/>
      <c r="M48" s="11"/>
      <c r="N48" s="11"/>
    </row>
    <row r="49" spans="1:14" s="7" customFormat="1" ht="12" hidden="1" customHeight="1" x14ac:dyDescent="0.25">
      <c r="A49" s="28"/>
      <c r="B49" s="29"/>
      <c r="C49" s="30"/>
      <c r="D49" s="31"/>
      <c r="E49" s="32"/>
      <c r="F49" s="32"/>
      <c r="G49" s="33"/>
      <c r="H49" s="33"/>
      <c r="I49" s="34"/>
      <c r="J49" s="34"/>
      <c r="K49" s="34"/>
      <c r="L49" s="34"/>
      <c r="M49" s="11"/>
      <c r="N49" s="11"/>
    </row>
    <row r="50" spans="1:14" ht="29.25" customHeight="1" thickBot="1" x14ac:dyDescent="0.3">
      <c r="A50" s="135" t="s">
        <v>27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4" ht="66.75" customHeight="1" x14ac:dyDescent="0.25">
      <c r="A51" s="107" t="s">
        <v>9</v>
      </c>
      <c r="B51" s="133" t="s">
        <v>42</v>
      </c>
      <c r="C51" s="133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4" ht="9.75" customHeight="1" x14ac:dyDescent="0.25">
      <c r="A52" s="107"/>
      <c r="B52" s="17"/>
      <c r="C52" s="3"/>
      <c r="D52" s="6"/>
      <c r="E52" s="4"/>
      <c r="F52" s="4"/>
      <c r="G52" s="4"/>
      <c r="H52" s="4"/>
      <c r="I52" s="4"/>
      <c r="J52" s="4"/>
      <c r="K52" s="4"/>
      <c r="L52" s="4"/>
    </row>
    <row r="53" spans="1:14" ht="15" customHeight="1" x14ac:dyDescent="0.25">
      <c r="A53" s="108" t="s">
        <v>10</v>
      </c>
      <c r="B53" s="124" t="s">
        <v>33</v>
      </c>
      <c r="C53" s="124"/>
      <c r="D53" s="124"/>
      <c r="E53" s="4"/>
      <c r="F53" s="4"/>
      <c r="G53" s="109"/>
      <c r="H53" s="109"/>
      <c r="I53" s="110"/>
      <c r="J53" s="110"/>
      <c r="K53" s="109"/>
      <c r="L53" s="109"/>
    </row>
    <row r="54" spans="1:14" ht="9.75" customHeight="1" x14ac:dyDescent="0.25">
      <c r="A54" s="108"/>
      <c r="B54" s="111"/>
      <c r="C54" s="112"/>
      <c r="D54" s="113"/>
      <c r="E54" s="4"/>
      <c r="F54" s="4"/>
      <c r="G54" s="109"/>
      <c r="H54" s="109"/>
      <c r="I54" s="110"/>
      <c r="J54" s="110"/>
      <c r="K54" s="109"/>
      <c r="L54" s="109"/>
    </row>
    <row r="55" spans="1:14" ht="15" customHeight="1" x14ac:dyDescent="0.25">
      <c r="A55" s="108" t="s">
        <v>14</v>
      </c>
      <c r="B55" s="114" t="s">
        <v>34</v>
      </c>
      <c r="C55" s="4"/>
      <c r="D55" s="6"/>
      <c r="E55" s="4"/>
      <c r="F55" s="4"/>
      <c r="G55" s="109"/>
      <c r="H55" s="109"/>
      <c r="I55" s="110"/>
      <c r="J55" s="110"/>
      <c r="K55" s="109"/>
      <c r="L55" s="109"/>
    </row>
    <row r="56" spans="1:14" ht="9.75" customHeight="1" x14ac:dyDescent="0.25">
      <c r="A56" s="108"/>
      <c r="B56" s="114"/>
      <c r="C56" s="4"/>
      <c r="D56" s="6"/>
      <c r="E56" s="4"/>
      <c r="F56" s="4"/>
      <c r="G56" s="109"/>
      <c r="H56" s="109"/>
      <c r="I56" s="110"/>
      <c r="J56" s="110"/>
      <c r="K56" s="109"/>
      <c r="L56" s="109"/>
    </row>
    <row r="57" spans="1:14" ht="15" customHeight="1" x14ac:dyDescent="0.25">
      <c r="A57" s="108" t="s">
        <v>28</v>
      </c>
      <c r="B57" s="115" t="s">
        <v>38</v>
      </c>
      <c r="C57" s="116"/>
      <c r="D57" s="117"/>
      <c r="E57" s="116"/>
      <c r="F57" s="110"/>
      <c r="G57" s="110"/>
      <c r="H57" s="109"/>
      <c r="I57" s="109"/>
      <c r="J57" s="101"/>
      <c r="K57" s="101"/>
      <c r="L57" s="101"/>
    </row>
    <row r="58" spans="1:14" ht="9.75" customHeight="1" x14ac:dyDescent="0.25">
      <c r="A58" s="108"/>
      <c r="B58" s="115"/>
      <c r="C58" s="116"/>
      <c r="D58" s="117"/>
      <c r="E58" s="116"/>
      <c r="F58" s="110"/>
      <c r="G58" s="110"/>
      <c r="H58" s="109"/>
      <c r="I58" s="109"/>
      <c r="J58" s="101"/>
      <c r="K58" s="101"/>
      <c r="L58" s="101"/>
    </row>
    <row r="59" spans="1:14" ht="15" customHeight="1" x14ac:dyDescent="0.25">
      <c r="A59" s="108" t="s">
        <v>29</v>
      </c>
      <c r="B59" s="115" t="s">
        <v>36</v>
      </c>
      <c r="C59" s="116"/>
      <c r="D59" s="117"/>
      <c r="E59" s="116"/>
      <c r="F59" s="110"/>
      <c r="G59" s="110"/>
      <c r="H59" s="109"/>
      <c r="I59" s="109"/>
      <c r="J59" s="104"/>
      <c r="K59" s="101"/>
      <c r="L59" s="101"/>
    </row>
    <row r="60" spans="1:14" ht="9.75" customHeight="1" x14ac:dyDescent="0.25">
      <c r="A60" s="108"/>
      <c r="B60" s="115"/>
      <c r="C60" s="116"/>
      <c r="D60" s="117"/>
      <c r="E60" s="118"/>
      <c r="F60" s="118"/>
      <c r="G60" s="109"/>
      <c r="H60" s="109"/>
      <c r="I60" s="104"/>
      <c r="J60" s="104"/>
      <c r="K60" s="101"/>
      <c r="L60" s="101"/>
    </row>
    <row r="61" spans="1:14" ht="15" customHeight="1" x14ac:dyDescent="0.25">
      <c r="A61" s="108" t="s">
        <v>31</v>
      </c>
      <c r="B61" s="115" t="s">
        <v>37</v>
      </c>
      <c r="C61" s="116"/>
      <c r="D61" s="117"/>
      <c r="E61" s="118"/>
      <c r="F61" s="118"/>
      <c r="G61" s="4"/>
      <c r="H61" s="109"/>
      <c r="I61" s="104"/>
      <c r="J61" s="104"/>
      <c r="K61" s="101"/>
      <c r="L61" s="101"/>
    </row>
    <row r="62" spans="1:14" ht="9.75" customHeight="1" x14ac:dyDescent="0.25">
      <c r="A62" s="108"/>
      <c r="B62" s="115"/>
      <c r="C62" s="116"/>
      <c r="D62" s="117"/>
      <c r="E62" s="118"/>
      <c r="F62" s="118"/>
      <c r="G62" s="109"/>
      <c r="H62" s="109"/>
      <c r="I62" s="104"/>
      <c r="J62" s="104"/>
      <c r="K62" s="101"/>
      <c r="L62" s="101"/>
    </row>
    <row r="63" spans="1:14" ht="15" customHeight="1" x14ac:dyDescent="0.25">
      <c r="A63" s="108" t="s">
        <v>35</v>
      </c>
      <c r="B63" s="114" t="s">
        <v>43</v>
      </c>
      <c r="C63" s="4"/>
      <c r="D63" s="6"/>
      <c r="E63" s="4"/>
      <c r="F63" s="4"/>
      <c r="G63" s="4"/>
      <c r="H63" s="4"/>
      <c r="I63" s="104"/>
      <c r="J63" s="104"/>
      <c r="K63" s="101"/>
      <c r="L63" s="101"/>
    </row>
    <row r="64" spans="1:14" ht="9.75" customHeight="1" x14ac:dyDescent="0.25">
      <c r="A64" s="101"/>
      <c r="B64" s="102"/>
      <c r="C64" s="101"/>
      <c r="D64" s="103"/>
      <c r="E64" s="101"/>
      <c r="F64" s="101"/>
      <c r="G64" s="101"/>
      <c r="H64" s="101"/>
      <c r="I64" s="104"/>
      <c r="J64" s="104"/>
      <c r="K64" s="101"/>
      <c r="L64" s="101"/>
    </row>
    <row r="65" spans="1:12" ht="15" customHeight="1" x14ac:dyDescent="0.25">
      <c r="A65" s="108" t="s">
        <v>39</v>
      </c>
      <c r="B65" s="114" t="s">
        <v>68</v>
      </c>
      <c r="C65" s="101"/>
      <c r="D65" s="103"/>
      <c r="E65" s="101"/>
      <c r="F65" s="101"/>
      <c r="G65" s="101"/>
      <c r="H65" s="101"/>
      <c r="I65" s="104"/>
      <c r="J65" s="104"/>
      <c r="K65" s="101"/>
      <c r="L65" s="101"/>
    </row>
    <row r="66" spans="1:12" x14ac:dyDescent="0.25">
      <c r="A66" s="101"/>
      <c r="B66" s="102"/>
      <c r="C66" s="101"/>
      <c r="D66" s="103"/>
      <c r="E66" s="101"/>
      <c r="F66" s="101"/>
      <c r="G66" s="101"/>
      <c r="H66" s="101"/>
      <c r="I66" s="104"/>
      <c r="J66" s="104"/>
      <c r="K66" s="101"/>
      <c r="L66" s="101"/>
    </row>
    <row r="67" spans="1:12" ht="29.25" customHeight="1" thickBot="1" x14ac:dyDescent="0.3">
      <c r="A67" s="135" t="s">
        <v>75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1:12" ht="54.75" customHeight="1" x14ac:dyDescent="0.25">
      <c r="A68" s="119" t="str">
        <f>L16</f>
        <v>(A)</v>
      </c>
      <c r="B68" s="151" t="s">
        <v>80</v>
      </c>
      <c r="C68" s="151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1:12" ht="31.5" customHeight="1" x14ac:dyDescent="0.25">
      <c r="A69" s="119" t="str">
        <f>L35</f>
        <v>(B)</v>
      </c>
      <c r="B69" s="153" t="s">
        <v>81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</row>
    <row r="70" spans="1:12" ht="18.75" customHeight="1" x14ac:dyDescent="0.25">
      <c r="A70" s="16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ht="45" customHeight="1" x14ac:dyDescent="0.25">
      <c r="A71" s="16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</row>
  </sheetData>
  <mergeCells count="28">
    <mergeCell ref="A67:L67"/>
    <mergeCell ref="B68:L68"/>
    <mergeCell ref="B69:L69"/>
    <mergeCell ref="B70:L70"/>
    <mergeCell ref="B71:L71"/>
    <mergeCell ref="A13:L13"/>
    <mergeCell ref="A25:B25"/>
    <mergeCell ref="A10:A12"/>
    <mergeCell ref="B10:B12"/>
    <mergeCell ref="G10:H10"/>
    <mergeCell ref="I10:J10"/>
    <mergeCell ref="F10:F11"/>
    <mergeCell ref="K10:K11"/>
    <mergeCell ref="A1:L1"/>
    <mergeCell ref="A2:L2"/>
    <mergeCell ref="A3:L3"/>
    <mergeCell ref="A4:L4"/>
    <mergeCell ref="L10:L12"/>
    <mergeCell ref="K8:L8"/>
    <mergeCell ref="B53:D53"/>
    <mergeCell ref="A27:L27"/>
    <mergeCell ref="A39:L39"/>
    <mergeCell ref="A45:B45"/>
    <mergeCell ref="A47:B47"/>
    <mergeCell ref="A37:B37"/>
    <mergeCell ref="A48:B48"/>
    <mergeCell ref="B51:L51"/>
    <mergeCell ref="A50:L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Width="0" fitToHeight="0" orientation="landscape" r:id="rId1"/>
  <rowBreaks count="1" manualBreakCount="1">
    <brk id="66" max="11" man="1"/>
  </rowBreaks>
  <ignoredErrors>
    <ignoredError sqref="E12 K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37314473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2500/OC-BR</Approval_x0020_Number>
    <Document_x0020_Author xmlns="9c571b2f-e523-4ab2-ba2e-09e151a03ef4">Altafin, Irene Guimarães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BR-L1216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Plan&lt;/USER_STAGE&gt;&lt;PD_OBJ_TYPE&gt;0&lt;/PD_OBJ_TYPE&gt;&lt;MAKERECORD&gt;N&lt;/MAKERECORD&gt;&lt;PD_FILEPT_NO&gt;PO-BR-L1216-GS&lt;/PD_FILEPT_NO&gt;&lt;/Data&gt;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432593D1E78884798FA7D50C2ABCCB2" ma:contentTypeVersion="0" ma:contentTypeDescription="A content type to manage public (operations) IDB documents" ma:contentTypeScope="" ma:versionID="44af0f2e1f06f2f942eddfb58e7eb02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4131C3-2935-4354-8810-B8A6437AA940}"/>
</file>

<file path=customXml/itemProps2.xml><?xml version="1.0" encoding="utf-8"?>
<ds:datastoreItem xmlns:ds="http://schemas.openxmlformats.org/officeDocument/2006/customXml" ds:itemID="{775AB7F1-52EA-4900-964C-2054E3E01224}"/>
</file>

<file path=customXml/itemProps3.xml><?xml version="1.0" encoding="utf-8"?>
<ds:datastoreItem xmlns:ds="http://schemas.openxmlformats.org/officeDocument/2006/customXml" ds:itemID="{8B67194B-461F-4A41-A7EF-9CACA2730696}"/>
</file>

<file path=customXml/itemProps4.xml><?xml version="1.0" encoding="utf-8"?>
<ds:datastoreItem xmlns:ds="http://schemas.openxmlformats.org/officeDocument/2006/customXml" ds:itemID="{97E6A2DE-8152-4365-A1DC-EB4FB2089953}"/>
</file>

<file path=customXml/itemProps5.xml><?xml version="1.0" encoding="utf-8"?>
<ds:datastoreItem xmlns:ds="http://schemas.openxmlformats.org/officeDocument/2006/customXml" ds:itemID="{64F0A965-55BE-4CF7-B8ED-EE17D5387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PA - PVT</vt:lpstr>
      <vt:lpstr>'PA - PVT'!Area_de_impressao</vt:lpstr>
      <vt:lpstr>'PA - PVT'!Titulos_de_impressao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- 2500_OC-BR</dc:title>
  <dc:creator>BID</dc:creator>
  <cp:lastModifiedBy>Melissa Caroline Kataoka</cp:lastModifiedBy>
  <cp:lastPrinted>2012-11-27T12:53:07Z</cp:lastPrinted>
  <dcterms:created xsi:type="dcterms:W3CDTF">2010-07-15T18:22:38Z</dcterms:created>
  <dcterms:modified xsi:type="dcterms:W3CDTF">2012-11-27T19:48:20Z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0x01010046CF21643EE8D14686A648AA6DAD0892006432593D1E78884798FA7D50C2ABCCB2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