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9630" windowHeight="10800"/>
  </bookViews>
  <sheets>
    <sheet name="Detalhe Plano de Aquisções" sheetId="1" r:id="rId1"/>
    <sheet name="Instruções" sheetId="4" r:id="rId2"/>
    <sheet name="Estructura del Proyecto" sheetId="3" r:id="rId3"/>
    <sheet name="Plan de Adquisiciones" sheetId="2" r:id="rId4"/>
    <sheet name="Plan1" sheetId="5" r:id="rId5"/>
  </sheets>
  <definedNames>
    <definedName name="_xlnm._FilterDatabase" localSheetId="0" hidden="1">'Detalhe Plano de Aquisções'!$D$1:$D$124</definedName>
    <definedName name="_xlnm.Print_Area" localSheetId="0">'Detalhe Plano de Aquisções'!$A$1:$U$89</definedName>
  </definedNames>
  <calcPr calcId="145621"/>
</workbook>
</file>

<file path=xl/calcChain.xml><?xml version="1.0" encoding="utf-8"?>
<calcChain xmlns="http://schemas.openxmlformats.org/spreadsheetml/2006/main">
  <c r="Q52" i="1" l="1"/>
  <c r="J64" i="1" l="1"/>
  <c r="I5" i="5" l="1"/>
  <c r="I3" i="5"/>
  <c r="K89" i="1"/>
  <c r="J88" i="1"/>
  <c r="K83" i="1"/>
  <c r="Q82" i="1"/>
  <c r="R82" i="1" s="1"/>
  <c r="J82" i="1"/>
  <c r="Q81" i="1"/>
  <c r="R81" i="1" s="1"/>
  <c r="J81" i="1"/>
  <c r="Q80" i="1"/>
  <c r="R80" i="1" s="1"/>
  <c r="J80" i="1"/>
  <c r="Q79" i="1"/>
  <c r="R79" i="1" s="1"/>
  <c r="J79" i="1"/>
  <c r="Q78" i="1"/>
  <c r="R78" i="1" s="1"/>
  <c r="J78" i="1"/>
  <c r="Q77" i="1"/>
  <c r="R77" i="1" s="1"/>
  <c r="J77" i="1"/>
  <c r="J76" i="1"/>
  <c r="Q75" i="1"/>
  <c r="R75" i="1" s="1"/>
  <c r="J75" i="1"/>
  <c r="R69" i="1"/>
  <c r="J69" i="1"/>
  <c r="R68" i="1"/>
  <c r="J68" i="1"/>
  <c r="R67" i="1"/>
  <c r="J67" i="1"/>
  <c r="Q65" i="1"/>
  <c r="R65" i="1" s="1"/>
  <c r="J65" i="1"/>
  <c r="K62" i="1"/>
  <c r="J56" i="1"/>
  <c r="Q55" i="1"/>
  <c r="R55" i="1" s="1"/>
  <c r="J55" i="1"/>
  <c r="J54" i="1"/>
  <c r="K53" i="1"/>
  <c r="Q51" i="1"/>
  <c r="K51" i="1"/>
  <c r="Q50" i="1"/>
  <c r="R50" i="1" s="1"/>
  <c r="J50" i="1"/>
  <c r="Q49" i="1"/>
  <c r="R49" i="1" s="1"/>
  <c r="J49" i="1"/>
  <c r="Q48" i="1"/>
  <c r="R48" i="1" s="1"/>
  <c r="K48" i="1"/>
  <c r="Q47" i="1"/>
  <c r="R47" i="1" s="1"/>
  <c r="J47" i="1"/>
  <c r="Q46" i="1"/>
  <c r="R46" i="1" s="1"/>
  <c r="J46" i="1"/>
  <c r="Q45" i="1"/>
  <c r="R45" i="1" s="1"/>
  <c r="J45" i="1"/>
  <c r="K44" i="1"/>
  <c r="Q43" i="1"/>
  <c r="K43" i="1"/>
  <c r="J37" i="1"/>
  <c r="J36" i="1"/>
  <c r="J35" i="1"/>
  <c r="K34" i="1"/>
  <c r="Q33" i="1"/>
  <c r="R33" i="1" s="1"/>
  <c r="J33" i="1"/>
  <c r="Q32" i="1"/>
  <c r="R32" i="1" s="1"/>
  <c r="J32" i="1"/>
  <c r="J31" i="1"/>
  <c r="Q30" i="1"/>
  <c r="R30" i="1" s="1"/>
  <c r="J30" i="1"/>
  <c r="Q29" i="1"/>
  <c r="J29" i="1"/>
  <c r="Q28" i="1"/>
  <c r="R28" i="1" s="1"/>
  <c r="J28" i="1"/>
  <c r="J27" i="1"/>
  <c r="J26" i="1"/>
  <c r="J25" i="1"/>
  <c r="J24" i="1"/>
  <c r="J23" i="1"/>
  <c r="Q22" i="1"/>
  <c r="R22" i="1" s="1"/>
  <c r="J22" i="1"/>
  <c r="Q21" i="1"/>
  <c r="R21" i="1" s="1"/>
  <c r="J21" i="1"/>
  <c r="Q20" i="1"/>
  <c r="R20" i="1" s="1"/>
  <c r="K20" i="1"/>
  <c r="J19" i="1"/>
  <c r="J18" i="1"/>
  <c r="J17" i="1"/>
  <c r="J16" i="1"/>
  <c r="J15" i="1"/>
  <c r="J14" i="1"/>
  <c r="J13" i="1"/>
  <c r="J12" i="1"/>
  <c r="J11" i="1"/>
  <c r="J10" i="1"/>
  <c r="K38" i="1" l="1"/>
  <c r="K70" i="1"/>
  <c r="J38" i="1"/>
  <c r="J57" i="1"/>
  <c r="J70" i="1"/>
  <c r="J89" i="1"/>
  <c r="K57" i="1"/>
  <c r="J83" i="1"/>
</calcChain>
</file>

<file path=xl/sharedStrings.xml><?xml version="1.0" encoding="utf-8"?>
<sst xmlns="http://schemas.openxmlformats.org/spreadsheetml/2006/main" count="1029" uniqueCount="315">
  <si>
    <t>Previsto</t>
  </si>
  <si>
    <t>Rechazo de Ofertas</t>
  </si>
  <si>
    <t>Contrato Terminado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</si>
  <si>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</si>
  <si>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</si>
  <si>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</si>
  <si>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</si>
  <si>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</si>
  <si>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</si>
  <si>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</si>
  <si>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</si>
  <si>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</si>
  <si>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</si>
  <si>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</si>
  <si>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</si>
  <si>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</si>
  <si>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</si>
  <si>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</si>
  <si>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</si>
  <si>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</si>
  <si>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</si>
  <si>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</si>
  <si>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</si>
  <si>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</si>
  <si>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</si>
  <si>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</si>
  <si>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</si>
  <si>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</si>
  <si>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</si>
  <si>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</si>
  <si>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</si>
  <si>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t>Componente 1</t>
  </si>
  <si>
    <t>Componente 2</t>
  </si>
  <si>
    <t>Componente 3</t>
  </si>
  <si>
    <t>Componente 4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</si>
  <si>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</si>
  <si>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</si>
  <si>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</si>
  <si>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4. Componentes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</si>
  <si>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</si>
  <si>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</si>
  <si>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</si>
  <si>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</si>
  <si>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</si>
  <si>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</si>
  <si>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Ex-Post</t>
  </si>
  <si>
    <t>Ex-Ante</t>
  </si>
  <si>
    <t>Sistema Nacional</t>
  </si>
  <si>
    <t>Descrição adicional:</t>
  </si>
  <si>
    <t>Licitação Pública Internacional por Lotes </t>
  </si>
  <si>
    <t>Processo Cancelado</t>
  </si>
  <si>
    <t>ReLicitação</t>
  </si>
  <si>
    <t>Declaração de Licitação Deserta</t>
  </si>
  <si>
    <t>Processo em curso</t>
  </si>
  <si>
    <t>Licitação Pública Internacional em 2 etapas </t>
  </si>
  <si>
    <t>Licitação Pública Internacional com Precalificación</t>
  </si>
  <si>
    <t>Quantidade de Lotes: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</si>
  <si>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</si>
  <si>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</si>
  <si>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</si>
  <si>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</si>
  <si>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</si>
  <si>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</si>
  <si>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</si>
  <si>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Assinatura do Contrato</t>
  </si>
  <si>
    <t>BENS</t>
  </si>
  <si>
    <t>Unidade Executora:</t>
  </si>
  <si>
    <t>SERVIÇOS QUE NÃO SÃO DE CONSULTORIA</t>
  </si>
  <si>
    <t>CONSULTORIAS FIRMAS</t>
  </si>
  <si>
    <t>Não Objeção aos  TDR da Atividade</t>
  </si>
  <si>
    <t>Quantidade Estimada de Consultores:</t>
  </si>
  <si>
    <t>CAPACITAÇÃO</t>
  </si>
  <si>
    <t>Licitação Pública Internacional sem Pré-qualificação</t>
  </si>
  <si>
    <t>Seleção Baseada na Qualificação do Consultor (SQC)</t>
  </si>
  <si>
    <t>Seleção Baseado em Orçamento Fixo</t>
  </si>
  <si>
    <t>Comparação de Qualificações (3 CV's)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</si>
  <si>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</si>
  <si>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</si>
  <si>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</si>
  <si>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</si>
  <si>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</si>
  <si>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</si>
  <si>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</si>
  <si>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</si>
  <si>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</si>
  <si>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>Pregão eletronico/Ata</t>
  </si>
  <si>
    <t>Procesos com 100% de contrapartida</t>
  </si>
  <si>
    <t>Colocar "sistema nacional" na coluna de metodo e na coluna de revisão/supervisão + indicar o metodo (pregão ou ata) na coluna de "comentario". Não serão aceitos os procesos usando um sistema nacional com revisão ex-ante nem ex-post</t>
  </si>
  <si>
    <t>Publicação  Manifestação de Interesse</t>
  </si>
  <si>
    <t xml:space="preserve"> Publicação  Manifestação de Interesse</t>
  </si>
  <si>
    <t>BRASIL</t>
  </si>
  <si>
    <t>Assinatura Contrato</t>
  </si>
  <si>
    <t>Selecionar no menu suspenso</t>
  </si>
  <si>
    <t>Categoria</t>
  </si>
  <si>
    <t xml:space="preserve">Instrucções Gerais </t>
  </si>
  <si>
    <t>Consultoria firmas e Capacitacão</t>
  </si>
  <si>
    <t xml:space="preserve">Instrucções </t>
  </si>
  <si>
    <t>colocar o Nº de componente asociado</t>
  </si>
  <si>
    <t>Objeto</t>
  </si>
  <si>
    <t>Datas Estimadas</t>
  </si>
  <si>
    <t>Categoria/ Componente</t>
  </si>
  <si>
    <t>Objeto da licitação</t>
  </si>
  <si>
    <t>Colocar "sistema nacional" na coluna de metodo e na coluna de revisão/supervisão + indicar o metodo e "contrapartida"' na coluna" "comentario"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</si>
  <si>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disponiveis: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</si>
  <si>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</si>
  <si>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</si>
  <si>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</si>
  <si>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</si>
  <si>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</si>
  <si>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</si>
  <si>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</si>
  <si>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</si>
  <si>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</si>
  <si>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Licitação  Limitada Internacional(LLI)</t>
  </si>
  <si>
    <t>Nova Licitação</t>
  </si>
  <si>
    <t>Declaração de aquisição Deserta</t>
  </si>
  <si>
    <t>Recusa de Ofertas</t>
  </si>
  <si>
    <t>Contrato concluido</t>
  </si>
  <si>
    <t>Metodos de licitação nacional</t>
  </si>
  <si>
    <t>Pregão Presencial</t>
  </si>
  <si>
    <t>Pregão Eletrónico</t>
  </si>
  <si>
    <t>Ata de registro de preços</t>
  </si>
  <si>
    <t>Concorrencia Publica Nacional</t>
  </si>
  <si>
    <t>Tomada de preços</t>
  </si>
  <si>
    <t>Carta convite</t>
  </si>
  <si>
    <t>Contrataçõ direta</t>
  </si>
  <si>
    <t>Exemplos</t>
  </si>
  <si>
    <t>Seleção Baseada na Qualidade e Custo (SBQC)</t>
  </si>
  <si>
    <t>Seleção Baseada no Menor Custo (SBMC) </t>
  </si>
  <si>
    <t>Licitação Limitada Internacional  (LLI)</t>
  </si>
  <si>
    <t xml:space="preserve">Comparação de Qualificações (3 CV's) </t>
  </si>
  <si>
    <t>Dólar:</t>
  </si>
  <si>
    <t>Atividade</t>
  </si>
  <si>
    <t>Produto PAI</t>
  </si>
  <si>
    <t>7.1</t>
  </si>
  <si>
    <t>11.1</t>
  </si>
  <si>
    <t>7.3</t>
  </si>
  <si>
    <t>7.3 e 10.5</t>
  </si>
  <si>
    <t>10.1</t>
  </si>
  <si>
    <t>Licitação Pública Nacional  (LPN)</t>
  </si>
  <si>
    <t>−</t>
  </si>
  <si>
    <t>II e IV</t>
  </si>
  <si>
    <t>II</t>
  </si>
  <si>
    <t>III</t>
  </si>
  <si>
    <t>III e IV</t>
  </si>
  <si>
    <t>IV</t>
  </si>
  <si>
    <t>Montante Estimado em R$:</t>
  </si>
  <si>
    <t>Entrega do TdR</t>
  </si>
  <si>
    <t>B-01</t>
  </si>
  <si>
    <t>12.1</t>
  </si>
  <si>
    <t>3.5</t>
  </si>
  <si>
    <t>B-05</t>
  </si>
  <si>
    <t xml:space="preserve"> 10.4 </t>
  </si>
  <si>
    <t xml:space="preserve">Notebooks </t>
  </si>
  <si>
    <t>B-07</t>
  </si>
  <si>
    <t xml:space="preserve"> 9.2</t>
  </si>
  <si>
    <t>11.2</t>
  </si>
  <si>
    <t>1.3</t>
  </si>
  <si>
    <t>10.5</t>
  </si>
  <si>
    <t>B-30</t>
  </si>
  <si>
    <t>B-42</t>
  </si>
  <si>
    <t>B-46</t>
  </si>
  <si>
    <t xml:space="preserve">Storage de 150 TB e Switch SAN  </t>
  </si>
  <si>
    <t>B-47</t>
  </si>
  <si>
    <t xml:space="preserve">Switches core da rede de contingência  </t>
  </si>
  <si>
    <t>10.2</t>
  </si>
  <si>
    <t>B-49</t>
  </si>
  <si>
    <t>B-51</t>
  </si>
  <si>
    <t xml:space="preserve">Solução de detecção de intrusão (IPS)  </t>
  </si>
  <si>
    <t>B-52</t>
  </si>
  <si>
    <t xml:space="preserve">Firewall  </t>
  </si>
  <si>
    <t>10.3</t>
  </si>
  <si>
    <t>B-67</t>
  </si>
  <si>
    <t xml:space="preserve">Software de Backup Corporativo  </t>
  </si>
  <si>
    <t>B-70</t>
  </si>
  <si>
    <t>Storage de alta performance</t>
  </si>
  <si>
    <t xml:space="preserve">Software de Automação de Operação  </t>
  </si>
  <si>
    <t>B-72</t>
  </si>
  <si>
    <t xml:space="preserve">Servidores Corporativos para consolidação de serviços  </t>
  </si>
  <si>
    <t>B-81</t>
  </si>
  <si>
    <t>B-83</t>
  </si>
  <si>
    <t>Software para Patch Virtual</t>
  </si>
  <si>
    <t>B-84</t>
  </si>
  <si>
    <t>Software para criptografia</t>
  </si>
  <si>
    <t>B-86</t>
  </si>
  <si>
    <t>B-87</t>
  </si>
  <si>
    <t>Nobreaks</t>
  </si>
  <si>
    <t>B-88</t>
  </si>
  <si>
    <t>B-89</t>
  </si>
  <si>
    <t>B-93</t>
  </si>
  <si>
    <t>Switchs Core LAN Sefaz</t>
  </si>
  <si>
    <t>B-94</t>
  </si>
  <si>
    <t>Software (Plugin) para desenvolvimento Mobile</t>
  </si>
  <si>
    <t>B-97</t>
  </si>
  <si>
    <t>Macbooks - equipamentos da Apple é requisto  para o desenvolvimento de aplicações (APP) para IOS (iphone/ipad).</t>
  </si>
  <si>
    <t>B-98</t>
  </si>
  <si>
    <t>Ferramenta para Implantação de Gestão do Conhecimento</t>
  </si>
  <si>
    <t>II, III, IV</t>
  </si>
  <si>
    <t xml:space="preserve">Organização de eventos </t>
  </si>
  <si>
    <t>ST-07</t>
  </si>
  <si>
    <t xml:space="preserve">Serviço de digitalização do acervo documental funcional e recuperação de informação. 
</t>
  </si>
  <si>
    <t>7.2</t>
  </si>
  <si>
    <t>Publicação de avisos de licitação em jornal de circulação nacional</t>
  </si>
  <si>
    <t>ST-23</t>
  </si>
  <si>
    <t>Instalação e configuração do TFS (Team Foundation System)</t>
  </si>
  <si>
    <t>continuo</t>
  </si>
  <si>
    <t>5.2</t>
  </si>
  <si>
    <t>Programa de desenvolvimento de atitude e comprometimento organizacional - Atendimento</t>
  </si>
  <si>
    <t>Implantação de Gestão do Conhecimento</t>
  </si>
  <si>
    <t xml:space="preserve">Consultoria em Contabilidade Pública para os modulos de Ingressos e de Conciliação Bancaria </t>
  </si>
  <si>
    <t>Customização do Moodle</t>
  </si>
  <si>
    <t>CI-62</t>
  </si>
  <si>
    <t>Arquitetura de software para projetos da fábrica de software</t>
  </si>
  <si>
    <t xml:space="preserve">Programa de Capacitação com Instrutoria externa </t>
  </si>
  <si>
    <t>B-100</t>
  </si>
  <si>
    <t>Servidores FIPLAN</t>
  </si>
  <si>
    <t>CI-70</t>
  </si>
  <si>
    <t>CF-30</t>
  </si>
  <si>
    <t>CF-36</t>
  </si>
  <si>
    <t>CF-53</t>
  </si>
  <si>
    <t>CF-66</t>
  </si>
  <si>
    <t>CF-71</t>
  </si>
  <si>
    <t xml:space="preserve">PLANO DE AQUISIÇÕES (PA) - Global </t>
  </si>
  <si>
    <t xml:space="preserve">CAP-15 </t>
  </si>
  <si>
    <t>Sefaz/BA</t>
  </si>
  <si>
    <t>Publicação do Anúncio/
Convite</t>
  </si>
  <si>
    <t>Equipamento para estudio de gravação de video aula</t>
  </si>
  <si>
    <t>ST-28</t>
  </si>
  <si>
    <t>ST-29</t>
  </si>
  <si>
    <t>ST-30</t>
  </si>
  <si>
    <t>ST-31</t>
  </si>
  <si>
    <t xml:space="preserve">Confecção e instalação de gradil de segurança </t>
  </si>
  <si>
    <t>ST-32</t>
  </si>
  <si>
    <t>ST-33</t>
  </si>
  <si>
    <t>scanners</t>
  </si>
  <si>
    <t>CI-71</t>
  </si>
  <si>
    <t xml:space="preserve">Certificados digitais para usuários SEFAZ  </t>
  </si>
  <si>
    <t>Equipamentos e instalação - Solução integrada para testes e gerenciamento de desempenho de aplicações e rede</t>
  </si>
  <si>
    <t>Software - Sistema de analise de dados e gestão de casos para inteligencia Fiscal</t>
  </si>
  <si>
    <t>3.11 e 11.1</t>
  </si>
  <si>
    <t>3.11</t>
  </si>
  <si>
    <t>3.11, 7.3,  11.1</t>
  </si>
  <si>
    <t>Capacitação de servidores como conteudistas, tutores e/ou monitores ICM</t>
  </si>
  <si>
    <t>Instalação e Implantação Unidades de geração fotovoltaicas</t>
  </si>
  <si>
    <t>No prédio sede em Salvador</t>
  </si>
  <si>
    <t>Nas unidades fazendárias em todo o estado</t>
  </si>
  <si>
    <t>Bens, Obras e Serviços</t>
  </si>
  <si>
    <t>Seleção Baseada na Qualidade (SBQ)</t>
  </si>
  <si>
    <t>Revisão/
Supervisão</t>
  </si>
  <si>
    <t>ALTERAÇÕES</t>
  </si>
  <si>
    <t>INCLUSÕES</t>
  </si>
  <si>
    <t>CANCELAMENTOS</t>
  </si>
  <si>
    <r>
      <t xml:space="preserve">Método 
</t>
    </r>
    <r>
      <rPr>
        <b/>
        <i/>
        <sz val="12"/>
        <color indexed="9"/>
        <rFont val="Calibri"/>
        <family val="2"/>
        <scheme val="minor"/>
      </rPr>
      <t>(Selecionar uma das Opções)</t>
    </r>
    <r>
      <rPr>
        <b/>
        <sz val="12"/>
        <color indexed="9"/>
        <rFont val="Calibri"/>
        <family val="2"/>
        <scheme val="minor"/>
      </rPr>
      <t>:*</t>
    </r>
  </si>
  <si>
    <t>Câmeras de fotografia, de vídeo e outros</t>
  </si>
  <si>
    <t>6.2</t>
  </si>
  <si>
    <t xml:space="preserve">Capacitação em gestão de lideraças com foco em resultados </t>
  </si>
  <si>
    <t>ST-36</t>
  </si>
  <si>
    <t>2.1</t>
  </si>
  <si>
    <t>Programa de Modernização e Fortalecimento da Gestão Fiscal do Estado da Bahia - PROFISCO – BAHIA</t>
  </si>
  <si>
    <t>I</t>
  </si>
  <si>
    <r>
      <t xml:space="preserve">Método 
</t>
    </r>
    <r>
      <rPr>
        <b/>
        <i/>
        <sz val="14"/>
        <color indexed="9"/>
        <rFont val="Calibri"/>
        <family val="2"/>
        <scheme val="minor"/>
      </rPr>
      <t>(Selecionar uma das Opções)</t>
    </r>
    <r>
      <rPr>
        <b/>
        <sz val="14"/>
        <color indexed="9"/>
        <rFont val="Calibri"/>
        <family val="2"/>
        <scheme val="minor"/>
      </rPr>
      <t>:*</t>
    </r>
  </si>
  <si>
    <t>-</t>
  </si>
  <si>
    <t>ST-37</t>
  </si>
  <si>
    <t>CONSULTORIAS INDIVIDUAIS</t>
  </si>
  <si>
    <t xml:space="preserve">Comparação de Qualificações 
(3 CV's) </t>
  </si>
  <si>
    <r>
      <t xml:space="preserve">Contrato de Empréstimo: </t>
    </r>
    <r>
      <rPr>
        <b/>
        <sz val="16"/>
        <color rgb="FFFF0000"/>
        <rFont val="Calibri"/>
        <family val="2"/>
        <scheme val="minor"/>
      </rPr>
      <t xml:space="preserve">2914-OC/BR </t>
    </r>
  </si>
  <si>
    <r>
      <t xml:space="preserve">Atualizado por: </t>
    </r>
    <r>
      <rPr>
        <b/>
        <sz val="16"/>
        <color rgb="FFFF0000"/>
        <rFont val="Calibri"/>
        <family val="2"/>
        <scheme val="minor"/>
      </rPr>
      <t>Maria Eugênia Libório</t>
    </r>
  </si>
  <si>
    <t>Pregão Eletrônico</t>
  </si>
  <si>
    <t>ST-38</t>
  </si>
  <si>
    <t>Assinaturas de periódicos da Governet Editora</t>
  </si>
  <si>
    <t>ST-39</t>
  </si>
  <si>
    <t>Controle de acesso para monitoramento do perimetro externo do Prédio Sede</t>
  </si>
  <si>
    <t>CFTV - Circuito Fechado de TV</t>
  </si>
  <si>
    <t xml:space="preserve"> Blade para consolidação serviços em servidores virtuais - enclosure - Site Backup  incluindo Laminas Blade Tipos I, II e III</t>
  </si>
  <si>
    <t>CF-74</t>
  </si>
  <si>
    <t>B-103</t>
  </si>
  <si>
    <t>CI-72</t>
  </si>
  <si>
    <t>CI-73</t>
  </si>
  <si>
    <t>CI-74</t>
  </si>
  <si>
    <t>Apoio Projeto Governança DTI</t>
  </si>
  <si>
    <t>Especialista em Office 365</t>
  </si>
  <si>
    <t>Equipamentos de TI - Scanners</t>
  </si>
  <si>
    <t>Apoio Projetos SAT-Superintendencia de Administração Tributátia</t>
  </si>
  <si>
    <t>Lote II</t>
  </si>
  <si>
    <t>B-104</t>
  </si>
  <si>
    <t>Licencças de software coorporativo</t>
  </si>
  <si>
    <t>B-105</t>
  </si>
  <si>
    <t>SW suporte AA Gestão de continuidade de negócio - GNC</t>
  </si>
  <si>
    <t xml:space="preserve">Adequação e modernização de instalações físicas das unidades fazendárias da região metropolitana </t>
  </si>
  <si>
    <t>Adequação e modernização das estruturas fisicas das unidades de fiscalização da Região Norte</t>
  </si>
  <si>
    <t>Adequação e modernização das estruturas fisicas das unidades de fiscalização da Região Sul</t>
  </si>
  <si>
    <t>ST-40</t>
  </si>
  <si>
    <t>Sistema de climatização da DAT Metro</t>
  </si>
  <si>
    <t>ST-41</t>
  </si>
  <si>
    <t>CF-75</t>
  </si>
  <si>
    <t xml:space="preserve"> IDA  - Ferramenta modelagem de dados</t>
  </si>
  <si>
    <t>CF-76</t>
  </si>
  <si>
    <t xml:space="preserve">Apoio na gestão das adequações físicas </t>
  </si>
  <si>
    <t>CI-75</t>
  </si>
  <si>
    <t>CI-76</t>
  </si>
  <si>
    <t xml:space="preserve">
(1) CONSEF, INFIP, DAT Metro, UCS e COPEC, 
(2) DAT Norte e Sul, Inspetorias de  Barreiras, Itabuna e Vitória da Conquista,
(3) Prédio Sede,
(4)  DTI e arquivo geral DIREG</t>
  </si>
  <si>
    <t xml:space="preserve">Mobiliário - Para as unidades fazendárias que sofrerão requalificaçõa e adequações: 
</t>
  </si>
  <si>
    <t>Automação do processo de pagamento da folha de pessoal, no sistema FIPLAN, do poder Executivo.</t>
  </si>
  <si>
    <t>Automação do processo de regularização orçamentária da folha de pagamento do poder Executivo.</t>
  </si>
  <si>
    <t>Seviços para plataforma de divulgação, acompanhamento e gerenciamento de PPP da Bahia.</t>
  </si>
  <si>
    <t>Nas unidades: CONSEF, INFIP, DAT Metro e UCS</t>
  </si>
  <si>
    <t>DAT Sul e Inspetorias de  Barreiras e Itabuna</t>
  </si>
  <si>
    <t xml:space="preserve">DAT Norte;
Postos Fiscais:
Fernando Presidio (Juazeiro - BA/PE)
Heráclito Barreto (Paulo Afonso - BA/AL)
</t>
  </si>
  <si>
    <r>
      <t xml:space="preserve">Atualização Nº: </t>
    </r>
    <r>
      <rPr>
        <b/>
        <sz val="16"/>
        <color rgb="FFFF0000"/>
        <rFont val="Calibri"/>
        <family val="2"/>
        <scheme val="minor"/>
      </rPr>
      <t>10</t>
    </r>
  </si>
  <si>
    <t>Solução para Análise Forense Computacional – Extração,  e Perícia Forense em Mídias Digitais</t>
  </si>
  <si>
    <t xml:space="preserve">Lote 1 - Licenças software
Lote 2 - Estação de trabalho para análise de dados com configuração avançada
</t>
  </si>
  <si>
    <t>Versão: Publicação</t>
  </si>
  <si>
    <t>Apoio para supervisão e fiscalização das requalificações das unidades da SEFAZ.</t>
  </si>
  <si>
    <r>
      <t xml:space="preserve">Atualizado em: </t>
    </r>
    <r>
      <rPr>
        <b/>
        <sz val="16"/>
        <color rgb="FFFF0000"/>
        <rFont val="Calibri"/>
        <family val="2"/>
        <scheme val="minor"/>
      </rPr>
      <t>05 de junho de 2017</t>
    </r>
  </si>
  <si>
    <t>Adequação e modernização das instalações físicas do prédio sede da SEFAZ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</si>
</sst>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[$USD]\ #,##0.00"/>
    <numFmt numFmtId="166" formatCode="[$€-2]\ #,##0.00_);[Red]\([$€-2]\ #,##0.00\)"/>
    <numFmt numFmtId="167" formatCode="[$-416]mmmm\-yy;@"/>
    <numFmt numFmtId="168" formatCode="[$-416]mmm\-yy;@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indexed="9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3"/>
      <color rgb="FF3366FF"/>
      <name val="Calibri"/>
      <family val="2"/>
      <scheme val="minor"/>
    </font>
    <font>
      <b/>
      <sz val="13"/>
      <color rgb="FF3366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theme="2" tint="-0.74999237037263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9" fontId="1" fillId="0" borderId="0" applyFill="0" applyBorder="0" applyAlignment="0" applyProtection="0"/>
    <xf numFmtId="166" fontId="1" fillId="0" borderId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left" vertical="center" wrapText="1"/>
    </xf>
    <xf numFmtId="0" fontId="20" fillId="0" borderId="15" xfId="1" applyFont="1" applyFill="1" applyBorder="1" applyAlignment="1">
      <alignment horizontal="left" vertical="center" wrapText="1"/>
    </xf>
    <xf numFmtId="0" fontId="20" fillId="0" borderId="16" xfId="1" applyFont="1" applyFill="1" applyBorder="1" applyAlignment="1">
      <alignment horizontal="left" vertical="center" wrapText="1"/>
    </xf>
    <xf numFmtId="0" fontId="20" fillId="0" borderId="17" xfId="1" quotePrefix="1" applyFont="1" applyBorder="1" applyAlignment="1" applyProtection="1"/>
    <xf numFmtId="165" fontId="20" fillId="0" borderId="10" xfId="1" applyNumberFormat="1" applyFont="1" applyFill="1" applyBorder="1" applyAlignment="1">
      <alignment horizontal="right" vertical="center" wrapText="1"/>
    </xf>
    <xf numFmtId="165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0" fontId="21" fillId="24" borderId="18" xfId="1" applyFont="1" applyFill="1" applyBorder="1" applyAlignment="1">
      <alignment horizontal="center" vertical="center" wrapText="1"/>
    </xf>
    <xf numFmtId="165" fontId="21" fillId="24" borderId="15" xfId="1" applyNumberFormat="1" applyFont="1" applyFill="1" applyBorder="1" applyAlignment="1">
      <alignment horizontal="right" vertical="center" wrapText="1"/>
    </xf>
    <xf numFmtId="165" fontId="21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6" fillId="24" borderId="11" xfId="1" applyFont="1" applyFill="1" applyBorder="1" applyAlignment="1">
      <alignment horizontal="center" vertical="center"/>
    </xf>
    <xf numFmtId="0" fontId="26" fillId="24" borderId="12" xfId="1" applyFont="1" applyFill="1" applyBorder="1" applyAlignment="1">
      <alignment horizontal="center" vertical="center"/>
    </xf>
    <xf numFmtId="0" fontId="26" fillId="24" borderId="13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4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7" fillId="24" borderId="22" xfId="1" applyFont="1" applyFill="1" applyBorder="1" applyAlignment="1">
      <alignment horizontal="center" vertical="center"/>
    </xf>
    <xf numFmtId="0" fontId="27" fillId="24" borderId="23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165" fontId="20" fillId="0" borderId="10" xfId="1" applyNumberFormat="1" applyFont="1" applyFill="1" applyBorder="1" applyAlignment="1">
      <alignment horizontal="right" vertical="center" wrapText="1"/>
    </xf>
    <xf numFmtId="165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0" fontId="21" fillId="24" borderId="18" xfId="1" applyFont="1" applyFill="1" applyBorder="1" applyAlignment="1">
      <alignment horizontal="center" vertical="center" wrapText="1"/>
    </xf>
    <xf numFmtId="165" fontId="21" fillId="24" borderId="15" xfId="1" applyNumberFormat="1" applyFont="1" applyFill="1" applyBorder="1" applyAlignment="1">
      <alignment horizontal="right" vertical="center" wrapText="1"/>
    </xf>
    <xf numFmtId="165" fontId="21" fillId="24" borderId="16" xfId="1" applyNumberFormat="1" applyFont="1" applyFill="1" applyBorder="1" applyAlignment="1">
      <alignment horizontal="right"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3" xfId="1" applyFont="1" applyFill="1" applyBorder="1" applyAlignment="1">
      <alignment vertical="center" wrapText="1"/>
    </xf>
    <xf numFmtId="0" fontId="20" fillId="0" borderId="14" xfId="1" applyFont="1" applyFill="1" applyBorder="1" applyAlignment="1">
      <alignment vertical="center" wrapText="1"/>
    </xf>
    <xf numFmtId="0" fontId="20" fillId="0" borderId="16" xfId="1" applyFont="1" applyFill="1" applyBorder="1" applyAlignment="1">
      <alignment vertical="center" wrapText="1"/>
    </xf>
    <xf numFmtId="0" fontId="20" fillId="0" borderId="29" xfId="1" applyFont="1" applyFill="1" applyBorder="1" applyAlignment="1">
      <alignment vertical="center" wrapText="1"/>
    </xf>
    <xf numFmtId="0" fontId="0" fillId="0" borderId="0" xfId="0" applyFill="1"/>
    <xf numFmtId="0" fontId="20" fillId="0" borderId="16" xfId="0" applyFont="1" applyBorder="1"/>
    <xf numFmtId="0" fontId="20" fillId="0" borderId="0" xfId="1" applyFont="1" applyFill="1" applyBorder="1" applyAlignment="1">
      <alignment vertical="center" wrapText="1"/>
    </xf>
    <xf numFmtId="0" fontId="31" fillId="0" borderId="0" xfId="0" applyFont="1"/>
    <xf numFmtId="0" fontId="20" fillId="0" borderId="0" xfId="0" applyFont="1"/>
    <xf numFmtId="0" fontId="20" fillId="27" borderId="30" xfId="0" applyFont="1" applyFill="1" applyBorder="1" applyAlignment="1">
      <alignment horizontal="center" vertical="center"/>
    </xf>
    <xf numFmtId="0" fontId="20" fillId="27" borderId="31" xfId="38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27" borderId="26" xfId="38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21" xfId="38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0" xfId="38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20" fillId="27" borderId="27" xfId="38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27" borderId="18" xfId="38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7" fillId="0" borderId="0" xfId="38" applyFont="1" applyFill="1" applyBorder="1" applyAlignment="1">
      <alignment horizontal="center" vertical="center" wrapText="1"/>
    </xf>
    <xf numFmtId="0" fontId="37" fillId="0" borderId="0" xfId="38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0" fontId="37" fillId="0" borderId="0" xfId="38" applyNumberFormat="1" applyFont="1" applyFill="1" applyBorder="1" applyAlignment="1">
      <alignment horizontal="center" vertical="center" wrapText="1"/>
    </xf>
    <xf numFmtId="10" fontId="35" fillId="0" borderId="0" xfId="0" applyNumberFormat="1" applyFont="1" applyAlignment="1">
      <alignment horizontal="center" vertical="center"/>
    </xf>
    <xf numFmtId="4" fontId="37" fillId="0" borderId="0" xfId="38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0" fontId="22" fillId="0" borderId="0" xfId="38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3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horizontal="center" vertical="center"/>
    </xf>
    <xf numFmtId="10" fontId="3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3" fontId="22" fillId="0" borderId="0" xfId="38" applyNumberFormat="1" applyFont="1" applyFill="1" applyBorder="1" applyAlignment="1">
      <alignment vertical="center" wrapText="1"/>
    </xf>
    <xf numFmtId="3" fontId="35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3" fontId="37" fillId="0" borderId="0" xfId="38" applyNumberFormat="1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0" fontId="21" fillId="24" borderId="10" xfId="38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24" borderId="10" xfId="38" applyFont="1" applyFill="1" applyBorder="1" applyAlignment="1">
      <alignment horizontal="center" vertical="center" wrapText="1"/>
    </xf>
    <xf numFmtId="3" fontId="50" fillId="24" borderId="10" xfId="38" applyNumberFormat="1" applyFont="1" applyFill="1" applyBorder="1" applyAlignment="1">
      <alignment horizontal="center" vertical="center" wrapText="1"/>
    </xf>
    <xf numFmtId="0" fontId="50" fillId="24" borderId="10" xfId="38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38" applyFont="1" applyFill="1" applyBorder="1" applyAlignment="1">
      <alignment horizontal="center" vertical="center" wrapText="1"/>
    </xf>
    <xf numFmtId="0" fontId="51" fillId="0" borderId="0" xfId="38" applyFont="1" applyFill="1" applyBorder="1" applyAlignment="1">
      <alignment vertical="center" wrapText="1"/>
    </xf>
    <xf numFmtId="10" fontId="51" fillId="0" borderId="0" xfId="38" applyNumberFormat="1" applyFont="1" applyFill="1" applyBorder="1" applyAlignment="1">
      <alignment horizontal="center" vertical="center" wrapText="1"/>
    </xf>
    <xf numFmtId="0" fontId="52" fillId="0" borderId="0" xfId="38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51" fillId="0" borderId="10" xfId="38" applyFont="1" applyFill="1" applyBorder="1" applyAlignment="1">
      <alignment horizontal="center" vertical="center" wrapText="1"/>
    </xf>
    <xf numFmtId="0" fontId="52" fillId="0" borderId="10" xfId="38" applyFont="1" applyFill="1" applyBorder="1" applyAlignment="1">
      <alignment horizontal="center" vertical="center"/>
    </xf>
    <xf numFmtId="9" fontId="51" fillId="0" borderId="10" xfId="45" applyFont="1" applyFill="1" applyBorder="1" applyAlignment="1">
      <alignment horizontal="left" vertical="center" wrapText="1"/>
    </xf>
    <xf numFmtId="3" fontId="51" fillId="0" borderId="10" xfId="44" applyNumberFormat="1" applyFont="1" applyFill="1" applyBorder="1" applyAlignment="1">
      <alignment vertical="center" wrapText="1"/>
    </xf>
    <xf numFmtId="3" fontId="51" fillId="0" borderId="10" xfId="46" applyNumberFormat="1" applyFont="1" applyFill="1" applyBorder="1" applyAlignment="1">
      <alignment vertical="center" wrapText="1"/>
    </xf>
    <xf numFmtId="9" fontId="51" fillId="0" borderId="10" xfId="38" applyNumberFormat="1" applyFont="1" applyFill="1" applyBorder="1" applyAlignment="1">
      <alignment horizontal="center" vertical="center" wrapText="1"/>
    </xf>
    <xf numFmtId="167" fontId="51" fillId="0" borderId="10" xfId="38" applyNumberFormat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7" fontId="51" fillId="30" borderId="10" xfId="38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9" fontId="51" fillId="30" borderId="10" xfId="45" applyFont="1" applyFill="1" applyBorder="1" applyAlignment="1">
      <alignment horizontal="left" vertical="center" wrapText="1"/>
    </xf>
    <xf numFmtId="3" fontId="51" fillId="30" borderId="10" xfId="46" applyNumberFormat="1" applyFont="1" applyFill="1" applyBorder="1" applyAlignment="1">
      <alignment vertical="center" wrapText="1"/>
    </xf>
    <xf numFmtId="168" fontId="51" fillId="0" borderId="10" xfId="45" applyNumberFormat="1" applyFont="1" applyFill="1" applyBorder="1" applyAlignment="1">
      <alignment horizontal="center" vertical="center" wrapText="1"/>
    </xf>
    <xf numFmtId="4" fontId="51" fillId="0" borderId="0" xfId="38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/>
    </xf>
    <xf numFmtId="9" fontId="51" fillId="0" borderId="0" xfId="38" applyNumberFormat="1" applyFont="1" applyFill="1" applyBorder="1" applyAlignment="1">
      <alignment horizontal="center" vertical="center" wrapText="1"/>
    </xf>
    <xf numFmtId="3" fontId="57" fillId="31" borderId="10" xfId="38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3" fontId="63" fillId="0" borderId="0" xfId="0" applyNumberFormat="1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3" fontId="51" fillId="0" borderId="0" xfId="38" applyNumberFormat="1" applyFont="1" applyFill="1" applyBorder="1" applyAlignment="1">
      <alignment horizontal="center" vertical="center" wrapText="1"/>
    </xf>
    <xf numFmtId="164" fontId="51" fillId="0" borderId="10" xfId="46" applyNumberFormat="1" applyFont="1" applyFill="1" applyBorder="1" applyAlignment="1">
      <alignment horizontal="center" vertical="center" wrapText="1"/>
    </xf>
    <xf numFmtId="9" fontId="52" fillId="0" borderId="10" xfId="45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1" fillId="0" borderId="0" xfId="38" applyFont="1" applyFill="1" applyBorder="1" applyAlignment="1">
      <alignment horizontal="left" vertical="center" wrapText="1"/>
    </xf>
    <xf numFmtId="0" fontId="37" fillId="0" borderId="10" xfId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50" fillId="24" borderId="10" xfId="38" applyFont="1" applyFill="1" applyBorder="1" applyAlignment="1">
      <alignment horizontal="center" vertical="center" wrapText="1"/>
    </xf>
    <xf numFmtId="0" fontId="65" fillId="0" borderId="36" xfId="38" applyFont="1" applyFill="1" applyBorder="1" applyAlignment="1">
      <alignment horizontal="center" vertical="center" wrapText="1"/>
    </xf>
    <xf numFmtId="0" fontId="66" fillId="0" borderId="36" xfId="38" applyFont="1" applyFill="1" applyBorder="1" applyAlignment="1">
      <alignment horizontal="center" vertical="center"/>
    </xf>
    <xf numFmtId="0" fontId="65" fillId="0" borderId="36" xfId="38" applyFont="1" applyFill="1" applyBorder="1" applyAlignment="1" applyProtection="1">
      <alignment horizontal="left" vertical="center" wrapText="1"/>
      <protection locked="0"/>
    </xf>
    <xf numFmtId="3" fontId="65" fillId="0" borderId="36" xfId="38" applyNumberFormat="1" applyFont="1" applyFill="1" applyBorder="1" applyAlignment="1">
      <alignment horizontal="center" vertical="center" wrapText="1"/>
    </xf>
    <xf numFmtId="3" fontId="65" fillId="0" borderId="36" xfId="44" applyNumberFormat="1" applyFont="1" applyFill="1" applyBorder="1" applyAlignment="1">
      <alignment vertical="center" wrapText="1"/>
    </xf>
    <xf numFmtId="3" fontId="65" fillId="0" borderId="36" xfId="46" applyNumberFormat="1" applyFont="1" applyFill="1" applyBorder="1" applyAlignment="1">
      <alignment vertical="center" wrapText="1"/>
    </xf>
    <xf numFmtId="9" fontId="65" fillId="0" borderId="36" xfId="38" applyNumberFormat="1" applyFont="1" applyFill="1" applyBorder="1" applyAlignment="1">
      <alignment horizontal="center" vertical="center" wrapText="1"/>
    </xf>
    <xf numFmtId="167" fontId="65" fillId="0" borderId="36" xfId="38" applyNumberFormat="1" applyFont="1" applyFill="1" applyBorder="1" applyAlignment="1">
      <alignment horizontal="center" vertical="center" wrapText="1"/>
    </xf>
    <xf numFmtId="0" fontId="65" fillId="0" borderId="36" xfId="1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4" fillId="28" borderId="0" xfId="0" applyFont="1" applyFill="1" applyAlignment="1">
      <alignment horizontal="center" vertical="center"/>
    </xf>
    <xf numFmtId="0" fontId="35" fillId="32" borderId="0" xfId="0" applyFont="1" applyFill="1" applyBorder="1" applyAlignment="1">
      <alignment vertical="center"/>
    </xf>
    <xf numFmtId="0" fontId="35" fillId="32" borderId="0" xfId="0" applyFont="1" applyFill="1" applyAlignment="1">
      <alignment vertical="center"/>
    </xf>
    <xf numFmtId="3" fontId="51" fillId="0" borderId="10" xfId="38" applyNumberFormat="1" applyFont="1" applyFill="1" applyBorder="1" applyAlignment="1">
      <alignment vertical="center" wrapText="1"/>
    </xf>
    <xf numFmtId="167" fontId="51" fillId="0" borderId="10" xfId="45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38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38" applyFont="1" applyFill="1" applyBorder="1" applyAlignment="1" applyProtection="1">
      <alignment horizontal="left" vertical="center" wrapText="1"/>
      <protection locked="0"/>
    </xf>
    <xf numFmtId="3" fontId="51" fillId="0" borderId="10" xfId="38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38" applyFont="1" applyFill="1" applyBorder="1" applyAlignment="1">
      <alignment vertical="center" wrapText="1"/>
    </xf>
    <xf numFmtId="0" fontId="51" fillId="30" borderId="10" xfId="38" applyFont="1" applyFill="1" applyBorder="1" applyAlignment="1">
      <alignment horizontal="center" vertical="center" wrapText="1"/>
    </xf>
    <xf numFmtId="0" fontId="51" fillId="0" borderId="10" xfId="38" applyFont="1" applyFill="1" applyBorder="1" applyAlignment="1">
      <alignment horizontal="center" vertical="center"/>
    </xf>
    <xf numFmtId="0" fontId="51" fillId="29" borderId="10" xfId="38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 indent="6"/>
    </xf>
    <xf numFmtId="0" fontId="51" fillId="0" borderId="20" xfId="38" applyFont="1" applyFill="1" applyBorder="1" applyAlignment="1">
      <alignment vertical="center" wrapText="1"/>
    </xf>
    <xf numFmtId="9" fontId="51" fillId="0" borderId="29" xfId="45" applyFont="1" applyFill="1" applyBorder="1" applyAlignment="1">
      <alignment vertical="center" wrapText="1"/>
    </xf>
    <xf numFmtId="0" fontId="51" fillId="0" borderId="29" xfId="38" applyFont="1" applyFill="1" applyBorder="1" applyAlignment="1">
      <alignment horizontal="center" vertical="center" wrapText="1"/>
    </xf>
    <xf numFmtId="0" fontId="52" fillId="0" borderId="20" xfId="38" applyFont="1" applyFill="1" applyBorder="1" applyAlignment="1">
      <alignment horizontal="center" vertical="center"/>
    </xf>
    <xf numFmtId="0" fontId="45" fillId="24" borderId="10" xfId="38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45" fillId="24" borderId="20" xfId="38" applyFont="1" applyFill="1" applyBorder="1" applyAlignment="1">
      <alignment horizontal="center" vertical="center" wrapText="1"/>
    </xf>
    <xf numFmtId="0" fontId="45" fillId="24" borderId="29" xfId="38" applyFont="1" applyFill="1" applyBorder="1" applyAlignment="1">
      <alignment horizontal="center" vertical="center" wrapText="1"/>
    </xf>
    <xf numFmtId="0" fontId="40" fillId="24" borderId="10" xfId="38" applyFont="1" applyFill="1" applyBorder="1" applyAlignment="1">
      <alignment horizontal="center" vertical="center" wrapText="1"/>
    </xf>
    <xf numFmtId="0" fontId="50" fillId="24" borderId="20" xfId="38" applyFont="1" applyFill="1" applyBorder="1" applyAlignment="1">
      <alignment horizontal="center" vertical="center" wrapText="1"/>
    </xf>
    <xf numFmtId="0" fontId="50" fillId="24" borderId="29" xfId="38" applyFont="1" applyFill="1" applyBorder="1" applyAlignment="1">
      <alignment horizontal="center" vertical="center" wrapText="1"/>
    </xf>
    <xf numFmtId="0" fontId="21" fillId="24" borderId="10" xfId="38" applyFont="1" applyFill="1" applyBorder="1" applyAlignment="1">
      <alignment horizontal="center" vertical="center" wrapText="1"/>
    </xf>
    <xf numFmtId="0" fontId="47" fillId="24" borderId="37" xfId="38" applyFont="1" applyFill="1" applyBorder="1" applyAlignment="1">
      <alignment horizontal="left" vertical="center" wrapText="1"/>
    </xf>
    <xf numFmtId="0" fontId="47" fillId="24" borderId="36" xfId="38" applyFont="1" applyFill="1" applyBorder="1" applyAlignment="1">
      <alignment horizontal="left" vertical="center" wrapText="1"/>
    </xf>
    <xf numFmtId="0" fontId="22" fillId="0" borderId="0" xfId="38" applyFont="1" applyFill="1" applyBorder="1" applyAlignment="1">
      <alignment horizontal="center" vertical="center"/>
    </xf>
    <xf numFmtId="0" fontId="22" fillId="0" borderId="0" xfId="38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50" fillId="24" borderId="10" xfId="38" applyFont="1" applyFill="1" applyBorder="1" applyAlignment="1">
      <alignment horizontal="center" vertical="center" wrapText="1"/>
    </xf>
    <xf numFmtId="0" fontId="50" fillId="24" borderId="24" xfId="38" applyFont="1" applyFill="1" applyBorder="1" applyAlignment="1">
      <alignment horizontal="center" vertical="center"/>
    </xf>
    <xf numFmtId="0" fontId="50" fillId="24" borderId="35" xfId="38" applyFont="1" applyFill="1" applyBorder="1" applyAlignment="1">
      <alignment horizontal="center" vertical="center"/>
    </xf>
    <xf numFmtId="0" fontId="50" fillId="24" borderId="25" xfId="38" applyFont="1" applyFill="1" applyBorder="1" applyAlignment="1">
      <alignment horizontal="center" vertical="center"/>
    </xf>
    <xf numFmtId="0" fontId="37" fillId="25" borderId="20" xfId="0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center" vertical="center"/>
    </xf>
    <xf numFmtId="0" fontId="37" fillId="25" borderId="29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29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51" fillId="0" borderId="24" xfId="38" applyFont="1" applyFill="1" applyBorder="1" applyAlignment="1">
      <alignment horizontal="center" vertical="center" wrapText="1"/>
    </xf>
    <xf numFmtId="0" fontId="51" fillId="0" borderId="25" xfId="38" applyFont="1" applyFill="1" applyBorder="1" applyAlignment="1">
      <alignment horizontal="center" vertical="center" wrapText="1"/>
    </xf>
    <xf numFmtId="0" fontId="31" fillId="26" borderId="34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0" fillId="27" borderId="31" xfId="0" applyFont="1" applyFill="1" applyBorder="1" applyAlignment="1">
      <alignment horizontal="center" vertical="center"/>
    </xf>
    <xf numFmtId="0" fontId="20" fillId="27" borderId="27" xfId="0" applyFont="1" applyFill="1" applyBorder="1" applyAlignment="1">
      <alignment horizontal="center" vertical="center"/>
    </xf>
    <xf numFmtId="0" fontId="20" fillId="27" borderId="28" xfId="0" applyFont="1" applyFill="1" applyBorder="1" applyAlignment="1">
      <alignment horizontal="center" vertical="center"/>
    </xf>
    <xf numFmtId="0" fontId="20" fillId="27" borderId="31" xfId="0" applyFont="1" applyFill="1" applyBorder="1" applyAlignment="1">
      <alignment horizontal="left" vertical="center" wrapText="1"/>
    </xf>
    <xf numFmtId="0" fontId="20" fillId="27" borderId="27" xfId="0" applyFont="1" applyFill="1" applyBorder="1" applyAlignment="1">
      <alignment horizontal="left" vertical="center" wrapText="1"/>
    </xf>
    <xf numFmtId="0" fontId="20" fillId="27" borderId="28" xfId="0" applyFont="1" applyFill="1" applyBorder="1" applyAlignment="1">
      <alignment horizontal="left" vertical="center" wrapText="1"/>
    </xf>
    <xf numFmtId="0" fontId="20" fillId="27" borderId="20" xfId="0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/>
    </xf>
    <xf numFmtId="0" fontId="20" fillId="27" borderId="29" xfId="0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 wrapText="1"/>
    </xf>
    <xf numFmtId="0" fontId="28" fillId="0" borderId="29" xfId="1" applyFont="1" applyFill="1" applyBorder="1" applyAlignment="1">
      <alignment horizontal="center" vertical="center" wrapText="1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38" applyFont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Porcentagem_PROFISCO_BA_BR- L 1319 - PAI e POA 18 meses - v10012012" xfId="45"/>
    <cellStyle name="Separador de milhares_PROFISCO_BA_BR- L 1319 - PAI e POA 18 meses - v10012012" xfId="46"/>
    <cellStyle name="Title 2" xfId="41"/>
    <cellStyle name="Total 2" xfId="42"/>
    <cellStyle name="Vírgula" xfId="44" builtinId="3"/>
    <cellStyle name="Warning Text 2" xfId="43"/>
  </cellStyles>
  <dxfs count="0"/>
  <tableStyles count="0" defaultTableStyle="TableStyleMedium9" defaultPivotStyle="PivotStyleLight16"/>
  <colors>
    <mruColors>
      <color rgb="FFFFFFCC"/>
      <color rgb="FF0000FF"/>
      <color rgb="FF3366FF"/>
      <color rgb="FF0033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abSelected="1" view="pageBreakPreview" topLeftCell="G49" zoomScale="60" zoomScaleNormal="60" zoomScalePageLayoutView="39" workbookViewId="0">
      <selection activeCell="M52" sqref="M52"/>
    </sheetView>
  </sheetViews>
  <sheetFormatPr defaultRowHeight="45" customHeight="1" x14ac:dyDescent="0.25"/>
  <cols>
    <col min="1" max="1" width="4.5703125" style="61" customWidth="1"/>
    <col min="2" max="2" width="14.28515625" style="60" customWidth="1"/>
    <col min="3" max="3" width="13.140625" style="81" customWidth="1"/>
    <col min="4" max="4" width="21.85546875" style="74" customWidth="1"/>
    <col min="5" max="5" width="45.7109375" style="78" customWidth="1"/>
    <col min="6" max="6" width="45.7109375" style="141" customWidth="1"/>
    <col min="7" max="7" width="22.5703125" style="60" customWidth="1"/>
    <col min="8" max="8" width="21.42578125" style="60" customWidth="1"/>
    <col min="9" max="9" width="18.140625" style="74" customWidth="1"/>
    <col min="10" max="11" width="18.5703125" style="96" customWidth="1"/>
    <col min="12" max="13" width="14.7109375" style="83" customWidth="1"/>
    <col min="14" max="14" width="15.140625" style="60" customWidth="1"/>
    <col min="15" max="15" width="15.7109375" style="70" customWidth="1"/>
    <col min="16" max="16" width="18.5703125" style="66" customWidth="1"/>
    <col min="17" max="18" width="17.7109375" style="66" customWidth="1"/>
    <col min="19" max="19" width="15.5703125" style="70" customWidth="1"/>
    <col min="20" max="20" width="36.28515625" style="113" customWidth="1"/>
    <col min="21" max="21" width="18.140625" style="97" customWidth="1"/>
    <col min="22" max="22" width="9.140625" style="69"/>
    <col min="23" max="23" width="25.85546875" style="69" customWidth="1"/>
    <col min="24" max="27" width="9.140625" style="69"/>
    <col min="28" max="16384" width="9.140625" style="66"/>
  </cols>
  <sheetData>
    <row r="1" spans="1:27" s="67" customFormat="1" ht="33.75" customHeight="1" x14ac:dyDescent="0.25">
      <c r="A1" s="87"/>
      <c r="B1" s="145" t="s">
        <v>90</v>
      </c>
      <c r="C1" s="81"/>
      <c r="D1" s="80"/>
      <c r="E1" s="201" t="s">
        <v>258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94"/>
      <c r="W1" s="94"/>
      <c r="X1" s="94"/>
      <c r="Y1" s="94"/>
      <c r="Z1" s="94"/>
      <c r="AA1" s="94"/>
    </row>
    <row r="2" spans="1:27" s="67" customFormat="1" ht="24.75" customHeight="1" x14ac:dyDescent="0.25">
      <c r="A2" s="87"/>
      <c r="B2" s="142" t="s">
        <v>265</v>
      </c>
      <c r="C2" s="81"/>
      <c r="D2" s="119"/>
      <c r="E2" s="158"/>
      <c r="F2" s="139"/>
      <c r="S2" s="93"/>
      <c r="T2" s="155"/>
      <c r="U2" s="91"/>
      <c r="V2" s="94"/>
      <c r="W2" s="94"/>
      <c r="X2" s="94"/>
      <c r="Y2" s="94"/>
      <c r="Z2" s="94"/>
      <c r="AA2" s="94"/>
    </row>
    <row r="3" spans="1:27" s="67" customFormat="1" ht="24.75" customHeight="1" x14ac:dyDescent="0.25">
      <c r="A3" s="87"/>
      <c r="B3" s="142" t="s">
        <v>313</v>
      </c>
      <c r="C3" s="81"/>
      <c r="D3" s="119"/>
      <c r="E3" s="159"/>
      <c r="F3" s="140"/>
      <c r="G3" s="200" t="s">
        <v>222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93"/>
      <c r="T3" s="155"/>
      <c r="U3" s="91"/>
      <c r="V3" s="94"/>
      <c r="W3" s="94"/>
      <c r="X3" s="94"/>
      <c r="Y3" s="94"/>
      <c r="Z3" s="94"/>
      <c r="AA3" s="94"/>
    </row>
    <row r="4" spans="1:27" s="67" customFormat="1" ht="27.75" customHeight="1" x14ac:dyDescent="0.25">
      <c r="A4" s="87"/>
      <c r="B4" s="142" t="s">
        <v>308</v>
      </c>
      <c r="C4" s="81"/>
      <c r="D4" s="119"/>
      <c r="E4" s="159"/>
      <c r="F4" s="140"/>
      <c r="G4" s="74"/>
      <c r="H4" s="74"/>
      <c r="I4" s="74"/>
      <c r="J4" s="88"/>
      <c r="K4" s="146" t="s">
        <v>311</v>
      </c>
      <c r="L4" s="89"/>
      <c r="M4" s="90"/>
      <c r="N4" s="90"/>
      <c r="O4" s="91"/>
      <c r="P4" s="92"/>
      <c r="Q4" s="74"/>
      <c r="R4" s="74"/>
      <c r="S4" s="93"/>
      <c r="T4" s="155"/>
      <c r="U4" s="91"/>
      <c r="V4" s="94"/>
      <c r="W4" s="94"/>
      <c r="X4" s="94"/>
      <c r="Y4" s="94"/>
      <c r="Z4" s="94"/>
      <c r="AA4" s="94"/>
    </row>
    <row r="5" spans="1:27" s="67" customFormat="1" ht="23.25" customHeight="1" x14ac:dyDescent="0.25">
      <c r="A5" s="87"/>
      <c r="B5" s="142" t="s">
        <v>266</v>
      </c>
      <c r="C5" s="81"/>
      <c r="D5" s="119"/>
      <c r="E5" s="159"/>
      <c r="F5" s="140"/>
      <c r="G5" s="74"/>
      <c r="H5" s="86"/>
      <c r="I5" s="86"/>
      <c r="J5" s="95"/>
      <c r="K5" s="210"/>
      <c r="L5" s="210"/>
      <c r="M5" s="210"/>
      <c r="N5" s="210"/>
      <c r="O5" s="86"/>
      <c r="P5" s="86"/>
      <c r="Q5" s="86"/>
      <c r="R5" s="211"/>
      <c r="S5" s="211"/>
      <c r="T5" s="211"/>
      <c r="U5" s="86"/>
      <c r="V5" s="94"/>
      <c r="W5" s="94"/>
      <c r="X5" s="94"/>
      <c r="Y5" s="94"/>
      <c r="Z5" s="94"/>
      <c r="AA5" s="94"/>
    </row>
    <row r="6" spans="1:27" ht="24.75" customHeight="1" x14ac:dyDescent="0.25">
      <c r="B6" s="143" t="s">
        <v>131</v>
      </c>
      <c r="C6" s="144">
        <v>3.2</v>
      </c>
      <c r="D6" s="81"/>
      <c r="E6" s="160"/>
      <c r="L6" s="85"/>
      <c r="N6" s="83"/>
      <c r="O6" s="97"/>
      <c r="P6" s="98"/>
      <c r="Q6" s="60"/>
      <c r="R6" s="99"/>
      <c r="S6" s="100"/>
      <c r="T6" s="156"/>
    </row>
    <row r="7" spans="1:27" s="102" customFormat="1" ht="45" customHeight="1" x14ac:dyDescent="0.25">
      <c r="A7" s="108">
        <v>2</v>
      </c>
      <c r="B7" s="208" t="s">
        <v>65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101"/>
      <c r="W7" s="101"/>
      <c r="X7" s="101"/>
      <c r="Y7" s="101"/>
      <c r="Z7" s="101"/>
      <c r="AA7" s="101"/>
    </row>
    <row r="8" spans="1:27" s="102" customFormat="1" ht="45" customHeight="1" x14ac:dyDescent="0.25">
      <c r="A8" s="61"/>
      <c r="B8" s="199" t="s">
        <v>66</v>
      </c>
      <c r="C8" s="204" t="s">
        <v>132</v>
      </c>
      <c r="D8" s="204" t="s">
        <v>133</v>
      </c>
      <c r="E8" s="202" t="s">
        <v>98</v>
      </c>
      <c r="F8" s="202" t="s">
        <v>48</v>
      </c>
      <c r="G8" s="199" t="s">
        <v>252</v>
      </c>
      <c r="H8" s="199" t="s">
        <v>56</v>
      </c>
      <c r="I8" s="204" t="s">
        <v>57</v>
      </c>
      <c r="J8" s="216" t="s">
        <v>58</v>
      </c>
      <c r="K8" s="217"/>
      <c r="L8" s="217"/>
      <c r="M8" s="218"/>
      <c r="N8" s="215" t="s">
        <v>62</v>
      </c>
      <c r="O8" s="207" t="s">
        <v>63</v>
      </c>
      <c r="P8" s="199" t="s">
        <v>99</v>
      </c>
      <c r="Q8" s="199"/>
      <c r="R8" s="199"/>
      <c r="S8" s="207" t="s">
        <v>83</v>
      </c>
      <c r="T8" s="205" t="s">
        <v>76</v>
      </c>
      <c r="U8" s="199" t="s">
        <v>77</v>
      </c>
      <c r="V8" s="101"/>
      <c r="W8" s="101"/>
      <c r="X8" s="101"/>
      <c r="Y8" s="101"/>
      <c r="Z8" s="101"/>
      <c r="AA8" s="101"/>
    </row>
    <row r="9" spans="1:27" s="102" customFormat="1" ht="77.25" customHeight="1" x14ac:dyDescent="0.25">
      <c r="A9" s="61"/>
      <c r="B9" s="199"/>
      <c r="C9" s="204"/>
      <c r="D9" s="204"/>
      <c r="E9" s="203"/>
      <c r="F9" s="203"/>
      <c r="G9" s="199"/>
      <c r="H9" s="199"/>
      <c r="I9" s="204"/>
      <c r="J9" s="110" t="s">
        <v>146</v>
      </c>
      <c r="K9" s="110" t="s">
        <v>60</v>
      </c>
      <c r="L9" s="106" t="s">
        <v>59</v>
      </c>
      <c r="M9" s="106" t="s">
        <v>61</v>
      </c>
      <c r="N9" s="215"/>
      <c r="O9" s="207"/>
      <c r="P9" s="111" t="s">
        <v>147</v>
      </c>
      <c r="Q9" s="111" t="s">
        <v>225</v>
      </c>
      <c r="R9" s="111" t="s">
        <v>64</v>
      </c>
      <c r="S9" s="207"/>
      <c r="T9" s="206"/>
      <c r="U9" s="199"/>
      <c r="V9" s="101"/>
      <c r="W9" s="101"/>
      <c r="X9" s="101"/>
      <c r="Y9" s="101"/>
      <c r="Z9" s="101"/>
      <c r="AA9" s="101"/>
    </row>
    <row r="10" spans="1:27" ht="60.75" customHeight="1" x14ac:dyDescent="0.25">
      <c r="B10" s="120" t="s">
        <v>224</v>
      </c>
      <c r="C10" s="121" t="s">
        <v>148</v>
      </c>
      <c r="D10" s="120" t="s">
        <v>206</v>
      </c>
      <c r="E10" s="122" t="s">
        <v>281</v>
      </c>
      <c r="F10" s="178" t="s">
        <v>234</v>
      </c>
      <c r="G10" s="120" t="s">
        <v>109</v>
      </c>
      <c r="H10" s="120" t="s">
        <v>140</v>
      </c>
      <c r="I10" s="120" t="s">
        <v>140</v>
      </c>
      <c r="J10" s="123">
        <f t="shared" ref="J10:J12" si="0">K10*$C$6</f>
        <v>253866.65600000002</v>
      </c>
      <c r="K10" s="124">
        <v>79333.33</v>
      </c>
      <c r="L10" s="125">
        <v>1</v>
      </c>
      <c r="M10" s="125">
        <v>0</v>
      </c>
      <c r="N10" s="120" t="s">
        <v>142</v>
      </c>
      <c r="O10" s="120" t="s">
        <v>47</v>
      </c>
      <c r="P10" s="179">
        <v>42948</v>
      </c>
      <c r="Q10" s="126">
        <v>43008</v>
      </c>
      <c r="R10" s="126">
        <v>43097</v>
      </c>
      <c r="S10" s="127" t="s">
        <v>267</v>
      </c>
      <c r="T10" s="120" t="s">
        <v>140</v>
      </c>
      <c r="U10" s="180" t="s">
        <v>0</v>
      </c>
    </row>
    <row r="11" spans="1:27" s="150" customFormat="1" ht="72" customHeight="1" x14ac:dyDescent="0.25">
      <c r="A11" s="65"/>
      <c r="B11" s="120" t="s">
        <v>224</v>
      </c>
      <c r="C11" s="121" t="s">
        <v>151</v>
      </c>
      <c r="D11" s="120" t="s">
        <v>152</v>
      </c>
      <c r="E11" s="122" t="s">
        <v>153</v>
      </c>
      <c r="F11" s="120" t="s">
        <v>140</v>
      </c>
      <c r="G11" s="120" t="s">
        <v>109</v>
      </c>
      <c r="H11" s="120" t="s">
        <v>140</v>
      </c>
      <c r="I11" s="120" t="s">
        <v>140</v>
      </c>
      <c r="J11" s="123">
        <f t="shared" si="0"/>
        <v>900000</v>
      </c>
      <c r="K11" s="124">
        <v>281250</v>
      </c>
      <c r="L11" s="125">
        <v>1</v>
      </c>
      <c r="M11" s="125">
        <v>0</v>
      </c>
      <c r="N11" s="120" t="s">
        <v>145</v>
      </c>
      <c r="O11" s="120" t="s">
        <v>47</v>
      </c>
      <c r="P11" s="126">
        <v>43132</v>
      </c>
      <c r="Q11" s="126">
        <v>43221</v>
      </c>
      <c r="R11" s="126">
        <v>43282</v>
      </c>
      <c r="S11" s="127" t="s">
        <v>267</v>
      </c>
      <c r="T11" s="120" t="s">
        <v>140</v>
      </c>
      <c r="U11" s="181" t="s">
        <v>0</v>
      </c>
      <c r="V11" s="149"/>
      <c r="W11" s="149"/>
      <c r="X11" s="149"/>
      <c r="Y11" s="149"/>
      <c r="Z11" s="149"/>
      <c r="AA11" s="149"/>
    </row>
    <row r="12" spans="1:27" s="177" customFormat="1" ht="84" customHeight="1" x14ac:dyDescent="0.25">
      <c r="A12" s="61"/>
      <c r="B12" s="120" t="s">
        <v>224</v>
      </c>
      <c r="C12" s="121" t="s">
        <v>154</v>
      </c>
      <c r="D12" s="120" t="s">
        <v>155</v>
      </c>
      <c r="E12" s="122" t="s">
        <v>253</v>
      </c>
      <c r="F12" s="120" t="s">
        <v>140</v>
      </c>
      <c r="G12" s="120" t="s">
        <v>109</v>
      </c>
      <c r="H12" s="120" t="s">
        <v>140</v>
      </c>
      <c r="I12" s="120" t="s">
        <v>140</v>
      </c>
      <c r="J12" s="123">
        <f t="shared" si="0"/>
        <v>118400</v>
      </c>
      <c r="K12" s="124">
        <v>37000</v>
      </c>
      <c r="L12" s="125">
        <v>1</v>
      </c>
      <c r="M12" s="125">
        <v>0</v>
      </c>
      <c r="N12" s="120" t="s">
        <v>197</v>
      </c>
      <c r="O12" s="120" t="s">
        <v>47</v>
      </c>
      <c r="P12" s="126">
        <v>42887</v>
      </c>
      <c r="Q12" s="126">
        <v>42946</v>
      </c>
      <c r="R12" s="126">
        <v>43007</v>
      </c>
      <c r="S12" s="127" t="s">
        <v>267</v>
      </c>
      <c r="T12" s="120" t="s">
        <v>140</v>
      </c>
      <c r="U12" s="181" t="s">
        <v>53</v>
      </c>
      <c r="V12" s="176"/>
      <c r="W12" s="176"/>
      <c r="X12" s="176"/>
      <c r="Y12" s="176"/>
      <c r="Z12" s="176"/>
      <c r="AA12" s="176"/>
    </row>
    <row r="13" spans="1:27" ht="46.5" customHeight="1" x14ac:dyDescent="0.25">
      <c r="A13" s="67"/>
      <c r="B13" s="120" t="s">
        <v>224</v>
      </c>
      <c r="C13" s="121" t="s">
        <v>159</v>
      </c>
      <c r="D13" s="120" t="s">
        <v>156</v>
      </c>
      <c r="E13" s="122" t="s">
        <v>226</v>
      </c>
      <c r="F13" s="120" t="s">
        <v>140</v>
      </c>
      <c r="G13" s="120" t="s">
        <v>109</v>
      </c>
      <c r="H13" s="120" t="s">
        <v>140</v>
      </c>
      <c r="I13" s="120" t="s">
        <v>140</v>
      </c>
      <c r="J13" s="123">
        <f>K13*$C$6</f>
        <v>102400</v>
      </c>
      <c r="K13" s="124">
        <v>32000</v>
      </c>
      <c r="L13" s="125">
        <v>1</v>
      </c>
      <c r="M13" s="125">
        <v>0</v>
      </c>
      <c r="N13" s="120" t="s">
        <v>145</v>
      </c>
      <c r="O13" s="120" t="s">
        <v>47</v>
      </c>
      <c r="P13" s="126">
        <v>42887</v>
      </c>
      <c r="Q13" s="126">
        <v>42948</v>
      </c>
      <c r="R13" s="126">
        <v>43040</v>
      </c>
      <c r="S13" s="127" t="s">
        <v>267</v>
      </c>
      <c r="T13" s="120" t="s">
        <v>140</v>
      </c>
      <c r="U13" s="180" t="s">
        <v>0</v>
      </c>
      <c r="V13" s="66"/>
      <c r="W13" s="66"/>
      <c r="X13" s="66"/>
      <c r="Y13" s="66"/>
      <c r="Z13" s="66"/>
      <c r="AA13" s="66"/>
    </row>
    <row r="14" spans="1:27" s="150" customFormat="1" ht="90" customHeight="1" x14ac:dyDescent="0.25">
      <c r="A14" s="65"/>
      <c r="B14" s="120" t="s">
        <v>224</v>
      </c>
      <c r="C14" s="121" t="s">
        <v>160</v>
      </c>
      <c r="D14" s="120" t="s">
        <v>138</v>
      </c>
      <c r="E14" s="122" t="s">
        <v>273</v>
      </c>
      <c r="F14" s="120" t="s">
        <v>140</v>
      </c>
      <c r="G14" s="120" t="s">
        <v>109</v>
      </c>
      <c r="H14" s="120" t="s">
        <v>140</v>
      </c>
      <c r="I14" s="120" t="s">
        <v>140</v>
      </c>
      <c r="J14" s="123">
        <f t="shared" ref="J14:J19" si="1">K14*$C$6</f>
        <v>2496000</v>
      </c>
      <c r="K14" s="124">
        <v>780000</v>
      </c>
      <c r="L14" s="125">
        <v>1</v>
      </c>
      <c r="M14" s="125">
        <v>0</v>
      </c>
      <c r="N14" s="120" t="s">
        <v>145</v>
      </c>
      <c r="O14" s="120" t="s">
        <v>47</v>
      </c>
      <c r="P14" s="126">
        <v>42887</v>
      </c>
      <c r="Q14" s="126">
        <v>42977</v>
      </c>
      <c r="R14" s="126">
        <v>43067</v>
      </c>
      <c r="S14" s="127" t="s">
        <v>267</v>
      </c>
      <c r="T14" s="120" t="s">
        <v>140</v>
      </c>
      <c r="U14" s="183" t="s">
        <v>0</v>
      </c>
      <c r="V14" s="149"/>
      <c r="W14" s="149"/>
      <c r="X14" s="149"/>
      <c r="Y14" s="149"/>
      <c r="Z14" s="149"/>
      <c r="AA14" s="149"/>
    </row>
    <row r="15" spans="1:27" s="150" customFormat="1" ht="92.25" customHeight="1" x14ac:dyDescent="0.25">
      <c r="A15" s="151"/>
      <c r="B15" s="120" t="s">
        <v>224</v>
      </c>
      <c r="C15" s="189" t="s">
        <v>161</v>
      </c>
      <c r="D15" s="120" t="s">
        <v>138</v>
      </c>
      <c r="E15" s="122" t="s">
        <v>162</v>
      </c>
      <c r="F15" s="120" t="s">
        <v>140</v>
      </c>
      <c r="G15" s="120" t="s">
        <v>109</v>
      </c>
      <c r="H15" s="120" t="s">
        <v>140</v>
      </c>
      <c r="I15" s="120" t="s">
        <v>140</v>
      </c>
      <c r="J15" s="123">
        <f t="shared" si="1"/>
        <v>1568000</v>
      </c>
      <c r="K15" s="124">
        <v>490000</v>
      </c>
      <c r="L15" s="125">
        <v>1</v>
      </c>
      <c r="M15" s="125">
        <v>0</v>
      </c>
      <c r="N15" s="120" t="s">
        <v>145</v>
      </c>
      <c r="O15" s="120" t="s">
        <v>47</v>
      </c>
      <c r="P15" s="126">
        <v>42891</v>
      </c>
      <c r="Q15" s="126">
        <v>42981</v>
      </c>
      <c r="R15" s="126">
        <v>43070</v>
      </c>
      <c r="S15" s="127" t="s">
        <v>267</v>
      </c>
      <c r="T15" s="120" t="s">
        <v>140</v>
      </c>
      <c r="U15" s="183" t="s">
        <v>0</v>
      </c>
      <c r="V15" s="149"/>
      <c r="W15" s="149"/>
      <c r="X15" s="149"/>
      <c r="Y15" s="149"/>
      <c r="Z15" s="149"/>
      <c r="AA15" s="149"/>
    </row>
    <row r="16" spans="1:27" s="150" customFormat="1" ht="34.5" x14ac:dyDescent="0.25">
      <c r="A16" s="151"/>
      <c r="B16" s="120" t="s">
        <v>224</v>
      </c>
      <c r="C16" s="189" t="s">
        <v>163</v>
      </c>
      <c r="D16" s="120" t="s">
        <v>138</v>
      </c>
      <c r="E16" s="122" t="s">
        <v>164</v>
      </c>
      <c r="F16" s="120" t="s">
        <v>140</v>
      </c>
      <c r="G16" s="120" t="s">
        <v>109</v>
      </c>
      <c r="H16" s="120" t="s">
        <v>140</v>
      </c>
      <c r="I16" s="120" t="s">
        <v>140</v>
      </c>
      <c r="J16" s="123">
        <f t="shared" si="1"/>
        <v>1000000</v>
      </c>
      <c r="K16" s="124">
        <v>312500</v>
      </c>
      <c r="L16" s="125">
        <v>1</v>
      </c>
      <c r="M16" s="125">
        <v>0</v>
      </c>
      <c r="N16" s="120" t="s">
        <v>145</v>
      </c>
      <c r="O16" s="120" t="s">
        <v>47</v>
      </c>
      <c r="P16" s="126">
        <v>42891</v>
      </c>
      <c r="Q16" s="126">
        <v>42981</v>
      </c>
      <c r="R16" s="126">
        <v>43070</v>
      </c>
      <c r="S16" s="127" t="s">
        <v>267</v>
      </c>
      <c r="T16" s="120" t="s">
        <v>140</v>
      </c>
      <c r="U16" s="183" t="s">
        <v>0</v>
      </c>
      <c r="V16" s="149"/>
      <c r="W16" s="149"/>
      <c r="X16" s="149"/>
      <c r="Y16" s="149"/>
      <c r="Z16" s="149"/>
      <c r="AA16" s="149"/>
    </row>
    <row r="17" spans="1:27" s="150" customFormat="1" ht="34.5" x14ac:dyDescent="0.25">
      <c r="A17" s="65"/>
      <c r="B17" s="120" t="s">
        <v>224</v>
      </c>
      <c r="C17" s="121" t="s">
        <v>166</v>
      </c>
      <c r="D17" s="120" t="s">
        <v>165</v>
      </c>
      <c r="E17" s="122" t="s">
        <v>236</v>
      </c>
      <c r="F17" s="120" t="s">
        <v>140</v>
      </c>
      <c r="G17" s="120" t="s">
        <v>109</v>
      </c>
      <c r="H17" s="120" t="s">
        <v>140</v>
      </c>
      <c r="I17" s="120" t="s">
        <v>140</v>
      </c>
      <c r="J17" s="123">
        <f t="shared" si="1"/>
        <v>640000</v>
      </c>
      <c r="K17" s="124">
        <v>200000</v>
      </c>
      <c r="L17" s="125">
        <v>1</v>
      </c>
      <c r="M17" s="125">
        <v>0</v>
      </c>
      <c r="N17" s="120" t="s">
        <v>145</v>
      </c>
      <c r="O17" s="120" t="s">
        <v>47</v>
      </c>
      <c r="P17" s="126">
        <v>42887</v>
      </c>
      <c r="Q17" s="126">
        <v>42948</v>
      </c>
      <c r="R17" s="126">
        <v>43009</v>
      </c>
      <c r="S17" s="127" t="s">
        <v>267</v>
      </c>
      <c r="T17" s="120" t="s">
        <v>140</v>
      </c>
      <c r="U17" s="183" t="s">
        <v>0</v>
      </c>
      <c r="V17" s="149"/>
      <c r="W17" s="149"/>
      <c r="X17" s="149"/>
      <c r="Y17" s="149"/>
      <c r="Z17" s="149"/>
      <c r="AA17" s="149"/>
    </row>
    <row r="18" spans="1:27" s="150" customFormat="1" ht="48" customHeight="1" x14ac:dyDescent="0.25">
      <c r="A18" s="65"/>
      <c r="B18" s="120" t="s">
        <v>224</v>
      </c>
      <c r="C18" s="121" t="s">
        <v>167</v>
      </c>
      <c r="D18" s="120" t="s">
        <v>165</v>
      </c>
      <c r="E18" s="122" t="s">
        <v>168</v>
      </c>
      <c r="F18" s="120" t="s">
        <v>140</v>
      </c>
      <c r="G18" s="120" t="s">
        <v>109</v>
      </c>
      <c r="H18" s="120" t="s">
        <v>140</v>
      </c>
      <c r="I18" s="120" t="s">
        <v>140</v>
      </c>
      <c r="J18" s="123">
        <f t="shared" si="1"/>
        <v>800000</v>
      </c>
      <c r="K18" s="124">
        <v>250000</v>
      </c>
      <c r="L18" s="125">
        <v>1</v>
      </c>
      <c r="M18" s="125">
        <v>0</v>
      </c>
      <c r="N18" s="120" t="s">
        <v>145</v>
      </c>
      <c r="O18" s="120" t="s">
        <v>47</v>
      </c>
      <c r="P18" s="126">
        <v>42887</v>
      </c>
      <c r="Q18" s="126">
        <v>42917</v>
      </c>
      <c r="R18" s="126">
        <v>43009</v>
      </c>
      <c r="S18" s="127" t="s">
        <v>267</v>
      </c>
      <c r="T18" s="120" t="s">
        <v>140</v>
      </c>
      <c r="U18" s="183" t="s">
        <v>0</v>
      </c>
      <c r="V18" s="149"/>
      <c r="W18" s="149"/>
      <c r="X18" s="149"/>
      <c r="Y18" s="149"/>
      <c r="Z18" s="149"/>
      <c r="AA18" s="149"/>
    </row>
    <row r="19" spans="1:27" s="150" customFormat="1" ht="74.25" customHeight="1" x14ac:dyDescent="0.25">
      <c r="A19" s="65"/>
      <c r="B19" s="120" t="s">
        <v>224</v>
      </c>
      <c r="C19" s="121" t="s">
        <v>169</v>
      </c>
      <c r="D19" s="120" t="s">
        <v>165</v>
      </c>
      <c r="E19" s="122" t="s">
        <v>170</v>
      </c>
      <c r="F19" s="120" t="s">
        <v>140</v>
      </c>
      <c r="G19" s="120" t="s">
        <v>109</v>
      </c>
      <c r="H19" s="120" t="s">
        <v>140</v>
      </c>
      <c r="I19" s="120" t="s">
        <v>140</v>
      </c>
      <c r="J19" s="123">
        <f t="shared" si="1"/>
        <v>1504000</v>
      </c>
      <c r="K19" s="124">
        <v>470000</v>
      </c>
      <c r="L19" s="125">
        <v>1</v>
      </c>
      <c r="M19" s="125">
        <v>0</v>
      </c>
      <c r="N19" s="120" t="s">
        <v>145</v>
      </c>
      <c r="O19" s="120" t="s">
        <v>47</v>
      </c>
      <c r="P19" s="126">
        <v>42887</v>
      </c>
      <c r="Q19" s="126">
        <v>42948</v>
      </c>
      <c r="R19" s="126">
        <v>43009</v>
      </c>
      <c r="S19" s="127" t="s">
        <v>267</v>
      </c>
      <c r="T19" s="120" t="s">
        <v>140</v>
      </c>
      <c r="U19" s="183" t="s">
        <v>0</v>
      </c>
      <c r="V19" s="149"/>
      <c r="W19" s="149"/>
      <c r="X19" s="149"/>
      <c r="Y19" s="149"/>
      <c r="Z19" s="149"/>
      <c r="AA19" s="149"/>
    </row>
    <row r="20" spans="1:27" ht="62.25" customHeight="1" x14ac:dyDescent="0.25">
      <c r="B20" s="120" t="s">
        <v>224</v>
      </c>
      <c r="C20" s="121" t="s">
        <v>172</v>
      </c>
      <c r="D20" s="120" t="s">
        <v>171</v>
      </c>
      <c r="E20" s="122" t="s">
        <v>173</v>
      </c>
      <c r="F20" s="120" t="s">
        <v>140</v>
      </c>
      <c r="G20" s="120" t="s">
        <v>109</v>
      </c>
      <c r="H20" s="120" t="s">
        <v>140</v>
      </c>
      <c r="I20" s="120" t="s">
        <v>140</v>
      </c>
      <c r="J20" s="124">
        <v>2509000</v>
      </c>
      <c r="K20" s="124">
        <f>J20/C6</f>
        <v>784062.5</v>
      </c>
      <c r="L20" s="125">
        <v>1</v>
      </c>
      <c r="M20" s="125">
        <v>0</v>
      </c>
      <c r="N20" s="120" t="s">
        <v>145</v>
      </c>
      <c r="O20" s="120" t="s">
        <v>47</v>
      </c>
      <c r="P20" s="126">
        <v>42644</v>
      </c>
      <c r="Q20" s="126">
        <f>P20+60</f>
        <v>42704</v>
      </c>
      <c r="R20" s="126">
        <f>Q20+240</f>
        <v>42944</v>
      </c>
      <c r="S20" s="127" t="s">
        <v>267</v>
      </c>
      <c r="T20" s="120" t="s">
        <v>140</v>
      </c>
      <c r="U20" s="181" t="s">
        <v>53</v>
      </c>
    </row>
    <row r="21" spans="1:27" s="150" customFormat="1" ht="99" customHeight="1" x14ac:dyDescent="0.25">
      <c r="A21" s="65"/>
      <c r="B21" s="120" t="s">
        <v>224</v>
      </c>
      <c r="C21" s="121" t="s">
        <v>174</v>
      </c>
      <c r="D21" s="120" t="s">
        <v>171</v>
      </c>
      <c r="E21" s="122" t="s">
        <v>175</v>
      </c>
      <c r="F21" s="120" t="s">
        <v>140</v>
      </c>
      <c r="G21" s="120" t="s">
        <v>109</v>
      </c>
      <c r="H21" s="120" t="s">
        <v>140</v>
      </c>
      <c r="I21" s="120" t="s">
        <v>140</v>
      </c>
      <c r="J21" s="123">
        <f>K21*$C$6</f>
        <v>2000000</v>
      </c>
      <c r="K21" s="124">
        <v>625000</v>
      </c>
      <c r="L21" s="125">
        <v>1</v>
      </c>
      <c r="M21" s="125">
        <v>0</v>
      </c>
      <c r="N21" s="120" t="s">
        <v>145</v>
      </c>
      <c r="O21" s="120" t="s">
        <v>47</v>
      </c>
      <c r="P21" s="126">
        <v>42917</v>
      </c>
      <c r="Q21" s="126">
        <f>P21+60</f>
        <v>42977</v>
      </c>
      <c r="R21" s="126">
        <f>Q21+60</f>
        <v>43037</v>
      </c>
      <c r="S21" s="127" t="s">
        <v>267</v>
      </c>
      <c r="T21" s="120" t="s">
        <v>140</v>
      </c>
      <c r="U21" s="183" t="s">
        <v>0</v>
      </c>
      <c r="V21" s="149"/>
      <c r="W21" s="149"/>
      <c r="X21" s="149"/>
      <c r="Y21" s="149"/>
      <c r="Z21" s="149"/>
      <c r="AA21" s="149"/>
    </row>
    <row r="22" spans="1:27" s="150" customFormat="1" ht="58.5" customHeight="1" x14ac:dyDescent="0.25">
      <c r="A22" s="65"/>
      <c r="B22" s="120" t="s">
        <v>224</v>
      </c>
      <c r="C22" s="121" t="s">
        <v>177</v>
      </c>
      <c r="D22" s="120" t="s">
        <v>171</v>
      </c>
      <c r="E22" s="122" t="s">
        <v>178</v>
      </c>
      <c r="F22" s="120" t="s">
        <v>140</v>
      </c>
      <c r="G22" s="120" t="s">
        <v>109</v>
      </c>
      <c r="H22" s="120" t="s">
        <v>140</v>
      </c>
      <c r="I22" s="120" t="s">
        <v>140</v>
      </c>
      <c r="J22" s="123">
        <f>K22*$C$6</f>
        <v>3000000</v>
      </c>
      <c r="K22" s="124">
        <v>937500</v>
      </c>
      <c r="L22" s="125">
        <v>1</v>
      </c>
      <c r="M22" s="125">
        <v>0</v>
      </c>
      <c r="N22" s="120" t="s">
        <v>145</v>
      </c>
      <c r="O22" s="120" t="s">
        <v>47</v>
      </c>
      <c r="P22" s="126">
        <v>42926</v>
      </c>
      <c r="Q22" s="126">
        <f>P22+60</f>
        <v>42986</v>
      </c>
      <c r="R22" s="126">
        <f>Q22+60</f>
        <v>43046</v>
      </c>
      <c r="S22" s="127" t="s">
        <v>267</v>
      </c>
      <c r="T22" s="120" t="s">
        <v>140</v>
      </c>
      <c r="U22" s="183" t="s">
        <v>0</v>
      </c>
      <c r="V22" s="149"/>
      <c r="W22" s="149"/>
      <c r="X22" s="149"/>
      <c r="Y22" s="149"/>
      <c r="Z22" s="149"/>
      <c r="AA22" s="149"/>
    </row>
    <row r="23" spans="1:27" ht="69" x14ac:dyDescent="0.25">
      <c r="B23" s="120" t="s">
        <v>224</v>
      </c>
      <c r="C23" s="121" t="s">
        <v>179</v>
      </c>
      <c r="D23" s="120" t="s">
        <v>150</v>
      </c>
      <c r="E23" s="122" t="s">
        <v>309</v>
      </c>
      <c r="F23" s="187" t="s">
        <v>310</v>
      </c>
      <c r="G23" s="120" t="s">
        <v>109</v>
      </c>
      <c r="H23" s="120">
        <v>4</v>
      </c>
      <c r="I23" s="120" t="s">
        <v>140</v>
      </c>
      <c r="J23" s="123">
        <f>K23*$C$6</f>
        <v>249600</v>
      </c>
      <c r="K23" s="124">
        <v>78000</v>
      </c>
      <c r="L23" s="125">
        <v>1</v>
      </c>
      <c r="M23" s="125">
        <v>0</v>
      </c>
      <c r="N23" s="120" t="s">
        <v>142</v>
      </c>
      <c r="O23" s="120" t="s">
        <v>47</v>
      </c>
      <c r="P23" s="126">
        <v>42948</v>
      </c>
      <c r="Q23" s="126">
        <v>43040</v>
      </c>
      <c r="R23" s="126">
        <v>43101</v>
      </c>
      <c r="S23" s="127" t="s">
        <v>267</v>
      </c>
      <c r="T23" s="120" t="s">
        <v>140</v>
      </c>
      <c r="U23" s="181" t="s">
        <v>0</v>
      </c>
    </row>
    <row r="24" spans="1:27" ht="52.5" customHeight="1" x14ac:dyDescent="0.25">
      <c r="B24" s="120" t="s">
        <v>224</v>
      </c>
      <c r="C24" s="121" t="s">
        <v>180</v>
      </c>
      <c r="D24" s="120" t="s">
        <v>165</v>
      </c>
      <c r="E24" s="131" t="s">
        <v>181</v>
      </c>
      <c r="F24" s="120" t="s">
        <v>140</v>
      </c>
      <c r="G24" s="120" t="s">
        <v>109</v>
      </c>
      <c r="H24" s="120" t="s">
        <v>140</v>
      </c>
      <c r="I24" s="120" t="s">
        <v>140</v>
      </c>
      <c r="J24" s="123">
        <f>K24*$C$6</f>
        <v>250000</v>
      </c>
      <c r="K24" s="132">
        <v>78125</v>
      </c>
      <c r="L24" s="125">
        <v>1</v>
      </c>
      <c r="M24" s="125">
        <v>0</v>
      </c>
      <c r="N24" s="120" t="s">
        <v>145</v>
      </c>
      <c r="O24" s="120" t="s">
        <v>47</v>
      </c>
      <c r="P24" s="126">
        <v>43110</v>
      </c>
      <c r="Q24" s="126">
        <v>43160</v>
      </c>
      <c r="R24" s="126">
        <v>43250</v>
      </c>
      <c r="S24" s="127" t="s">
        <v>267</v>
      </c>
      <c r="T24" s="120" t="s">
        <v>140</v>
      </c>
      <c r="U24" s="180" t="s">
        <v>0</v>
      </c>
    </row>
    <row r="25" spans="1:27" ht="54" customHeight="1" x14ac:dyDescent="0.25">
      <c r="B25" s="120" t="s">
        <v>224</v>
      </c>
      <c r="C25" s="121" t="s">
        <v>182</v>
      </c>
      <c r="D25" s="120" t="s">
        <v>165</v>
      </c>
      <c r="E25" s="131" t="s">
        <v>183</v>
      </c>
      <c r="F25" s="120" t="s">
        <v>140</v>
      </c>
      <c r="G25" s="120" t="s">
        <v>109</v>
      </c>
      <c r="H25" s="120" t="s">
        <v>140</v>
      </c>
      <c r="I25" s="120" t="s">
        <v>140</v>
      </c>
      <c r="J25" s="123">
        <f>K25*$C$6</f>
        <v>131200</v>
      </c>
      <c r="K25" s="132">
        <v>41000</v>
      </c>
      <c r="L25" s="125">
        <v>1</v>
      </c>
      <c r="M25" s="125">
        <v>0</v>
      </c>
      <c r="N25" s="120" t="s">
        <v>145</v>
      </c>
      <c r="O25" s="120" t="s">
        <v>47</v>
      </c>
      <c r="P25" s="126">
        <v>43110</v>
      </c>
      <c r="Q25" s="126">
        <v>43160</v>
      </c>
      <c r="R25" s="126">
        <v>43250</v>
      </c>
      <c r="S25" s="127" t="s">
        <v>267</v>
      </c>
      <c r="T25" s="120" t="s">
        <v>140</v>
      </c>
      <c r="U25" s="180" t="s">
        <v>0</v>
      </c>
    </row>
    <row r="26" spans="1:27" s="150" customFormat="1" ht="51.75" x14ac:dyDescent="0.25">
      <c r="A26" s="65"/>
      <c r="B26" s="120" t="s">
        <v>224</v>
      </c>
      <c r="C26" s="121" t="s">
        <v>184</v>
      </c>
      <c r="D26" s="120" t="s">
        <v>171</v>
      </c>
      <c r="E26" s="122" t="s">
        <v>237</v>
      </c>
      <c r="F26" s="120" t="s">
        <v>140</v>
      </c>
      <c r="G26" s="120" t="s">
        <v>109</v>
      </c>
      <c r="H26" s="120" t="s">
        <v>140</v>
      </c>
      <c r="I26" s="120" t="s">
        <v>140</v>
      </c>
      <c r="J26" s="123">
        <f t="shared" ref="J26:J33" si="2">K26*$C$6</f>
        <v>2000000</v>
      </c>
      <c r="K26" s="124">
        <v>625000</v>
      </c>
      <c r="L26" s="125">
        <v>1</v>
      </c>
      <c r="M26" s="125">
        <v>0</v>
      </c>
      <c r="N26" s="120" t="s">
        <v>145</v>
      </c>
      <c r="O26" s="120" t="s">
        <v>47</v>
      </c>
      <c r="P26" s="126">
        <v>42948</v>
      </c>
      <c r="Q26" s="126">
        <v>43009</v>
      </c>
      <c r="R26" s="126">
        <v>43101</v>
      </c>
      <c r="S26" s="127" t="s">
        <v>267</v>
      </c>
      <c r="T26" s="120" t="s">
        <v>140</v>
      </c>
      <c r="U26" s="181" t="s">
        <v>0</v>
      </c>
      <c r="V26" s="149"/>
      <c r="W26" s="149"/>
      <c r="X26" s="149"/>
      <c r="Y26" s="149"/>
      <c r="Z26" s="149"/>
      <c r="AA26" s="149"/>
    </row>
    <row r="27" spans="1:27" ht="51.75" customHeight="1" x14ac:dyDescent="0.25">
      <c r="B27" s="195" t="s">
        <v>224</v>
      </c>
      <c r="C27" s="198" t="s">
        <v>185</v>
      </c>
      <c r="D27" s="120" t="s">
        <v>171</v>
      </c>
      <c r="E27" s="196" t="s">
        <v>186</v>
      </c>
      <c r="F27" s="120" t="s">
        <v>283</v>
      </c>
      <c r="G27" s="197"/>
      <c r="H27" s="120" t="s">
        <v>140</v>
      </c>
      <c r="I27" s="120" t="s">
        <v>140</v>
      </c>
      <c r="J27" s="123">
        <f t="shared" si="2"/>
        <v>110000</v>
      </c>
      <c r="K27" s="124">
        <v>34375</v>
      </c>
      <c r="L27" s="125">
        <v>1</v>
      </c>
      <c r="M27" s="125">
        <v>0</v>
      </c>
      <c r="N27" s="120" t="s">
        <v>145</v>
      </c>
      <c r="O27" s="120" t="s">
        <v>47</v>
      </c>
      <c r="P27" s="126">
        <v>42826</v>
      </c>
      <c r="Q27" s="126">
        <v>42887</v>
      </c>
      <c r="R27" s="126">
        <v>42948</v>
      </c>
      <c r="S27" s="127" t="s">
        <v>267</v>
      </c>
      <c r="T27" s="120"/>
      <c r="U27" s="181" t="s">
        <v>53</v>
      </c>
    </row>
    <row r="28" spans="1:27" ht="134.25" customHeight="1" x14ac:dyDescent="0.25">
      <c r="B28" s="120" t="s">
        <v>224</v>
      </c>
      <c r="C28" s="121" t="s">
        <v>187</v>
      </c>
      <c r="D28" s="120" t="s">
        <v>241</v>
      </c>
      <c r="E28" s="131" t="s">
        <v>301</v>
      </c>
      <c r="F28" s="131" t="s">
        <v>300</v>
      </c>
      <c r="G28" s="120" t="s">
        <v>109</v>
      </c>
      <c r="H28" s="120" t="s">
        <v>140</v>
      </c>
      <c r="I28" s="120" t="s">
        <v>140</v>
      </c>
      <c r="J28" s="123">
        <f t="shared" si="2"/>
        <v>2144000</v>
      </c>
      <c r="K28" s="132">
        <v>670000</v>
      </c>
      <c r="L28" s="125">
        <v>1</v>
      </c>
      <c r="M28" s="125">
        <v>0</v>
      </c>
      <c r="N28" s="120" t="s">
        <v>197</v>
      </c>
      <c r="O28" s="120" t="s">
        <v>47</v>
      </c>
      <c r="P28" s="129">
        <v>42917</v>
      </c>
      <c r="Q28" s="129">
        <f>P28+90</f>
        <v>43007</v>
      </c>
      <c r="R28" s="129">
        <f>Q28+120</f>
        <v>43127</v>
      </c>
      <c r="S28" s="127" t="s">
        <v>267</v>
      </c>
      <c r="T28" s="120" t="s">
        <v>140</v>
      </c>
      <c r="U28" s="180" t="s">
        <v>0</v>
      </c>
    </row>
    <row r="29" spans="1:27" s="72" customFormat="1" ht="34.5" x14ac:dyDescent="0.25">
      <c r="A29" s="61"/>
      <c r="B29" s="120" t="s">
        <v>224</v>
      </c>
      <c r="C29" s="121" t="s">
        <v>188</v>
      </c>
      <c r="D29" s="120" t="s">
        <v>150</v>
      </c>
      <c r="E29" s="122" t="s">
        <v>238</v>
      </c>
      <c r="F29" s="120" t="s">
        <v>140</v>
      </c>
      <c r="G29" s="120" t="s">
        <v>109</v>
      </c>
      <c r="H29" s="120" t="s">
        <v>140</v>
      </c>
      <c r="I29" s="120" t="s">
        <v>140</v>
      </c>
      <c r="J29" s="123">
        <f t="shared" si="2"/>
        <v>640000</v>
      </c>
      <c r="K29" s="124">
        <v>200000</v>
      </c>
      <c r="L29" s="125">
        <v>1</v>
      </c>
      <c r="M29" s="125">
        <v>0</v>
      </c>
      <c r="N29" s="120" t="s">
        <v>142</v>
      </c>
      <c r="O29" s="120" t="s">
        <v>47</v>
      </c>
      <c r="P29" s="126">
        <v>42614</v>
      </c>
      <c r="Q29" s="126">
        <f>P29+90</f>
        <v>42704</v>
      </c>
      <c r="R29" s="126">
        <v>42948</v>
      </c>
      <c r="S29" s="127" t="s">
        <v>267</v>
      </c>
      <c r="T29" s="120" t="s">
        <v>140</v>
      </c>
      <c r="U29" s="181" t="s">
        <v>53</v>
      </c>
      <c r="V29" s="71"/>
      <c r="W29" s="71"/>
      <c r="X29" s="71"/>
      <c r="Y29" s="71"/>
      <c r="Z29" s="71"/>
      <c r="AA29" s="71"/>
    </row>
    <row r="30" spans="1:27" s="150" customFormat="1" ht="61.5" customHeight="1" x14ac:dyDescent="0.25">
      <c r="A30" s="65"/>
      <c r="B30" s="120" t="s">
        <v>224</v>
      </c>
      <c r="C30" s="121" t="s">
        <v>189</v>
      </c>
      <c r="D30" s="120" t="s">
        <v>171</v>
      </c>
      <c r="E30" s="122" t="s">
        <v>190</v>
      </c>
      <c r="F30" s="120" t="s">
        <v>140</v>
      </c>
      <c r="G30" s="120" t="s">
        <v>109</v>
      </c>
      <c r="H30" s="120" t="s">
        <v>140</v>
      </c>
      <c r="I30" s="120" t="s">
        <v>140</v>
      </c>
      <c r="J30" s="123">
        <f t="shared" si="2"/>
        <v>2000000</v>
      </c>
      <c r="K30" s="124">
        <v>625000</v>
      </c>
      <c r="L30" s="125">
        <v>1</v>
      </c>
      <c r="M30" s="125">
        <v>0</v>
      </c>
      <c r="N30" s="120" t="s">
        <v>145</v>
      </c>
      <c r="O30" s="120" t="s">
        <v>47</v>
      </c>
      <c r="P30" s="126">
        <v>42917</v>
      </c>
      <c r="Q30" s="126">
        <f>P30+60</f>
        <v>42977</v>
      </c>
      <c r="R30" s="126">
        <f>Q30+60</f>
        <v>43037</v>
      </c>
      <c r="S30" s="127" t="s">
        <v>267</v>
      </c>
      <c r="T30" s="120" t="s">
        <v>140</v>
      </c>
      <c r="U30" s="181" t="s">
        <v>0</v>
      </c>
      <c r="V30" s="149"/>
      <c r="W30" s="149"/>
      <c r="X30" s="149"/>
      <c r="Y30" s="149"/>
      <c r="Z30" s="149"/>
      <c r="AA30" s="149"/>
    </row>
    <row r="31" spans="1:27" ht="54" customHeight="1" x14ac:dyDescent="0.25">
      <c r="A31" s="62"/>
      <c r="B31" s="120" t="s">
        <v>224</v>
      </c>
      <c r="C31" s="121" t="s">
        <v>191</v>
      </c>
      <c r="D31" s="120" t="s">
        <v>171</v>
      </c>
      <c r="E31" s="122" t="s">
        <v>192</v>
      </c>
      <c r="F31" s="120" t="s">
        <v>140</v>
      </c>
      <c r="G31" s="120" t="s">
        <v>109</v>
      </c>
      <c r="H31" s="120" t="s">
        <v>140</v>
      </c>
      <c r="I31" s="120" t="s">
        <v>140</v>
      </c>
      <c r="J31" s="123">
        <f t="shared" si="2"/>
        <v>17600</v>
      </c>
      <c r="K31" s="124">
        <v>5500</v>
      </c>
      <c r="L31" s="125">
        <v>1</v>
      </c>
      <c r="M31" s="125">
        <v>0</v>
      </c>
      <c r="N31" s="120" t="s">
        <v>145</v>
      </c>
      <c r="O31" s="120" t="s">
        <v>47</v>
      </c>
      <c r="P31" s="126">
        <v>42887</v>
      </c>
      <c r="Q31" s="126">
        <v>42979</v>
      </c>
      <c r="R31" s="126">
        <v>43069</v>
      </c>
      <c r="S31" s="127" t="s">
        <v>267</v>
      </c>
      <c r="T31" s="120" t="s">
        <v>140</v>
      </c>
      <c r="U31" s="181" t="s">
        <v>0</v>
      </c>
    </row>
    <row r="32" spans="1:27" ht="51.75" x14ac:dyDescent="0.25">
      <c r="B32" s="120" t="s">
        <v>224</v>
      </c>
      <c r="C32" s="121" t="s">
        <v>193</v>
      </c>
      <c r="D32" s="120" t="s">
        <v>171</v>
      </c>
      <c r="E32" s="122" t="s">
        <v>194</v>
      </c>
      <c r="F32" s="120" t="s">
        <v>140</v>
      </c>
      <c r="G32" s="120" t="s">
        <v>109</v>
      </c>
      <c r="H32" s="120" t="s">
        <v>140</v>
      </c>
      <c r="I32" s="120" t="s">
        <v>140</v>
      </c>
      <c r="J32" s="123">
        <f t="shared" si="2"/>
        <v>64880</v>
      </c>
      <c r="K32" s="124">
        <v>20275</v>
      </c>
      <c r="L32" s="125">
        <v>1</v>
      </c>
      <c r="M32" s="125">
        <v>0</v>
      </c>
      <c r="N32" s="120" t="s">
        <v>145</v>
      </c>
      <c r="O32" s="120" t="s">
        <v>47</v>
      </c>
      <c r="P32" s="126">
        <v>42917</v>
      </c>
      <c r="Q32" s="126">
        <f>P32+60</f>
        <v>42977</v>
      </c>
      <c r="R32" s="126">
        <f>Q32+60</f>
        <v>43037</v>
      </c>
      <c r="S32" s="127" t="s">
        <v>267</v>
      </c>
      <c r="T32" s="120" t="s">
        <v>140</v>
      </c>
      <c r="U32" s="181" t="s">
        <v>0</v>
      </c>
    </row>
    <row r="33" spans="1:27" s="73" customFormat="1" ht="58.5" customHeight="1" x14ac:dyDescent="0.25">
      <c r="A33" s="62"/>
      <c r="B33" s="120" t="s">
        <v>224</v>
      </c>
      <c r="C33" s="121" t="s">
        <v>195</v>
      </c>
      <c r="D33" s="120" t="s">
        <v>149</v>
      </c>
      <c r="E33" s="184" t="s">
        <v>196</v>
      </c>
      <c r="F33" s="120" t="s">
        <v>140</v>
      </c>
      <c r="G33" s="120" t="s">
        <v>109</v>
      </c>
      <c r="H33" s="120" t="s">
        <v>140</v>
      </c>
      <c r="I33" s="120" t="s">
        <v>140</v>
      </c>
      <c r="J33" s="123">
        <f t="shared" si="2"/>
        <v>416000</v>
      </c>
      <c r="K33" s="124">
        <v>130000</v>
      </c>
      <c r="L33" s="125">
        <v>1</v>
      </c>
      <c r="M33" s="125">
        <v>0</v>
      </c>
      <c r="N33" s="120" t="s">
        <v>145</v>
      </c>
      <c r="O33" s="120" t="s">
        <v>47</v>
      </c>
      <c r="P33" s="126">
        <v>42917</v>
      </c>
      <c r="Q33" s="126">
        <f>P33+60</f>
        <v>42977</v>
      </c>
      <c r="R33" s="126">
        <f>Q33+60</f>
        <v>43037</v>
      </c>
      <c r="S33" s="127" t="s">
        <v>267</v>
      </c>
      <c r="T33" s="120" t="s">
        <v>140</v>
      </c>
      <c r="U33" s="180" t="s">
        <v>0</v>
      </c>
      <c r="V33" s="68"/>
      <c r="W33" s="68"/>
      <c r="X33" s="68"/>
      <c r="Y33" s="68"/>
      <c r="Z33" s="68"/>
      <c r="AA33" s="68"/>
    </row>
    <row r="34" spans="1:27" s="150" customFormat="1" ht="109.5" customHeight="1" x14ac:dyDescent="0.25">
      <c r="A34" s="65"/>
      <c r="B34" s="120" t="s">
        <v>224</v>
      </c>
      <c r="C34" s="121" t="s">
        <v>214</v>
      </c>
      <c r="D34" s="120" t="s">
        <v>171</v>
      </c>
      <c r="E34" s="184" t="s">
        <v>215</v>
      </c>
      <c r="F34" s="120" t="s">
        <v>140</v>
      </c>
      <c r="G34" s="120" t="s">
        <v>109</v>
      </c>
      <c r="H34" s="120" t="s">
        <v>140</v>
      </c>
      <c r="I34" s="120" t="s">
        <v>140</v>
      </c>
      <c r="J34" s="123">
        <v>5143500</v>
      </c>
      <c r="K34" s="124">
        <f>J34/C6</f>
        <v>1607343.75</v>
      </c>
      <c r="L34" s="125">
        <v>1</v>
      </c>
      <c r="M34" s="125">
        <v>0</v>
      </c>
      <c r="N34" s="120" t="s">
        <v>145</v>
      </c>
      <c r="O34" s="120" t="s">
        <v>47</v>
      </c>
      <c r="P34" s="126">
        <v>42675</v>
      </c>
      <c r="Q34" s="126">
        <v>42765</v>
      </c>
      <c r="R34" s="126">
        <v>42948</v>
      </c>
      <c r="S34" s="127" t="s">
        <v>267</v>
      </c>
      <c r="T34" s="120"/>
      <c r="U34" s="181" t="s">
        <v>53</v>
      </c>
      <c r="V34" s="149"/>
      <c r="W34" s="149"/>
      <c r="X34" s="149"/>
      <c r="Y34" s="149"/>
      <c r="Z34" s="149"/>
      <c r="AA34" s="149"/>
    </row>
    <row r="35" spans="1:27" s="150" customFormat="1" ht="81" customHeight="1" x14ac:dyDescent="0.25">
      <c r="A35" s="65"/>
      <c r="B35" s="120" t="s">
        <v>224</v>
      </c>
      <c r="C35" s="121" t="s">
        <v>275</v>
      </c>
      <c r="D35" s="120" t="s">
        <v>171</v>
      </c>
      <c r="E35" s="184" t="s">
        <v>176</v>
      </c>
      <c r="F35" s="120" t="s">
        <v>140</v>
      </c>
      <c r="G35" s="185" t="s">
        <v>109</v>
      </c>
      <c r="H35" s="120" t="s">
        <v>140</v>
      </c>
      <c r="I35" s="120" t="s">
        <v>140</v>
      </c>
      <c r="J35" s="123">
        <f>K35*$C$6</f>
        <v>1000000</v>
      </c>
      <c r="K35" s="124">
        <v>312500</v>
      </c>
      <c r="L35" s="125">
        <v>1</v>
      </c>
      <c r="M35" s="125">
        <v>0</v>
      </c>
      <c r="N35" s="120" t="s">
        <v>145</v>
      </c>
      <c r="O35" s="120" t="s">
        <v>47</v>
      </c>
      <c r="P35" s="126">
        <v>42887</v>
      </c>
      <c r="Q35" s="126">
        <v>42979</v>
      </c>
      <c r="R35" s="126">
        <v>43069</v>
      </c>
      <c r="S35" s="127" t="s">
        <v>267</v>
      </c>
      <c r="T35" s="120"/>
      <c r="U35" s="181" t="s">
        <v>0</v>
      </c>
      <c r="V35" s="149"/>
      <c r="W35" s="149"/>
      <c r="X35" s="149"/>
      <c r="Y35" s="149"/>
      <c r="Z35" s="149"/>
      <c r="AA35" s="149"/>
    </row>
    <row r="36" spans="1:27" s="72" customFormat="1" ht="54" customHeight="1" x14ac:dyDescent="0.25">
      <c r="A36" s="61"/>
      <c r="B36" s="120" t="s">
        <v>224</v>
      </c>
      <c r="C36" s="121" t="s">
        <v>284</v>
      </c>
      <c r="D36" s="120" t="s">
        <v>171</v>
      </c>
      <c r="E36" s="184" t="s">
        <v>285</v>
      </c>
      <c r="F36" s="120"/>
      <c r="G36" s="185" t="s">
        <v>109</v>
      </c>
      <c r="H36" s="120"/>
      <c r="I36" s="120"/>
      <c r="J36" s="123">
        <f>K36*$C$6</f>
        <v>2496000</v>
      </c>
      <c r="K36" s="124">
        <v>780000</v>
      </c>
      <c r="L36" s="125">
        <v>1</v>
      </c>
      <c r="M36" s="125">
        <v>0</v>
      </c>
      <c r="N36" s="120" t="s">
        <v>145</v>
      </c>
      <c r="O36" s="120" t="s">
        <v>47</v>
      </c>
      <c r="P36" s="126">
        <v>42917</v>
      </c>
      <c r="Q36" s="126">
        <v>43040</v>
      </c>
      <c r="R36" s="126">
        <v>43070</v>
      </c>
      <c r="S36" s="127" t="s">
        <v>267</v>
      </c>
      <c r="T36" s="120"/>
      <c r="U36" s="181" t="s">
        <v>0</v>
      </c>
      <c r="V36" s="71"/>
      <c r="W36" s="71"/>
      <c r="X36" s="71"/>
      <c r="Y36" s="71"/>
      <c r="Z36" s="71"/>
      <c r="AA36" s="71"/>
    </row>
    <row r="37" spans="1:27" ht="45" customHeight="1" x14ac:dyDescent="0.25">
      <c r="B37" s="120" t="s">
        <v>224</v>
      </c>
      <c r="C37" s="121" t="s">
        <v>286</v>
      </c>
      <c r="D37" s="120" t="s">
        <v>171</v>
      </c>
      <c r="E37" s="184" t="s">
        <v>287</v>
      </c>
      <c r="F37" s="120"/>
      <c r="G37" s="185" t="s">
        <v>109</v>
      </c>
      <c r="H37" s="120"/>
      <c r="I37" s="120"/>
      <c r="J37" s="123">
        <f>K37*$C$6</f>
        <v>500000</v>
      </c>
      <c r="K37" s="124">
        <v>156250</v>
      </c>
      <c r="L37" s="125">
        <v>1</v>
      </c>
      <c r="M37" s="125">
        <v>0</v>
      </c>
      <c r="N37" s="120" t="s">
        <v>145</v>
      </c>
      <c r="O37" s="120" t="s">
        <v>47</v>
      </c>
      <c r="P37" s="126">
        <v>42948</v>
      </c>
      <c r="Q37" s="126">
        <v>43009</v>
      </c>
      <c r="R37" s="126">
        <v>43070</v>
      </c>
      <c r="S37" s="127" t="s">
        <v>267</v>
      </c>
      <c r="T37" s="120"/>
      <c r="U37" s="181" t="s">
        <v>0</v>
      </c>
    </row>
    <row r="38" spans="1:27" ht="45" customHeight="1" x14ac:dyDescent="0.25">
      <c r="B38" s="165"/>
      <c r="C38" s="166"/>
      <c r="D38" s="165"/>
      <c r="E38" s="167"/>
      <c r="F38" s="165"/>
      <c r="G38" s="168"/>
      <c r="H38" s="165"/>
      <c r="I38" s="164" t="s">
        <v>24</v>
      </c>
      <c r="J38" s="138">
        <f>SUM(J10:J37)</f>
        <v>34054446.656000003</v>
      </c>
      <c r="K38" s="138">
        <f>SUM(K10:K37)</f>
        <v>10642014.58</v>
      </c>
      <c r="L38" s="171"/>
      <c r="M38" s="171"/>
      <c r="N38" s="165"/>
      <c r="O38" s="165"/>
      <c r="P38" s="172"/>
      <c r="Q38" s="172"/>
      <c r="R38" s="172"/>
      <c r="S38" s="173"/>
      <c r="T38" s="165"/>
      <c r="U38" s="174"/>
    </row>
    <row r="39" spans="1:27" ht="45" customHeight="1" x14ac:dyDescent="0.25">
      <c r="B39" s="165"/>
      <c r="C39" s="166"/>
      <c r="D39" s="165"/>
      <c r="E39" s="167"/>
      <c r="F39" s="165"/>
      <c r="G39" s="168"/>
      <c r="H39" s="165"/>
      <c r="I39" s="165"/>
      <c r="J39" s="169"/>
      <c r="K39" s="170"/>
      <c r="L39" s="171"/>
      <c r="M39" s="171"/>
      <c r="N39" s="165"/>
      <c r="O39" s="165"/>
      <c r="P39" s="172"/>
      <c r="Q39" s="172"/>
      <c r="R39" s="172"/>
      <c r="S39" s="173"/>
      <c r="T39" s="165"/>
      <c r="U39" s="174"/>
    </row>
    <row r="40" spans="1:27" s="102" customFormat="1" ht="45" customHeight="1" x14ac:dyDescent="0.25">
      <c r="A40" s="108">
        <v>3</v>
      </c>
      <c r="B40" s="208" t="s">
        <v>67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101"/>
      <c r="W40" s="101"/>
      <c r="X40" s="101"/>
      <c r="Y40" s="101"/>
      <c r="Z40" s="101"/>
      <c r="AA40" s="101"/>
    </row>
    <row r="41" spans="1:27" s="102" customFormat="1" ht="45" customHeight="1" x14ac:dyDescent="0.25">
      <c r="A41" s="61"/>
      <c r="B41" s="199" t="s">
        <v>66</v>
      </c>
      <c r="C41" s="204" t="s">
        <v>132</v>
      </c>
      <c r="D41" s="204" t="s">
        <v>133</v>
      </c>
      <c r="E41" s="202" t="s">
        <v>98</v>
      </c>
      <c r="F41" s="202" t="s">
        <v>48</v>
      </c>
      <c r="G41" s="199" t="s">
        <v>260</v>
      </c>
      <c r="H41" s="199" t="s">
        <v>56</v>
      </c>
      <c r="I41" s="204" t="s">
        <v>57</v>
      </c>
      <c r="J41" s="216" t="s">
        <v>58</v>
      </c>
      <c r="K41" s="217"/>
      <c r="L41" s="217"/>
      <c r="M41" s="218"/>
      <c r="N41" s="215" t="s">
        <v>62</v>
      </c>
      <c r="O41" s="207" t="s">
        <v>63</v>
      </c>
      <c r="P41" s="199" t="s">
        <v>99</v>
      </c>
      <c r="Q41" s="199"/>
      <c r="R41" s="199"/>
      <c r="S41" s="207" t="s">
        <v>83</v>
      </c>
      <c r="T41" s="205" t="s">
        <v>76</v>
      </c>
      <c r="U41" s="199" t="s">
        <v>77</v>
      </c>
      <c r="V41" s="101"/>
      <c r="W41" s="101"/>
      <c r="X41" s="101"/>
      <c r="Y41" s="101"/>
      <c r="Z41" s="101"/>
      <c r="AA41" s="101"/>
    </row>
    <row r="42" spans="1:27" s="102" customFormat="1" ht="74.25" customHeight="1" x14ac:dyDescent="0.25">
      <c r="A42" s="61"/>
      <c r="B42" s="199"/>
      <c r="C42" s="204"/>
      <c r="D42" s="204"/>
      <c r="E42" s="203"/>
      <c r="F42" s="203"/>
      <c r="G42" s="199"/>
      <c r="H42" s="199"/>
      <c r="I42" s="204"/>
      <c r="J42" s="110" t="s">
        <v>146</v>
      </c>
      <c r="K42" s="110" t="s">
        <v>60</v>
      </c>
      <c r="L42" s="106" t="s">
        <v>59</v>
      </c>
      <c r="M42" s="106" t="s">
        <v>61</v>
      </c>
      <c r="N42" s="215"/>
      <c r="O42" s="207"/>
      <c r="P42" s="111" t="s">
        <v>147</v>
      </c>
      <c r="Q42" s="111" t="s">
        <v>225</v>
      </c>
      <c r="R42" s="111" t="s">
        <v>64</v>
      </c>
      <c r="S42" s="207"/>
      <c r="T42" s="206"/>
      <c r="U42" s="199"/>
      <c r="V42" s="101"/>
      <c r="W42" s="101"/>
      <c r="X42" s="101"/>
      <c r="Y42" s="101"/>
      <c r="Z42" s="101"/>
      <c r="AA42" s="101"/>
    </row>
    <row r="43" spans="1:27" ht="69" x14ac:dyDescent="0.25">
      <c r="B43" s="120" t="s">
        <v>224</v>
      </c>
      <c r="C43" s="121" t="s">
        <v>199</v>
      </c>
      <c r="D43" s="120" t="s">
        <v>134</v>
      </c>
      <c r="E43" s="182" t="s">
        <v>200</v>
      </c>
      <c r="F43" s="120" t="s">
        <v>140</v>
      </c>
      <c r="G43" s="120" t="s">
        <v>112</v>
      </c>
      <c r="H43" s="120" t="s">
        <v>140</v>
      </c>
      <c r="I43" s="120" t="s">
        <v>140</v>
      </c>
      <c r="J43" s="123">
        <v>295340</v>
      </c>
      <c r="K43" s="124">
        <f>J43/C6</f>
        <v>92293.75</v>
      </c>
      <c r="L43" s="125">
        <v>1</v>
      </c>
      <c r="M43" s="125">
        <v>0</v>
      </c>
      <c r="N43" s="120" t="s">
        <v>143</v>
      </c>
      <c r="O43" s="120" t="s">
        <v>45</v>
      </c>
      <c r="P43" s="126">
        <v>42583</v>
      </c>
      <c r="Q43" s="126">
        <f>P43+90</f>
        <v>42673</v>
      </c>
      <c r="R43" s="126">
        <v>42917</v>
      </c>
      <c r="S43" s="120" t="s">
        <v>140</v>
      </c>
      <c r="T43" s="120" t="s">
        <v>140</v>
      </c>
      <c r="U43" s="181" t="s">
        <v>53</v>
      </c>
    </row>
    <row r="44" spans="1:27" s="148" customFormat="1" ht="34.5" x14ac:dyDescent="0.25">
      <c r="A44" s="65"/>
      <c r="B44" s="120" t="s">
        <v>224</v>
      </c>
      <c r="C44" s="121" t="s">
        <v>203</v>
      </c>
      <c r="D44" s="120" t="s">
        <v>136</v>
      </c>
      <c r="E44" s="122" t="s">
        <v>272</v>
      </c>
      <c r="F44" s="120" t="s">
        <v>140</v>
      </c>
      <c r="G44" s="120" t="s">
        <v>112</v>
      </c>
      <c r="H44" s="120" t="s">
        <v>140</v>
      </c>
      <c r="I44" s="120" t="s">
        <v>140</v>
      </c>
      <c r="J44" s="123">
        <v>316520</v>
      </c>
      <c r="K44" s="124">
        <f>J44/C6</f>
        <v>98912.5</v>
      </c>
      <c r="L44" s="125">
        <v>1</v>
      </c>
      <c r="M44" s="125">
        <v>0</v>
      </c>
      <c r="N44" s="120" t="s">
        <v>143</v>
      </c>
      <c r="O44" s="120" t="s">
        <v>45</v>
      </c>
      <c r="P44" s="126">
        <v>42614</v>
      </c>
      <c r="Q44" s="126">
        <v>42706</v>
      </c>
      <c r="R44" s="126">
        <v>42950</v>
      </c>
      <c r="S44" s="120" t="s">
        <v>140</v>
      </c>
      <c r="T44" s="120" t="s">
        <v>140</v>
      </c>
      <c r="U44" s="181" t="s">
        <v>53</v>
      </c>
      <c r="V44" s="147"/>
      <c r="W44" s="147"/>
      <c r="X44" s="147"/>
      <c r="Y44" s="147"/>
      <c r="Z44" s="147"/>
      <c r="AA44" s="147"/>
    </row>
    <row r="45" spans="1:27" s="77" customFormat="1" ht="51.75" x14ac:dyDescent="0.25">
      <c r="A45" s="75"/>
      <c r="B45" s="120" t="s">
        <v>224</v>
      </c>
      <c r="C45" s="121" t="s">
        <v>227</v>
      </c>
      <c r="D45" s="120" t="s">
        <v>239</v>
      </c>
      <c r="E45" s="122" t="s">
        <v>288</v>
      </c>
      <c r="F45" s="187" t="s">
        <v>305</v>
      </c>
      <c r="G45" s="120" t="s">
        <v>139</v>
      </c>
      <c r="H45" s="120">
        <v>4</v>
      </c>
      <c r="I45" s="120" t="s">
        <v>140</v>
      </c>
      <c r="J45" s="123">
        <f t="shared" ref="J45:J50" si="3">K45*$C$6</f>
        <v>7588020</v>
      </c>
      <c r="K45" s="132">
        <v>2371256.25</v>
      </c>
      <c r="L45" s="125">
        <v>1</v>
      </c>
      <c r="M45" s="125">
        <v>0</v>
      </c>
      <c r="N45" s="120" t="s">
        <v>141</v>
      </c>
      <c r="O45" s="120" t="s">
        <v>45</v>
      </c>
      <c r="P45" s="126">
        <v>42795</v>
      </c>
      <c r="Q45" s="129">
        <f>P45+90</f>
        <v>42885</v>
      </c>
      <c r="R45" s="129">
        <f>Q45+120</f>
        <v>43005</v>
      </c>
      <c r="S45" s="127" t="s">
        <v>140</v>
      </c>
      <c r="T45" s="120" t="s">
        <v>140</v>
      </c>
      <c r="U45" s="180" t="s">
        <v>0</v>
      </c>
      <c r="V45" s="76"/>
      <c r="W45" s="76"/>
      <c r="X45" s="76"/>
      <c r="Y45" s="76"/>
      <c r="Z45" s="76"/>
      <c r="AA45" s="76"/>
    </row>
    <row r="46" spans="1:27" s="77" customFormat="1" ht="120.75" customHeight="1" x14ac:dyDescent="0.25">
      <c r="A46" s="75"/>
      <c r="B46" s="120" t="s">
        <v>224</v>
      </c>
      <c r="C46" s="121" t="s">
        <v>228</v>
      </c>
      <c r="D46" s="120" t="s">
        <v>240</v>
      </c>
      <c r="E46" s="122" t="s">
        <v>289</v>
      </c>
      <c r="F46" s="190" t="s">
        <v>307</v>
      </c>
      <c r="G46" s="120" t="s">
        <v>139</v>
      </c>
      <c r="H46" s="120">
        <v>3</v>
      </c>
      <c r="I46" s="120" t="s">
        <v>140</v>
      </c>
      <c r="J46" s="123">
        <f t="shared" si="3"/>
        <v>3637932.8000000003</v>
      </c>
      <c r="K46" s="132">
        <v>1136854</v>
      </c>
      <c r="L46" s="125">
        <v>1</v>
      </c>
      <c r="M46" s="125">
        <v>0</v>
      </c>
      <c r="N46" s="120" t="s">
        <v>142</v>
      </c>
      <c r="O46" s="120" t="s">
        <v>45</v>
      </c>
      <c r="P46" s="126">
        <v>42795</v>
      </c>
      <c r="Q46" s="129">
        <f t="shared" ref="Q46:Q50" si="4">P46+90</f>
        <v>42885</v>
      </c>
      <c r="R46" s="129">
        <f t="shared" ref="R46:R49" si="5">Q46+120</f>
        <v>43005</v>
      </c>
      <c r="S46" s="127" t="s">
        <v>140</v>
      </c>
      <c r="T46" s="120" t="s">
        <v>140</v>
      </c>
      <c r="U46" s="180" t="s">
        <v>0</v>
      </c>
      <c r="V46" s="76"/>
      <c r="W46" s="76"/>
      <c r="X46" s="76"/>
      <c r="Y46" s="76"/>
      <c r="Z46" s="76"/>
      <c r="AA46" s="76"/>
    </row>
    <row r="47" spans="1:27" s="77" customFormat="1" ht="101.25" customHeight="1" x14ac:dyDescent="0.25">
      <c r="A47" s="75"/>
      <c r="B47" s="120" t="s">
        <v>224</v>
      </c>
      <c r="C47" s="121" t="s">
        <v>229</v>
      </c>
      <c r="D47" s="120" t="s">
        <v>240</v>
      </c>
      <c r="E47" s="122" t="s">
        <v>290</v>
      </c>
      <c r="F47" s="187" t="s">
        <v>306</v>
      </c>
      <c r="G47" s="120" t="s">
        <v>139</v>
      </c>
      <c r="H47" s="120">
        <v>3</v>
      </c>
      <c r="I47" s="120" t="s">
        <v>140</v>
      </c>
      <c r="J47" s="123">
        <f t="shared" si="3"/>
        <v>7138604.8000000007</v>
      </c>
      <c r="K47" s="132">
        <v>2230814</v>
      </c>
      <c r="L47" s="125">
        <v>1</v>
      </c>
      <c r="M47" s="125">
        <v>0</v>
      </c>
      <c r="N47" s="120" t="s">
        <v>142</v>
      </c>
      <c r="O47" s="120" t="s">
        <v>45</v>
      </c>
      <c r="P47" s="126">
        <v>42736</v>
      </c>
      <c r="Q47" s="129">
        <f t="shared" si="4"/>
        <v>42826</v>
      </c>
      <c r="R47" s="129">
        <f t="shared" si="5"/>
        <v>42946</v>
      </c>
      <c r="S47" s="127" t="s">
        <v>140</v>
      </c>
      <c r="T47" s="120" t="s">
        <v>140</v>
      </c>
      <c r="U47" s="180" t="s">
        <v>0</v>
      </c>
      <c r="V47" s="76"/>
      <c r="W47" s="76"/>
      <c r="X47" s="76"/>
      <c r="Y47" s="76"/>
      <c r="Z47" s="76"/>
      <c r="AA47" s="76"/>
    </row>
    <row r="48" spans="1:27" s="77" customFormat="1" ht="64.5" customHeight="1" x14ac:dyDescent="0.25">
      <c r="A48" s="75"/>
      <c r="B48" s="186" t="s">
        <v>224</v>
      </c>
      <c r="C48" s="121" t="s">
        <v>230</v>
      </c>
      <c r="D48" s="120" t="s">
        <v>136</v>
      </c>
      <c r="E48" s="122" t="s">
        <v>231</v>
      </c>
      <c r="F48" s="187" t="s">
        <v>244</v>
      </c>
      <c r="G48" s="120" t="s">
        <v>112</v>
      </c>
      <c r="H48" s="120">
        <v>1</v>
      </c>
      <c r="I48" s="120" t="s">
        <v>140</v>
      </c>
      <c r="J48" s="123">
        <v>155000</v>
      </c>
      <c r="K48" s="124">
        <f>J48/C6</f>
        <v>48437.5</v>
      </c>
      <c r="L48" s="125">
        <v>1</v>
      </c>
      <c r="M48" s="125">
        <v>0</v>
      </c>
      <c r="N48" s="120" t="s">
        <v>143</v>
      </c>
      <c r="O48" s="120" t="s">
        <v>45</v>
      </c>
      <c r="P48" s="126">
        <v>42676</v>
      </c>
      <c r="Q48" s="126">
        <f t="shared" si="4"/>
        <v>42766</v>
      </c>
      <c r="R48" s="126">
        <f>Q48+180</f>
        <v>42946</v>
      </c>
      <c r="S48" s="120" t="s">
        <v>140</v>
      </c>
      <c r="T48" s="120" t="s">
        <v>140</v>
      </c>
      <c r="U48" s="181" t="s">
        <v>53</v>
      </c>
      <c r="V48" s="76"/>
      <c r="W48" s="76"/>
      <c r="X48" s="76"/>
      <c r="Y48" s="76"/>
      <c r="Z48" s="76"/>
      <c r="AA48" s="76"/>
    </row>
    <row r="49" spans="1:27" s="77" customFormat="1" ht="90" customHeight="1" x14ac:dyDescent="0.25">
      <c r="A49" s="75"/>
      <c r="B49" s="120" t="s">
        <v>224</v>
      </c>
      <c r="C49" s="121" t="s">
        <v>232</v>
      </c>
      <c r="D49" s="120" t="s">
        <v>137</v>
      </c>
      <c r="E49" s="131" t="s">
        <v>314</v>
      </c>
      <c r="F49" s="187"/>
      <c r="G49" s="120" t="s">
        <v>139</v>
      </c>
      <c r="H49" s="120">
        <v>1</v>
      </c>
      <c r="I49" s="120" t="s">
        <v>140</v>
      </c>
      <c r="J49" s="123">
        <f t="shared" si="3"/>
        <v>13600000</v>
      </c>
      <c r="K49" s="132">
        <v>4250000</v>
      </c>
      <c r="L49" s="125">
        <v>1</v>
      </c>
      <c r="M49" s="125">
        <v>0</v>
      </c>
      <c r="N49" s="120" t="s">
        <v>144</v>
      </c>
      <c r="O49" s="120" t="s">
        <v>45</v>
      </c>
      <c r="P49" s="126">
        <v>42856</v>
      </c>
      <c r="Q49" s="129">
        <f t="shared" si="4"/>
        <v>42946</v>
      </c>
      <c r="R49" s="129">
        <f t="shared" si="5"/>
        <v>43066</v>
      </c>
      <c r="S49" s="127" t="s">
        <v>140</v>
      </c>
      <c r="T49" s="120" t="s">
        <v>140</v>
      </c>
      <c r="U49" s="180" t="s">
        <v>0</v>
      </c>
      <c r="V49" s="76"/>
      <c r="W49" s="76"/>
      <c r="X49" s="76"/>
      <c r="Y49" s="76"/>
      <c r="Z49" s="76"/>
      <c r="AA49" s="76"/>
    </row>
    <row r="50" spans="1:27" s="77" customFormat="1" ht="34.5" x14ac:dyDescent="0.25">
      <c r="A50" s="75"/>
      <c r="B50" s="120" t="s">
        <v>224</v>
      </c>
      <c r="C50" s="121" t="s">
        <v>233</v>
      </c>
      <c r="D50" s="120" t="s">
        <v>136</v>
      </c>
      <c r="E50" s="122" t="s">
        <v>243</v>
      </c>
      <c r="F50" s="187" t="s">
        <v>245</v>
      </c>
      <c r="G50" s="120" t="s">
        <v>109</v>
      </c>
      <c r="H50" s="120" t="s">
        <v>140</v>
      </c>
      <c r="I50" s="120" t="s">
        <v>140</v>
      </c>
      <c r="J50" s="123">
        <f t="shared" si="3"/>
        <v>2880000</v>
      </c>
      <c r="K50" s="124">
        <v>900000</v>
      </c>
      <c r="L50" s="125">
        <v>1</v>
      </c>
      <c r="M50" s="125">
        <v>0</v>
      </c>
      <c r="N50" s="120" t="s">
        <v>143</v>
      </c>
      <c r="O50" s="120" t="s">
        <v>47</v>
      </c>
      <c r="P50" s="126">
        <v>42887</v>
      </c>
      <c r="Q50" s="126">
        <f t="shared" si="4"/>
        <v>42977</v>
      </c>
      <c r="R50" s="126">
        <f>Q50+90</f>
        <v>43067</v>
      </c>
      <c r="S50" s="127" t="s">
        <v>267</v>
      </c>
      <c r="T50" s="120" t="s">
        <v>140</v>
      </c>
      <c r="U50" s="181" t="s">
        <v>0</v>
      </c>
      <c r="V50" s="76"/>
      <c r="W50" s="76"/>
      <c r="X50" s="76"/>
      <c r="Y50" s="76"/>
      <c r="Z50" s="76"/>
      <c r="AA50" s="76"/>
    </row>
    <row r="51" spans="1:27" s="77" customFormat="1" ht="34.5" x14ac:dyDescent="0.25">
      <c r="A51" s="75"/>
      <c r="B51" s="186" t="s">
        <v>224</v>
      </c>
      <c r="C51" s="181" t="s">
        <v>256</v>
      </c>
      <c r="D51" s="186" t="s">
        <v>257</v>
      </c>
      <c r="E51" s="191" t="s">
        <v>198</v>
      </c>
      <c r="F51" s="183" t="s">
        <v>140</v>
      </c>
      <c r="G51" s="183" t="s">
        <v>112</v>
      </c>
      <c r="H51" s="186" t="s">
        <v>140</v>
      </c>
      <c r="I51" s="186" t="s">
        <v>140</v>
      </c>
      <c r="J51" s="192">
        <v>250000</v>
      </c>
      <c r="K51" s="192">
        <f>J51/3.2</f>
        <v>78125</v>
      </c>
      <c r="L51" s="125">
        <v>1</v>
      </c>
      <c r="M51" s="125">
        <v>0</v>
      </c>
      <c r="N51" s="186" t="s">
        <v>259</v>
      </c>
      <c r="O51" s="186" t="s">
        <v>45</v>
      </c>
      <c r="P51" s="126">
        <v>42736</v>
      </c>
      <c r="Q51" s="126">
        <f>P51+60</f>
        <v>42796</v>
      </c>
      <c r="R51" s="126">
        <v>42917</v>
      </c>
      <c r="S51" s="183" t="s">
        <v>261</v>
      </c>
      <c r="T51" s="120" t="s">
        <v>140</v>
      </c>
      <c r="U51" s="181" t="s">
        <v>53</v>
      </c>
      <c r="V51" s="76"/>
      <c r="W51" s="76"/>
      <c r="X51" s="76"/>
      <c r="Y51" s="76"/>
      <c r="Z51" s="76"/>
      <c r="AA51" s="76"/>
    </row>
    <row r="52" spans="1:27" s="72" customFormat="1" ht="75" customHeight="1" x14ac:dyDescent="0.25">
      <c r="A52" s="61"/>
      <c r="B52" s="120" t="s">
        <v>224</v>
      </c>
      <c r="C52" s="121" t="s">
        <v>262</v>
      </c>
      <c r="D52" s="120" t="s">
        <v>201</v>
      </c>
      <c r="E52" s="184" t="s">
        <v>202</v>
      </c>
      <c r="F52" s="120" t="s">
        <v>140</v>
      </c>
      <c r="G52" s="185" t="s">
        <v>109</v>
      </c>
      <c r="H52" s="120" t="s">
        <v>140</v>
      </c>
      <c r="I52" s="120" t="s">
        <v>140</v>
      </c>
      <c r="J52" s="123">
        <v>32000</v>
      </c>
      <c r="K52" s="124">
        <v>10000</v>
      </c>
      <c r="L52" s="125">
        <v>1</v>
      </c>
      <c r="M52" s="125">
        <v>0</v>
      </c>
      <c r="N52" s="120" t="s">
        <v>143</v>
      </c>
      <c r="O52" s="120" t="s">
        <v>45</v>
      </c>
      <c r="P52" s="126">
        <v>42887</v>
      </c>
      <c r="Q52" s="126">
        <f>P52+60</f>
        <v>42947</v>
      </c>
      <c r="R52" s="126">
        <v>42979</v>
      </c>
      <c r="S52" s="127" t="s">
        <v>267</v>
      </c>
      <c r="T52" s="120" t="s">
        <v>140</v>
      </c>
      <c r="U52" s="181" t="s">
        <v>0</v>
      </c>
      <c r="V52" s="71"/>
      <c r="W52" s="71"/>
      <c r="X52" s="71"/>
      <c r="Y52" s="71"/>
      <c r="Z52" s="71"/>
      <c r="AA52" s="71"/>
    </row>
    <row r="53" spans="1:27" s="148" customFormat="1" ht="34.5" x14ac:dyDescent="0.25">
      <c r="A53" s="65"/>
      <c r="B53" s="186" t="s">
        <v>224</v>
      </c>
      <c r="C53" s="193" t="s">
        <v>268</v>
      </c>
      <c r="D53" s="183" t="s">
        <v>149</v>
      </c>
      <c r="E53" s="191" t="s">
        <v>269</v>
      </c>
      <c r="F53" s="183" t="s">
        <v>140</v>
      </c>
      <c r="G53" s="183" t="s">
        <v>106</v>
      </c>
      <c r="H53" s="183" t="s">
        <v>140</v>
      </c>
      <c r="I53" s="186" t="s">
        <v>140</v>
      </c>
      <c r="J53" s="192">
        <v>100512</v>
      </c>
      <c r="K53" s="192">
        <f>J53/3.2</f>
        <v>31410</v>
      </c>
      <c r="L53" s="125">
        <v>1</v>
      </c>
      <c r="M53" s="125">
        <v>0</v>
      </c>
      <c r="N53" s="125" t="s">
        <v>145</v>
      </c>
      <c r="O53" s="186" t="s">
        <v>46</v>
      </c>
      <c r="P53" s="126">
        <v>42675</v>
      </c>
      <c r="Q53" s="126">
        <v>42706</v>
      </c>
      <c r="R53" s="126">
        <v>42887</v>
      </c>
      <c r="S53" s="126" t="s">
        <v>261</v>
      </c>
      <c r="T53" s="120" t="s">
        <v>140</v>
      </c>
      <c r="U53" s="181" t="s">
        <v>53</v>
      </c>
      <c r="V53" s="147"/>
      <c r="W53" s="147"/>
      <c r="X53" s="147"/>
      <c r="Y53" s="147"/>
      <c r="Z53" s="147"/>
      <c r="AA53" s="147"/>
    </row>
    <row r="54" spans="1:27" s="148" customFormat="1" ht="34.5" x14ac:dyDescent="0.25">
      <c r="A54" s="65"/>
      <c r="B54" s="183" t="s">
        <v>224</v>
      </c>
      <c r="C54" s="181" t="s">
        <v>270</v>
      </c>
      <c r="D54" s="183" t="s">
        <v>136</v>
      </c>
      <c r="E54" s="191" t="s">
        <v>271</v>
      </c>
      <c r="F54" s="183" t="s">
        <v>140</v>
      </c>
      <c r="G54" s="183" t="s">
        <v>112</v>
      </c>
      <c r="H54" s="183" t="s">
        <v>140</v>
      </c>
      <c r="I54" s="183" t="s">
        <v>140</v>
      </c>
      <c r="J54" s="192">
        <f>K54*$C$6</f>
        <v>121600</v>
      </c>
      <c r="K54" s="192">
        <v>38000</v>
      </c>
      <c r="L54" s="125">
        <v>1</v>
      </c>
      <c r="M54" s="125">
        <v>0</v>
      </c>
      <c r="N54" s="183" t="s">
        <v>143</v>
      </c>
      <c r="O54" s="183" t="s">
        <v>45</v>
      </c>
      <c r="P54" s="126">
        <v>42675</v>
      </c>
      <c r="Q54" s="126">
        <v>42917</v>
      </c>
      <c r="R54" s="126">
        <v>42948</v>
      </c>
      <c r="S54" s="183" t="s">
        <v>140</v>
      </c>
      <c r="T54" s="120" t="s">
        <v>140</v>
      </c>
      <c r="U54" s="181" t="s">
        <v>53</v>
      </c>
      <c r="V54" s="147"/>
      <c r="W54" s="147"/>
      <c r="X54" s="147"/>
      <c r="Y54" s="147"/>
      <c r="Z54" s="147"/>
      <c r="AA54" s="147"/>
    </row>
    <row r="55" spans="1:27" s="148" customFormat="1" ht="75" customHeight="1" x14ac:dyDescent="0.25">
      <c r="A55" s="65"/>
      <c r="B55" s="120" t="s">
        <v>224</v>
      </c>
      <c r="C55" s="121" t="s">
        <v>291</v>
      </c>
      <c r="D55" s="120" t="s">
        <v>240</v>
      </c>
      <c r="E55" s="184" t="s">
        <v>292</v>
      </c>
      <c r="F55" s="120"/>
      <c r="G55" s="185" t="s">
        <v>109</v>
      </c>
      <c r="H55" s="120" t="s">
        <v>140</v>
      </c>
      <c r="I55" s="120" t="s">
        <v>140</v>
      </c>
      <c r="J55" s="123">
        <f>K55*$C$6</f>
        <v>4900000</v>
      </c>
      <c r="K55" s="124">
        <v>1531250</v>
      </c>
      <c r="L55" s="125">
        <v>1</v>
      </c>
      <c r="M55" s="125">
        <v>0</v>
      </c>
      <c r="N55" s="120" t="s">
        <v>143</v>
      </c>
      <c r="O55" s="120" t="s">
        <v>47</v>
      </c>
      <c r="P55" s="126">
        <v>42887</v>
      </c>
      <c r="Q55" s="126">
        <f>P55+90</f>
        <v>42977</v>
      </c>
      <c r="R55" s="126">
        <f>Q55+90</f>
        <v>43067</v>
      </c>
      <c r="S55" s="127" t="s">
        <v>267</v>
      </c>
      <c r="T55" s="120" t="s">
        <v>140</v>
      </c>
      <c r="U55" s="181" t="s">
        <v>0</v>
      </c>
      <c r="V55" s="147"/>
      <c r="W55" s="147"/>
      <c r="X55" s="147"/>
      <c r="Y55" s="147"/>
      <c r="Z55" s="147"/>
      <c r="AA55" s="147"/>
    </row>
    <row r="56" spans="1:27" s="148" customFormat="1" ht="129.75" customHeight="1" x14ac:dyDescent="0.25">
      <c r="A56" s="65"/>
      <c r="B56" s="120" t="s">
        <v>224</v>
      </c>
      <c r="C56" s="121" t="s">
        <v>293</v>
      </c>
      <c r="D56" s="120" t="s">
        <v>157</v>
      </c>
      <c r="E56" s="184" t="s">
        <v>304</v>
      </c>
      <c r="F56" s="120" t="s">
        <v>140</v>
      </c>
      <c r="G56" s="185" t="s">
        <v>109</v>
      </c>
      <c r="H56" s="120" t="s">
        <v>140</v>
      </c>
      <c r="I56" s="120" t="s">
        <v>140</v>
      </c>
      <c r="J56" s="123">
        <f>K56*$C$6</f>
        <v>1400000</v>
      </c>
      <c r="K56" s="124">
        <v>437500</v>
      </c>
      <c r="L56" s="125">
        <v>1</v>
      </c>
      <c r="M56" s="125">
        <v>0</v>
      </c>
      <c r="N56" s="120" t="s">
        <v>259</v>
      </c>
      <c r="O56" s="120" t="s">
        <v>47</v>
      </c>
      <c r="P56" s="126">
        <v>42917</v>
      </c>
      <c r="Q56" s="126">
        <v>42979</v>
      </c>
      <c r="R56" s="126">
        <v>43040</v>
      </c>
      <c r="S56" s="127" t="s">
        <v>267</v>
      </c>
      <c r="T56" s="120" t="s">
        <v>140</v>
      </c>
      <c r="U56" s="181" t="s">
        <v>0</v>
      </c>
      <c r="V56" s="147"/>
      <c r="W56" s="147"/>
      <c r="X56" s="147"/>
      <c r="Y56" s="147"/>
      <c r="Z56" s="147"/>
      <c r="AA56" s="147"/>
    </row>
    <row r="57" spans="1:27" ht="45" customHeight="1" x14ac:dyDescent="0.25">
      <c r="B57" s="113"/>
      <c r="C57" s="114"/>
      <c r="D57" s="115"/>
      <c r="E57" s="161"/>
      <c r="F57" s="116"/>
      <c r="G57" s="115"/>
      <c r="H57" s="115"/>
      <c r="I57" s="109" t="s">
        <v>24</v>
      </c>
      <c r="J57" s="138">
        <f>SUM(J43:J56)</f>
        <v>42415529.600000001</v>
      </c>
      <c r="K57" s="138">
        <f>SUM(K43:K56)</f>
        <v>13254853</v>
      </c>
      <c r="L57" s="117"/>
      <c r="M57" s="117"/>
      <c r="N57" s="115"/>
      <c r="O57" s="115"/>
      <c r="P57" s="116"/>
      <c r="Q57" s="116"/>
      <c r="R57" s="116"/>
      <c r="S57" s="115"/>
      <c r="T57" s="115"/>
      <c r="U57" s="118"/>
    </row>
    <row r="59" spans="1:27" s="102" customFormat="1" ht="45" customHeight="1" x14ac:dyDescent="0.25">
      <c r="A59" s="108">
        <v>4</v>
      </c>
      <c r="B59" s="208" t="s">
        <v>68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101"/>
      <c r="W59" s="101"/>
      <c r="X59" s="101"/>
      <c r="Y59" s="101"/>
      <c r="Z59" s="101"/>
      <c r="AA59" s="101"/>
    </row>
    <row r="60" spans="1:27" s="102" customFormat="1" ht="45" customHeight="1" x14ac:dyDescent="0.25">
      <c r="A60" s="61"/>
      <c r="B60" s="199" t="s">
        <v>66</v>
      </c>
      <c r="C60" s="204" t="s">
        <v>132</v>
      </c>
      <c r="D60" s="204" t="s">
        <v>133</v>
      </c>
      <c r="E60" s="202" t="s">
        <v>98</v>
      </c>
      <c r="F60" s="202" t="s">
        <v>48</v>
      </c>
      <c r="G60" s="199" t="s">
        <v>252</v>
      </c>
      <c r="H60" s="199" t="s">
        <v>56</v>
      </c>
      <c r="I60" s="204" t="s">
        <v>57</v>
      </c>
      <c r="J60" s="216" t="s">
        <v>58</v>
      </c>
      <c r="K60" s="217"/>
      <c r="L60" s="217"/>
      <c r="M60" s="218"/>
      <c r="N60" s="215" t="s">
        <v>62</v>
      </c>
      <c r="O60" s="207" t="s">
        <v>63</v>
      </c>
      <c r="P60" s="199" t="s">
        <v>99</v>
      </c>
      <c r="Q60" s="199"/>
      <c r="R60" s="199"/>
      <c r="S60" s="207" t="s">
        <v>83</v>
      </c>
      <c r="T60" s="205" t="s">
        <v>76</v>
      </c>
      <c r="U60" s="199" t="s">
        <v>77</v>
      </c>
      <c r="V60" s="101"/>
      <c r="W60" s="101"/>
      <c r="X60" s="101"/>
      <c r="Y60" s="101"/>
      <c r="Z60" s="101"/>
      <c r="AA60" s="101"/>
    </row>
    <row r="61" spans="1:27" s="102" customFormat="1" ht="60.75" customHeight="1" x14ac:dyDescent="0.25">
      <c r="A61" s="61"/>
      <c r="B61" s="199"/>
      <c r="C61" s="204"/>
      <c r="D61" s="204"/>
      <c r="E61" s="203"/>
      <c r="F61" s="203"/>
      <c r="G61" s="199"/>
      <c r="H61" s="199"/>
      <c r="I61" s="204"/>
      <c r="J61" s="110" t="s">
        <v>146</v>
      </c>
      <c r="K61" s="110" t="s">
        <v>60</v>
      </c>
      <c r="L61" s="106" t="s">
        <v>59</v>
      </c>
      <c r="M61" s="106" t="s">
        <v>61</v>
      </c>
      <c r="N61" s="215"/>
      <c r="O61" s="207"/>
      <c r="P61" s="111" t="s">
        <v>147</v>
      </c>
      <c r="Q61" s="111" t="s">
        <v>88</v>
      </c>
      <c r="R61" s="111" t="s">
        <v>64</v>
      </c>
      <c r="S61" s="207"/>
      <c r="T61" s="206"/>
      <c r="U61" s="199"/>
      <c r="V61" s="101"/>
      <c r="W61" s="101"/>
      <c r="X61" s="101"/>
      <c r="Y61" s="101"/>
      <c r="Z61" s="101"/>
      <c r="AA61" s="101"/>
    </row>
    <row r="62" spans="1:27" ht="78.75" customHeight="1" x14ac:dyDescent="0.25">
      <c r="B62" s="120" t="s">
        <v>224</v>
      </c>
      <c r="C62" s="121" t="s">
        <v>217</v>
      </c>
      <c r="D62" s="120" t="s">
        <v>135</v>
      </c>
      <c r="E62" s="122" t="s">
        <v>207</v>
      </c>
      <c r="F62" s="120" t="s">
        <v>140</v>
      </c>
      <c r="G62" s="120" t="s">
        <v>73</v>
      </c>
      <c r="H62" s="120" t="s">
        <v>140</v>
      </c>
      <c r="I62" s="120" t="s">
        <v>140</v>
      </c>
      <c r="J62" s="123">
        <v>163000</v>
      </c>
      <c r="K62" s="124">
        <f>J62/C6</f>
        <v>50937.5</v>
      </c>
      <c r="L62" s="125">
        <v>1</v>
      </c>
      <c r="M62" s="125">
        <v>0</v>
      </c>
      <c r="N62" s="120" t="s">
        <v>145</v>
      </c>
      <c r="O62" s="120" t="s">
        <v>45</v>
      </c>
      <c r="P62" s="126">
        <v>42522</v>
      </c>
      <c r="Q62" s="126">
        <v>42583</v>
      </c>
      <c r="R62" s="126">
        <v>42887</v>
      </c>
      <c r="S62" s="120" t="s">
        <v>140</v>
      </c>
      <c r="T62" s="120" t="s">
        <v>140</v>
      </c>
      <c r="U62" s="180" t="s">
        <v>53</v>
      </c>
    </row>
    <row r="63" spans="1:27" ht="68.25" customHeight="1" x14ac:dyDescent="0.25">
      <c r="B63" s="120" t="s">
        <v>224</v>
      </c>
      <c r="C63" s="121" t="s">
        <v>218</v>
      </c>
      <c r="D63" s="120" t="s">
        <v>149</v>
      </c>
      <c r="E63" s="184" t="s">
        <v>208</v>
      </c>
      <c r="F63" s="120" t="s">
        <v>140</v>
      </c>
      <c r="G63" s="120" t="s">
        <v>73</v>
      </c>
      <c r="H63" s="120" t="s">
        <v>140</v>
      </c>
      <c r="I63" s="120" t="s">
        <v>140</v>
      </c>
      <c r="J63" s="123">
        <v>740000</v>
      </c>
      <c r="K63" s="124">
        <v>200000</v>
      </c>
      <c r="L63" s="125">
        <v>1</v>
      </c>
      <c r="M63" s="125">
        <v>0</v>
      </c>
      <c r="N63" s="120" t="s">
        <v>145</v>
      </c>
      <c r="O63" s="120" t="s">
        <v>45</v>
      </c>
      <c r="P63" s="133">
        <v>42917</v>
      </c>
      <c r="Q63" s="126">
        <v>42979</v>
      </c>
      <c r="R63" s="126">
        <v>43040</v>
      </c>
      <c r="S63" s="120" t="s">
        <v>140</v>
      </c>
      <c r="T63" s="120" t="s">
        <v>140</v>
      </c>
      <c r="U63" s="181" t="s">
        <v>53</v>
      </c>
    </row>
    <row r="64" spans="1:27" ht="75.75" customHeight="1" x14ac:dyDescent="0.25">
      <c r="A64" s="62"/>
      <c r="B64" s="120" t="s">
        <v>224</v>
      </c>
      <c r="C64" s="121" t="s">
        <v>219</v>
      </c>
      <c r="D64" s="120" t="s">
        <v>254</v>
      </c>
      <c r="E64" s="122" t="s">
        <v>209</v>
      </c>
      <c r="F64" s="120" t="s">
        <v>140</v>
      </c>
      <c r="G64" s="120" t="s">
        <v>73</v>
      </c>
      <c r="H64" s="120" t="s">
        <v>140</v>
      </c>
      <c r="I64" s="120" t="s">
        <v>140</v>
      </c>
      <c r="J64" s="123">
        <f>K64*3.2</f>
        <v>640000</v>
      </c>
      <c r="K64" s="124">
        <v>200000</v>
      </c>
      <c r="L64" s="125">
        <v>1</v>
      </c>
      <c r="M64" s="125">
        <v>0</v>
      </c>
      <c r="N64" s="120" t="s">
        <v>143</v>
      </c>
      <c r="O64" s="120" t="s">
        <v>45</v>
      </c>
      <c r="P64" s="126">
        <v>42856</v>
      </c>
      <c r="Q64" s="126">
        <v>42948</v>
      </c>
      <c r="R64" s="126">
        <v>43009</v>
      </c>
      <c r="S64" s="120" t="s">
        <v>140</v>
      </c>
      <c r="T64" s="120" t="s">
        <v>140</v>
      </c>
      <c r="U64" s="181" t="s">
        <v>53</v>
      </c>
    </row>
    <row r="65" spans="1:27" ht="75.75" customHeight="1" x14ac:dyDescent="0.25">
      <c r="B65" s="120" t="s">
        <v>224</v>
      </c>
      <c r="C65" s="121" t="s">
        <v>220</v>
      </c>
      <c r="D65" s="120" t="s">
        <v>156</v>
      </c>
      <c r="E65" s="122" t="s">
        <v>210</v>
      </c>
      <c r="F65" s="120" t="s">
        <v>140</v>
      </c>
      <c r="G65" s="120" t="s">
        <v>73</v>
      </c>
      <c r="H65" s="120" t="s">
        <v>140</v>
      </c>
      <c r="I65" s="120" t="s">
        <v>140</v>
      </c>
      <c r="J65" s="123">
        <f>K65*$C$6</f>
        <v>214400</v>
      </c>
      <c r="K65" s="124">
        <v>67000</v>
      </c>
      <c r="L65" s="125">
        <v>1</v>
      </c>
      <c r="M65" s="125">
        <v>0</v>
      </c>
      <c r="N65" s="120" t="s">
        <v>145</v>
      </c>
      <c r="O65" s="120" t="s">
        <v>45</v>
      </c>
      <c r="P65" s="126">
        <v>42887</v>
      </c>
      <c r="Q65" s="126">
        <f>P65+90</f>
        <v>42977</v>
      </c>
      <c r="R65" s="126">
        <f>Q65+120</f>
        <v>43097</v>
      </c>
      <c r="S65" s="120" t="s">
        <v>140</v>
      </c>
      <c r="T65" s="120" t="s">
        <v>140</v>
      </c>
      <c r="U65" s="181" t="s">
        <v>0</v>
      </c>
    </row>
    <row r="66" spans="1:27" ht="75.75" customHeight="1" x14ac:dyDescent="0.25">
      <c r="B66" s="120" t="s">
        <v>224</v>
      </c>
      <c r="C66" s="121" t="s">
        <v>221</v>
      </c>
      <c r="D66" s="188" t="s">
        <v>135</v>
      </c>
      <c r="E66" s="131" t="s">
        <v>255</v>
      </c>
      <c r="F66" s="120" t="s">
        <v>140</v>
      </c>
      <c r="G66" s="120" t="s">
        <v>73</v>
      </c>
      <c r="H66" s="120" t="s">
        <v>140</v>
      </c>
      <c r="I66" s="120" t="s">
        <v>140</v>
      </c>
      <c r="J66" s="123">
        <v>740000</v>
      </c>
      <c r="K66" s="124">
        <v>200000</v>
      </c>
      <c r="L66" s="125">
        <v>1</v>
      </c>
      <c r="M66" s="125">
        <v>0</v>
      </c>
      <c r="N66" s="120" t="s">
        <v>145</v>
      </c>
      <c r="O66" s="120" t="s">
        <v>45</v>
      </c>
      <c r="P66" s="129">
        <v>42710</v>
      </c>
      <c r="Q66" s="129">
        <v>42856</v>
      </c>
      <c r="R66" s="126">
        <v>42887</v>
      </c>
      <c r="S66" s="120" t="s">
        <v>140</v>
      </c>
      <c r="T66" s="120" t="s">
        <v>140</v>
      </c>
      <c r="U66" s="181" t="s">
        <v>53</v>
      </c>
    </row>
    <row r="67" spans="1:27" ht="68.25" customHeight="1" x14ac:dyDescent="0.25">
      <c r="B67" s="120" t="s">
        <v>224</v>
      </c>
      <c r="C67" s="121" t="s">
        <v>274</v>
      </c>
      <c r="D67" s="120" t="s">
        <v>171</v>
      </c>
      <c r="E67" s="131" t="s">
        <v>204</v>
      </c>
      <c r="F67" s="120" t="s">
        <v>140</v>
      </c>
      <c r="G67" s="120" t="s">
        <v>73</v>
      </c>
      <c r="H67" s="120" t="s">
        <v>140</v>
      </c>
      <c r="I67" s="120" t="s">
        <v>140</v>
      </c>
      <c r="J67" s="123">
        <f>K67*$C$6</f>
        <v>140000</v>
      </c>
      <c r="K67" s="132">
        <v>43750</v>
      </c>
      <c r="L67" s="125">
        <v>1</v>
      </c>
      <c r="M67" s="125">
        <v>0</v>
      </c>
      <c r="N67" s="120" t="s">
        <v>145</v>
      </c>
      <c r="O67" s="120" t="s">
        <v>45</v>
      </c>
      <c r="P67" s="126">
        <v>42856</v>
      </c>
      <c r="Q67" s="126">
        <v>42917</v>
      </c>
      <c r="R67" s="126">
        <f>Q67+120</f>
        <v>43037</v>
      </c>
      <c r="S67" s="127"/>
      <c r="T67" s="120" t="s">
        <v>140</v>
      </c>
      <c r="U67" s="180" t="s">
        <v>53</v>
      </c>
    </row>
    <row r="68" spans="1:27" ht="68.25" customHeight="1" x14ac:dyDescent="0.25">
      <c r="B68" s="120" t="s">
        <v>224</v>
      </c>
      <c r="C68" s="121" t="s">
        <v>294</v>
      </c>
      <c r="D68" s="120" t="s">
        <v>158</v>
      </c>
      <c r="E68" s="131" t="s">
        <v>295</v>
      </c>
      <c r="F68" s="120" t="s">
        <v>140</v>
      </c>
      <c r="G68" s="120" t="s">
        <v>73</v>
      </c>
      <c r="H68" s="120" t="s">
        <v>140</v>
      </c>
      <c r="I68" s="120" t="s">
        <v>140</v>
      </c>
      <c r="J68" s="123">
        <f>K68*$C$6</f>
        <v>200000</v>
      </c>
      <c r="K68" s="132">
        <v>62500</v>
      </c>
      <c r="L68" s="125">
        <v>1</v>
      </c>
      <c r="M68" s="125">
        <v>0</v>
      </c>
      <c r="N68" s="120" t="s">
        <v>145</v>
      </c>
      <c r="O68" s="120" t="s">
        <v>45</v>
      </c>
      <c r="P68" s="126">
        <v>42887</v>
      </c>
      <c r="Q68" s="129">
        <v>42948</v>
      </c>
      <c r="R68" s="129">
        <f>Q68+120</f>
        <v>43068</v>
      </c>
      <c r="S68" s="127"/>
      <c r="T68" s="120" t="s">
        <v>140</v>
      </c>
      <c r="U68" s="180" t="s">
        <v>0</v>
      </c>
    </row>
    <row r="69" spans="1:27" ht="68.25" customHeight="1" x14ac:dyDescent="0.25">
      <c r="B69" s="120" t="s">
        <v>224</v>
      </c>
      <c r="C69" s="121" t="s">
        <v>296</v>
      </c>
      <c r="D69" s="120" t="s">
        <v>136</v>
      </c>
      <c r="E69" s="131" t="s">
        <v>312</v>
      </c>
      <c r="F69" s="120" t="s">
        <v>140</v>
      </c>
      <c r="G69" s="120" t="s">
        <v>127</v>
      </c>
      <c r="H69" s="120" t="s">
        <v>140</v>
      </c>
      <c r="I69" s="120" t="s">
        <v>140</v>
      </c>
      <c r="J69" s="123">
        <f>K69*$C$6</f>
        <v>2080000</v>
      </c>
      <c r="K69" s="132">
        <v>650000</v>
      </c>
      <c r="L69" s="125">
        <v>1</v>
      </c>
      <c r="M69" s="125">
        <v>0</v>
      </c>
      <c r="N69" s="120" t="s">
        <v>145</v>
      </c>
      <c r="O69" s="120" t="s">
        <v>45</v>
      </c>
      <c r="P69" s="126">
        <v>42887</v>
      </c>
      <c r="Q69" s="129">
        <v>42948</v>
      </c>
      <c r="R69" s="129">
        <f>Q69+120</f>
        <v>43068</v>
      </c>
      <c r="S69" s="127"/>
      <c r="T69" s="120" t="s">
        <v>140</v>
      </c>
      <c r="U69" s="180" t="s">
        <v>0</v>
      </c>
    </row>
    <row r="70" spans="1:27" ht="45" customHeight="1" x14ac:dyDescent="0.25">
      <c r="B70" s="113"/>
      <c r="C70" s="114"/>
      <c r="D70" s="115"/>
      <c r="E70" s="161"/>
      <c r="F70" s="116"/>
      <c r="G70" s="115"/>
      <c r="H70" s="115"/>
      <c r="I70" s="109" t="s">
        <v>24</v>
      </c>
      <c r="J70" s="138">
        <f>SUM(J62:J69)</f>
        <v>4917400</v>
      </c>
      <c r="K70" s="138">
        <f>SUM(K62:K69)</f>
        <v>1474187.5</v>
      </c>
      <c r="L70" s="134"/>
      <c r="M70" s="117"/>
      <c r="N70" s="117"/>
      <c r="O70" s="115"/>
      <c r="P70" s="116"/>
      <c r="Q70" s="116"/>
      <c r="R70" s="116"/>
      <c r="S70" s="115"/>
      <c r="T70" s="115"/>
      <c r="U70" s="118"/>
    </row>
    <row r="71" spans="1:27" ht="25.5" customHeight="1" x14ac:dyDescent="0.25"/>
    <row r="72" spans="1:27" s="102" customFormat="1" ht="37.5" customHeight="1" x14ac:dyDescent="0.25">
      <c r="A72" s="107">
        <v>5</v>
      </c>
      <c r="B72" s="208" t="s">
        <v>263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101"/>
      <c r="W72" s="101"/>
      <c r="X72" s="101"/>
      <c r="Y72" s="101"/>
      <c r="Z72" s="101"/>
      <c r="AA72" s="101"/>
    </row>
    <row r="73" spans="1:27" s="102" customFormat="1" ht="45" customHeight="1" x14ac:dyDescent="0.25">
      <c r="A73" s="61"/>
      <c r="B73" s="199" t="s">
        <v>66</v>
      </c>
      <c r="C73" s="204" t="s">
        <v>132</v>
      </c>
      <c r="D73" s="204" t="s">
        <v>133</v>
      </c>
      <c r="E73" s="202" t="s">
        <v>98</v>
      </c>
      <c r="F73" s="202" t="s">
        <v>48</v>
      </c>
      <c r="G73" s="199" t="s">
        <v>252</v>
      </c>
      <c r="H73" s="199" t="s">
        <v>70</v>
      </c>
      <c r="I73" s="204" t="s">
        <v>57</v>
      </c>
      <c r="J73" s="216" t="s">
        <v>58</v>
      </c>
      <c r="K73" s="217"/>
      <c r="L73" s="217"/>
      <c r="M73" s="218"/>
      <c r="N73" s="215" t="s">
        <v>62</v>
      </c>
      <c r="O73" s="207" t="s">
        <v>63</v>
      </c>
      <c r="P73" s="199"/>
      <c r="Q73" s="199" t="s">
        <v>99</v>
      </c>
      <c r="R73" s="199"/>
      <c r="S73" s="207" t="s">
        <v>83</v>
      </c>
      <c r="T73" s="205" t="s">
        <v>76</v>
      </c>
      <c r="U73" s="199" t="s">
        <v>77</v>
      </c>
      <c r="V73" s="101"/>
      <c r="W73" s="101"/>
      <c r="X73" s="101"/>
      <c r="Y73" s="101"/>
      <c r="Z73" s="101"/>
      <c r="AA73" s="101"/>
    </row>
    <row r="74" spans="1:27" s="102" customFormat="1" ht="93" customHeight="1" x14ac:dyDescent="0.25">
      <c r="A74" s="61"/>
      <c r="B74" s="199"/>
      <c r="C74" s="204"/>
      <c r="D74" s="204"/>
      <c r="E74" s="203"/>
      <c r="F74" s="203"/>
      <c r="G74" s="199"/>
      <c r="H74" s="199"/>
      <c r="I74" s="204"/>
      <c r="J74" s="110" t="s">
        <v>146</v>
      </c>
      <c r="K74" s="110" t="s">
        <v>60</v>
      </c>
      <c r="L74" s="106" t="s">
        <v>59</v>
      </c>
      <c r="M74" s="106" t="s">
        <v>61</v>
      </c>
      <c r="N74" s="215"/>
      <c r="O74" s="207"/>
      <c r="P74" s="111" t="s">
        <v>147</v>
      </c>
      <c r="Q74" s="111" t="s">
        <v>69</v>
      </c>
      <c r="R74" s="111" t="s">
        <v>91</v>
      </c>
      <c r="S74" s="207"/>
      <c r="T74" s="206"/>
      <c r="U74" s="199"/>
      <c r="V74" s="101"/>
      <c r="W74" s="101"/>
      <c r="X74" s="101"/>
      <c r="Y74" s="101"/>
      <c r="Z74" s="101"/>
      <c r="AA74" s="101"/>
    </row>
    <row r="75" spans="1:27" s="150" customFormat="1" ht="63.75" customHeight="1" x14ac:dyDescent="0.25">
      <c r="A75" s="65"/>
      <c r="B75" s="120" t="s">
        <v>224</v>
      </c>
      <c r="C75" s="121" t="s">
        <v>211</v>
      </c>
      <c r="D75" s="120" t="s">
        <v>158</v>
      </c>
      <c r="E75" s="122" t="s">
        <v>212</v>
      </c>
      <c r="F75" s="120" t="s">
        <v>140</v>
      </c>
      <c r="G75" s="120" t="s">
        <v>264</v>
      </c>
      <c r="H75" s="120">
        <v>1</v>
      </c>
      <c r="I75" s="120" t="s">
        <v>140</v>
      </c>
      <c r="J75" s="123">
        <f>K75*$C$6</f>
        <v>450000</v>
      </c>
      <c r="K75" s="178">
        <v>140625</v>
      </c>
      <c r="L75" s="125">
        <v>1</v>
      </c>
      <c r="M75" s="125">
        <v>0</v>
      </c>
      <c r="N75" s="120" t="s">
        <v>145</v>
      </c>
      <c r="O75" s="120" t="s">
        <v>45</v>
      </c>
      <c r="P75" s="126">
        <v>42917</v>
      </c>
      <c r="Q75" s="126">
        <f>P75+60</f>
        <v>42977</v>
      </c>
      <c r="R75" s="126">
        <f>Q75+60</f>
        <v>43037</v>
      </c>
      <c r="S75" s="120" t="s">
        <v>140</v>
      </c>
      <c r="T75" s="120" t="s">
        <v>140</v>
      </c>
      <c r="U75" s="181" t="s">
        <v>0</v>
      </c>
      <c r="V75" s="149"/>
      <c r="W75" s="149"/>
      <c r="X75" s="149"/>
      <c r="Y75" s="149"/>
      <c r="Z75" s="149"/>
      <c r="AA75" s="149"/>
    </row>
    <row r="76" spans="1:27" ht="64.5" customHeight="1" x14ac:dyDescent="0.25">
      <c r="A76" s="62"/>
      <c r="B76" s="120" t="s">
        <v>224</v>
      </c>
      <c r="C76" s="121" t="s">
        <v>216</v>
      </c>
      <c r="D76" s="153" t="s">
        <v>135</v>
      </c>
      <c r="E76" s="122" t="s">
        <v>213</v>
      </c>
      <c r="F76" s="120" t="s">
        <v>140</v>
      </c>
      <c r="G76" s="120" t="s">
        <v>264</v>
      </c>
      <c r="H76" s="120" t="s">
        <v>140</v>
      </c>
      <c r="I76" s="120" t="s">
        <v>140</v>
      </c>
      <c r="J76" s="123">
        <f t="shared" ref="J76:J82" si="6">K76*$C$6</f>
        <v>224000</v>
      </c>
      <c r="K76" s="124">
        <v>70000</v>
      </c>
      <c r="L76" s="125">
        <v>1</v>
      </c>
      <c r="M76" s="125">
        <v>0</v>
      </c>
      <c r="N76" s="120" t="s">
        <v>145</v>
      </c>
      <c r="O76" s="120" t="s">
        <v>45</v>
      </c>
      <c r="P76" s="133" t="s">
        <v>205</v>
      </c>
      <c r="Q76" s="126" t="s">
        <v>205</v>
      </c>
      <c r="R76" s="126" t="s">
        <v>205</v>
      </c>
      <c r="S76" s="120" t="s">
        <v>140</v>
      </c>
      <c r="T76" s="120" t="s">
        <v>140</v>
      </c>
      <c r="U76" s="154" t="s">
        <v>53</v>
      </c>
    </row>
    <row r="77" spans="1:27" ht="64.5" customHeight="1" x14ac:dyDescent="0.25">
      <c r="A77" s="62"/>
      <c r="B77" s="120" t="s">
        <v>224</v>
      </c>
      <c r="C77" s="121" t="s">
        <v>235</v>
      </c>
      <c r="D77" s="120" t="s">
        <v>136</v>
      </c>
      <c r="E77" s="131" t="s">
        <v>297</v>
      </c>
      <c r="F77" s="187"/>
      <c r="G77" s="120" t="s">
        <v>264</v>
      </c>
      <c r="H77" s="120">
        <v>1</v>
      </c>
      <c r="I77" s="120" t="s">
        <v>140</v>
      </c>
      <c r="J77" s="123">
        <f t="shared" si="6"/>
        <v>300800</v>
      </c>
      <c r="K77" s="178">
        <v>94000</v>
      </c>
      <c r="L77" s="125">
        <v>1</v>
      </c>
      <c r="M77" s="125">
        <v>0</v>
      </c>
      <c r="N77" s="120" t="s">
        <v>145</v>
      </c>
      <c r="O77" s="120" t="s">
        <v>45</v>
      </c>
      <c r="P77" s="126">
        <v>42887</v>
      </c>
      <c r="Q77" s="129">
        <f t="shared" ref="Q77:Q82" si="7">P77+60</f>
        <v>42947</v>
      </c>
      <c r="R77" s="129">
        <f t="shared" ref="R77:R82" si="8">Q77+30</f>
        <v>42977</v>
      </c>
      <c r="S77" s="120" t="s">
        <v>140</v>
      </c>
      <c r="T77" s="120" t="s">
        <v>140</v>
      </c>
      <c r="U77" s="180" t="s">
        <v>53</v>
      </c>
    </row>
    <row r="78" spans="1:27" ht="64.5" customHeight="1" x14ac:dyDescent="0.25">
      <c r="A78" s="62"/>
      <c r="B78" s="120" t="s">
        <v>224</v>
      </c>
      <c r="C78" s="121" t="s">
        <v>276</v>
      </c>
      <c r="D78" s="153" t="s">
        <v>158</v>
      </c>
      <c r="E78" s="122" t="s">
        <v>279</v>
      </c>
      <c r="F78" s="120"/>
      <c r="G78" s="120" t="s">
        <v>264</v>
      </c>
      <c r="H78" s="120">
        <v>1</v>
      </c>
      <c r="I78" s="120"/>
      <c r="J78" s="123">
        <f t="shared" si="6"/>
        <v>450000</v>
      </c>
      <c r="K78" s="124">
        <v>140625</v>
      </c>
      <c r="L78" s="125">
        <v>1</v>
      </c>
      <c r="M78" s="125">
        <v>0</v>
      </c>
      <c r="N78" s="120" t="s">
        <v>145</v>
      </c>
      <c r="O78" s="120" t="s">
        <v>45</v>
      </c>
      <c r="P78" s="126">
        <v>42887</v>
      </c>
      <c r="Q78" s="129">
        <f t="shared" si="7"/>
        <v>42947</v>
      </c>
      <c r="R78" s="129">
        <f t="shared" si="8"/>
        <v>42977</v>
      </c>
      <c r="S78" s="120"/>
      <c r="T78" s="120"/>
      <c r="U78" s="180" t="s">
        <v>0</v>
      </c>
    </row>
    <row r="79" spans="1:27" ht="64.5" customHeight="1" x14ac:dyDescent="0.25">
      <c r="A79" s="65"/>
      <c r="B79" s="120" t="s">
        <v>224</v>
      </c>
      <c r="C79" s="121" t="s">
        <v>277</v>
      </c>
      <c r="D79" s="153" t="s">
        <v>158</v>
      </c>
      <c r="E79" s="122" t="s">
        <v>282</v>
      </c>
      <c r="F79" s="120"/>
      <c r="G79" s="120" t="s">
        <v>264</v>
      </c>
      <c r="H79" s="120">
        <v>1</v>
      </c>
      <c r="I79" s="120"/>
      <c r="J79" s="123">
        <f t="shared" si="6"/>
        <v>450000</v>
      </c>
      <c r="K79" s="124">
        <v>140625</v>
      </c>
      <c r="L79" s="125">
        <v>1</v>
      </c>
      <c r="M79" s="125">
        <v>0</v>
      </c>
      <c r="N79" s="120" t="s">
        <v>145</v>
      </c>
      <c r="O79" s="120" t="s">
        <v>45</v>
      </c>
      <c r="P79" s="126">
        <v>42887</v>
      </c>
      <c r="Q79" s="129">
        <f t="shared" si="7"/>
        <v>42947</v>
      </c>
      <c r="R79" s="129">
        <f t="shared" si="8"/>
        <v>42977</v>
      </c>
      <c r="S79" s="120"/>
      <c r="T79" s="120"/>
      <c r="U79" s="180" t="s">
        <v>53</v>
      </c>
    </row>
    <row r="80" spans="1:27" ht="64.5" customHeight="1" x14ac:dyDescent="0.25">
      <c r="A80" s="62"/>
      <c r="B80" s="120" t="s">
        <v>224</v>
      </c>
      <c r="C80" s="121" t="s">
        <v>278</v>
      </c>
      <c r="D80" s="153" t="s">
        <v>158</v>
      </c>
      <c r="E80" s="122" t="s">
        <v>280</v>
      </c>
      <c r="F80" s="187"/>
      <c r="G80" s="120" t="s">
        <v>264</v>
      </c>
      <c r="H80" s="120">
        <v>1</v>
      </c>
      <c r="I80" s="120" t="s">
        <v>140</v>
      </c>
      <c r="J80" s="123">
        <f t="shared" si="6"/>
        <v>325000</v>
      </c>
      <c r="K80" s="178">
        <v>101562.5</v>
      </c>
      <c r="L80" s="125">
        <v>1</v>
      </c>
      <c r="M80" s="125">
        <v>0</v>
      </c>
      <c r="N80" s="120" t="s">
        <v>145</v>
      </c>
      <c r="O80" s="120" t="s">
        <v>45</v>
      </c>
      <c r="P80" s="126">
        <v>42887</v>
      </c>
      <c r="Q80" s="129">
        <f t="shared" si="7"/>
        <v>42947</v>
      </c>
      <c r="R80" s="129">
        <f t="shared" si="8"/>
        <v>42977</v>
      </c>
      <c r="S80" s="120" t="s">
        <v>140</v>
      </c>
      <c r="T80" s="120" t="s">
        <v>140</v>
      </c>
      <c r="U80" s="180" t="s">
        <v>0</v>
      </c>
    </row>
    <row r="81" spans="1:27" ht="63" customHeight="1" x14ac:dyDescent="0.25">
      <c r="A81" s="62"/>
      <c r="B81" s="120" t="s">
        <v>224</v>
      </c>
      <c r="C81" s="121" t="s">
        <v>298</v>
      </c>
      <c r="D81" s="153" t="s">
        <v>254</v>
      </c>
      <c r="E81" s="122" t="s">
        <v>302</v>
      </c>
      <c r="F81" s="187"/>
      <c r="G81" s="120" t="s">
        <v>264</v>
      </c>
      <c r="H81" s="120">
        <v>1</v>
      </c>
      <c r="I81" s="120" t="s">
        <v>140</v>
      </c>
      <c r="J81" s="123">
        <f t="shared" si="6"/>
        <v>352000</v>
      </c>
      <c r="K81" s="178">
        <v>110000</v>
      </c>
      <c r="L81" s="125">
        <v>1</v>
      </c>
      <c r="M81" s="125">
        <v>0</v>
      </c>
      <c r="N81" s="120" t="s">
        <v>145</v>
      </c>
      <c r="O81" s="120" t="s">
        <v>45</v>
      </c>
      <c r="P81" s="126">
        <v>42887</v>
      </c>
      <c r="Q81" s="129">
        <f t="shared" si="7"/>
        <v>42947</v>
      </c>
      <c r="R81" s="129">
        <f t="shared" si="8"/>
        <v>42977</v>
      </c>
      <c r="S81" s="120" t="s">
        <v>140</v>
      </c>
      <c r="T81" s="120" t="s">
        <v>140</v>
      </c>
      <c r="U81" s="180" t="s">
        <v>0</v>
      </c>
    </row>
    <row r="82" spans="1:27" s="72" customFormat="1" ht="89.25" customHeight="1" x14ac:dyDescent="0.25">
      <c r="A82" s="61"/>
      <c r="B82" s="120" t="s">
        <v>224</v>
      </c>
      <c r="C82" s="121" t="s">
        <v>299</v>
      </c>
      <c r="D82" s="153" t="s">
        <v>254</v>
      </c>
      <c r="E82" s="122" t="s">
        <v>303</v>
      </c>
      <c r="F82" s="194"/>
      <c r="G82" s="120" t="s">
        <v>264</v>
      </c>
      <c r="H82" s="120">
        <v>1</v>
      </c>
      <c r="I82" s="120" t="s">
        <v>140</v>
      </c>
      <c r="J82" s="123">
        <f t="shared" si="6"/>
        <v>352000</v>
      </c>
      <c r="K82" s="178">
        <v>110000</v>
      </c>
      <c r="L82" s="125">
        <v>1</v>
      </c>
      <c r="M82" s="125">
        <v>0</v>
      </c>
      <c r="N82" s="120" t="s">
        <v>145</v>
      </c>
      <c r="O82" s="120" t="s">
        <v>45</v>
      </c>
      <c r="P82" s="126">
        <v>42887</v>
      </c>
      <c r="Q82" s="129">
        <f t="shared" si="7"/>
        <v>42947</v>
      </c>
      <c r="R82" s="129">
        <f t="shared" si="8"/>
        <v>42977</v>
      </c>
      <c r="S82" s="120" t="s">
        <v>140</v>
      </c>
      <c r="T82" s="120" t="s">
        <v>140</v>
      </c>
      <c r="U82" s="180" t="s">
        <v>0</v>
      </c>
      <c r="V82" s="71"/>
      <c r="W82" s="71"/>
      <c r="X82" s="71"/>
      <c r="Y82" s="71"/>
      <c r="Z82" s="71"/>
      <c r="AA82" s="71"/>
    </row>
    <row r="83" spans="1:27" ht="45" customHeight="1" x14ac:dyDescent="0.25">
      <c r="B83" s="113"/>
      <c r="C83" s="114"/>
      <c r="D83" s="115"/>
      <c r="E83" s="161"/>
      <c r="F83" s="116"/>
      <c r="G83" s="115"/>
      <c r="H83" s="113"/>
      <c r="I83" s="109" t="s">
        <v>24</v>
      </c>
      <c r="J83" s="138">
        <f>SUM(J75:J82)</f>
        <v>2903800</v>
      </c>
      <c r="K83" s="138">
        <f>SUM(K75:K82)</f>
        <v>907437.5</v>
      </c>
      <c r="L83" s="134"/>
      <c r="M83" s="117"/>
      <c r="N83" s="115"/>
      <c r="O83" s="115"/>
      <c r="P83" s="116"/>
      <c r="Q83" s="116"/>
      <c r="R83" s="116"/>
      <c r="S83" s="115"/>
      <c r="T83" s="115"/>
      <c r="U83" s="118"/>
    </row>
    <row r="84" spans="1:27" ht="18.75" customHeight="1" x14ac:dyDescent="0.25"/>
    <row r="85" spans="1:27" s="102" customFormat="1" ht="30" customHeight="1" x14ac:dyDescent="0.25">
      <c r="A85" s="107">
        <v>6</v>
      </c>
      <c r="B85" s="208" t="s">
        <v>71</v>
      </c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101"/>
      <c r="W85" s="101"/>
      <c r="X85" s="101"/>
      <c r="Y85" s="101"/>
      <c r="Z85" s="101"/>
      <c r="AA85" s="101"/>
    </row>
    <row r="86" spans="1:27" s="102" customFormat="1" ht="45" customHeight="1" x14ac:dyDescent="0.25">
      <c r="A86" s="61"/>
      <c r="B86" s="199" t="s">
        <v>66</v>
      </c>
      <c r="C86" s="204" t="s">
        <v>132</v>
      </c>
      <c r="D86" s="204" t="s">
        <v>133</v>
      </c>
      <c r="E86" s="202" t="s">
        <v>98</v>
      </c>
      <c r="F86" s="202" t="s">
        <v>48</v>
      </c>
      <c r="G86" s="199" t="s">
        <v>252</v>
      </c>
      <c r="H86" s="199" t="s">
        <v>57</v>
      </c>
      <c r="I86" s="204"/>
      <c r="J86" s="216" t="s">
        <v>58</v>
      </c>
      <c r="K86" s="217"/>
      <c r="L86" s="217"/>
      <c r="M86" s="218"/>
      <c r="N86" s="215" t="s">
        <v>62</v>
      </c>
      <c r="O86" s="207" t="s">
        <v>63</v>
      </c>
      <c r="P86" s="199" t="s">
        <v>99</v>
      </c>
      <c r="Q86" s="199"/>
      <c r="R86" s="199"/>
      <c r="S86" s="207" t="s">
        <v>83</v>
      </c>
      <c r="T86" s="205" t="s">
        <v>76</v>
      </c>
      <c r="U86" s="199" t="s">
        <v>77</v>
      </c>
      <c r="V86" s="101"/>
      <c r="W86" s="101"/>
      <c r="X86" s="101"/>
      <c r="Y86" s="101"/>
      <c r="Z86" s="101"/>
      <c r="AA86" s="101"/>
    </row>
    <row r="87" spans="1:27" s="102" customFormat="1" ht="64.5" customHeight="1" x14ac:dyDescent="0.25">
      <c r="A87" s="61"/>
      <c r="B87" s="199"/>
      <c r="C87" s="204"/>
      <c r="D87" s="204"/>
      <c r="E87" s="203"/>
      <c r="F87" s="203"/>
      <c r="G87" s="199"/>
      <c r="H87" s="199"/>
      <c r="I87" s="204"/>
      <c r="J87" s="110" t="s">
        <v>146</v>
      </c>
      <c r="K87" s="110" t="s">
        <v>60</v>
      </c>
      <c r="L87" s="106" t="s">
        <v>59</v>
      </c>
      <c r="M87" s="106" t="s">
        <v>61</v>
      </c>
      <c r="N87" s="215"/>
      <c r="O87" s="207"/>
      <c r="P87" s="111" t="s">
        <v>147</v>
      </c>
      <c r="Q87" s="111" t="s">
        <v>89</v>
      </c>
      <c r="R87" s="111" t="s">
        <v>64</v>
      </c>
      <c r="S87" s="207"/>
      <c r="T87" s="206"/>
      <c r="U87" s="199"/>
      <c r="V87" s="101"/>
      <c r="W87" s="101"/>
      <c r="X87" s="101"/>
      <c r="Y87" s="101"/>
      <c r="Z87" s="101"/>
      <c r="AA87" s="101"/>
    </row>
    <row r="88" spans="1:27" s="72" customFormat="1" ht="58.5" customHeight="1" x14ac:dyDescent="0.25">
      <c r="A88" s="61"/>
      <c r="B88" s="120" t="s">
        <v>224</v>
      </c>
      <c r="C88" s="121" t="s">
        <v>223</v>
      </c>
      <c r="D88" s="120" t="s">
        <v>156</v>
      </c>
      <c r="E88" s="122" t="s">
        <v>242</v>
      </c>
      <c r="F88" s="120" t="s">
        <v>140</v>
      </c>
      <c r="G88" s="120" t="s">
        <v>106</v>
      </c>
      <c r="H88" s="227" t="s">
        <v>140</v>
      </c>
      <c r="I88" s="228"/>
      <c r="J88" s="123">
        <f>K88*$C$6</f>
        <v>137142.39999999999</v>
      </c>
      <c r="K88" s="124">
        <v>42857</v>
      </c>
      <c r="L88" s="125">
        <v>1</v>
      </c>
      <c r="M88" s="125">
        <v>0</v>
      </c>
      <c r="N88" s="120" t="s">
        <v>145</v>
      </c>
      <c r="O88" s="120" t="s">
        <v>46</v>
      </c>
      <c r="P88" s="126">
        <v>42614</v>
      </c>
      <c r="Q88" s="126">
        <v>42704</v>
      </c>
      <c r="R88" s="126">
        <v>42884</v>
      </c>
      <c r="S88" s="120" t="s">
        <v>140</v>
      </c>
      <c r="T88" s="120" t="s">
        <v>140</v>
      </c>
      <c r="U88" s="135" t="s">
        <v>0</v>
      </c>
      <c r="V88" s="71"/>
      <c r="W88" s="71"/>
      <c r="X88" s="71"/>
      <c r="Y88" s="71"/>
      <c r="Z88" s="71"/>
      <c r="AA88" s="71"/>
    </row>
    <row r="89" spans="1:27" ht="45" customHeight="1" x14ac:dyDescent="0.25">
      <c r="B89" s="113"/>
      <c r="C89" s="118"/>
      <c r="D89" s="115"/>
      <c r="E89" s="161"/>
      <c r="F89" s="116"/>
      <c r="G89" s="115"/>
      <c r="H89" s="113"/>
      <c r="I89" s="109" t="s">
        <v>24</v>
      </c>
      <c r="J89" s="138">
        <f>SUM(J88:J88)</f>
        <v>137142.39999999999</v>
      </c>
      <c r="K89" s="138">
        <f>SUM(K88:K88)</f>
        <v>42857</v>
      </c>
      <c r="L89" s="136"/>
      <c r="M89" s="137"/>
      <c r="N89" s="115"/>
      <c r="O89" s="115"/>
      <c r="P89" s="116"/>
      <c r="Q89" s="116"/>
      <c r="R89" s="116"/>
      <c r="S89" s="115"/>
      <c r="T89" s="152"/>
      <c r="U89" s="118"/>
    </row>
    <row r="90" spans="1:27" ht="45" customHeight="1" x14ac:dyDescent="0.25">
      <c r="H90" s="63"/>
      <c r="I90" s="63"/>
      <c r="J90" s="103"/>
      <c r="K90" s="103"/>
      <c r="L90" s="84"/>
      <c r="M90" s="82"/>
      <c r="N90" s="82"/>
      <c r="O90" s="63"/>
      <c r="P90" s="64"/>
      <c r="Q90" s="64"/>
      <c r="R90" s="64"/>
      <c r="S90" s="63"/>
      <c r="T90" s="115"/>
      <c r="U90" s="86"/>
    </row>
    <row r="92" spans="1:27" ht="45" customHeight="1" x14ac:dyDescent="0.25">
      <c r="A92" s="66"/>
      <c r="B92" s="104" t="s">
        <v>249</v>
      </c>
      <c r="D92" s="219" t="s">
        <v>248</v>
      </c>
      <c r="E92" s="162" t="s">
        <v>47</v>
      </c>
      <c r="P92" s="79"/>
      <c r="Q92" s="79"/>
      <c r="R92" s="79"/>
      <c r="S92" s="78"/>
      <c r="T92" s="157"/>
      <c r="U92" s="66"/>
      <c r="V92" s="66"/>
      <c r="W92" s="66"/>
      <c r="X92" s="66"/>
      <c r="Y92" s="66"/>
      <c r="Z92" s="66"/>
      <c r="AA92" s="66"/>
    </row>
    <row r="93" spans="1:27" ht="45" customHeight="1" x14ac:dyDescent="0.25">
      <c r="A93" s="66"/>
      <c r="B93" s="105" t="s">
        <v>250</v>
      </c>
      <c r="D93" s="220"/>
      <c r="E93" s="162" t="s">
        <v>45</v>
      </c>
      <c r="P93" s="79"/>
      <c r="Q93" s="79"/>
      <c r="R93" s="79"/>
      <c r="S93" s="78"/>
      <c r="T93" s="157"/>
      <c r="U93" s="66"/>
      <c r="V93" s="66"/>
      <c r="W93" s="66"/>
      <c r="X93" s="66"/>
      <c r="Y93" s="66"/>
      <c r="Z93" s="66"/>
      <c r="AA93" s="66"/>
    </row>
    <row r="94" spans="1:27" ht="45" customHeight="1" x14ac:dyDescent="0.25">
      <c r="A94" s="66"/>
      <c r="B94" s="175" t="s">
        <v>251</v>
      </c>
      <c r="D94" s="221"/>
      <c r="E94" s="163" t="s">
        <v>46</v>
      </c>
      <c r="P94" s="79"/>
      <c r="Q94" s="79"/>
      <c r="R94" s="79"/>
      <c r="S94" s="78"/>
      <c r="T94" s="157"/>
      <c r="U94" s="66"/>
      <c r="V94" s="66"/>
      <c r="W94" s="66"/>
      <c r="X94" s="66"/>
      <c r="Y94" s="66"/>
      <c r="Z94" s="66"/>
      <c r="AA94" s="66"/>
    </row>
    <row r="96" spans="1:27" ht="45" customHeight="1" x14ac:dyDescent="0.25">
      <c r="A96" s="66"/>
      <c r="D96" s="219" t="s">
        <v>77</v>
      </c>
      <c r="E96" s="162" t="s">
        <v>0</v>
      </c>
      <c r="T96" s="157"/>
      <c r="U96" s="66"/>
      <c r="V96" s="66"/>
      <c r="W96" s="66"/>
      <c r="X96" s="66"/>
      <c r="Y96" s="66"/>
      <c r="Z96" s="66"/>
      <c r="AA96" s="66"/>
    </row>
    <row r="97" spans="1:27" ht="45" customHeight="1" x14ac:dyDescent="0.25">
      <c r="A97" s="66"/>
      <c r="D97" s="222"/>
      <c r="E97" s="162" t="s">
        <v>53</v>
      </c>
      <c r="T97" s="157"/>
      <c r="U97" s="66"/>
      <c r="V97" s="66"/>
      <c r="W97" s="66"/>
      <c r="X97" s="66"/>
      <c r="Y97" s="66"/>
      <c r="Z97" s="66"/>
      <c r="AA97" s="66"/>
    </row>
    <row r="98" spans="1:27" ht="45" customHeight="1" x14ac:dyDescent="0.25">
      <c r="A98" s="66"/>
      <c r="D98" s="222"/>
      <c r="E98" s="162" t="s">
        <v>51</v>
      </c>
      <c r="T98" s="157"/>
      <c r="U98" s="66"/>
      <c r="V98" s="66"/>
      <c r="W98" s="66"/>
      <c r="X98" s="66"/>
      <c r="Y98" s="66"/>
      <c r="Z98" s="66"/>
      <c r="AA98" s="66"/>
    </row>
    <row r="99" spans="1:27" ht="45" customHeight="1" x14ac:dyDescent="0.25">
      <c r="A99" s="66"/>
      <c r="D99" s="222"/>
      <c r="E99" s="162" t="s">
        <v>50</v>
      </c>
      <c r="T99" s="157"/>
      <c r="U99" s="66"/>
      <c r="V99" s="66"/>
      <c r="W99" s="66"/>
      <c r="X99" s="66"/>
      <c r="Y99" s="66"/>
      <c r="Z99" s="66"/>
      <c r="AA99" s="66"/>
    </row>
    <row r="100" spans="1:27" ht="45" customHeight="1" x14ac:dyDescent="0.25">
      <c r="A100" s="66"/>
      <c r="D100" s="222"/>
      <c r="E100" s="162" t="s">
        <v>52</v>
      </c>
      <c r="T100" s="157"/>
      <c r="U100" s="66"/>
      <c r="V100" s="66"/>
      <c r="W100" s="66"/>
      <c r="X100" s="66"/>
      <c r="Y100" s="66"/>
      <c r="Z100" s="66"/>
      <c r="AA100" s="66"/>
    </row>
    <row r="101" spans="1:27" ht="45" customHeight="1" x14ac:dyDescent="0.25">
      <c r="A101" s="66"/>
      <c r="D101" s="222"/>
      <c r="E101" s="162" t="s">
        <v>1</v>
      </c>
      <c r="T101" s="157"/>
      <c r="U101" s="66"/>
      <c r="V101" s="66"/>
      <c r="W101" s="66"/>
      <c r="X101" s="66"/>
      <c r="Y101" s="66"/>
      <c r="Z101" s="66"/>
      <c r="AA101" s="66"/>
    </row>
    <row r="102" spans="1:27" ht="45" customHeight="1" x14ac:dyDescent="0.25">
      <c r="A102" s="66"/>
      <c r="D102" s="222"/>
      <c r="E102" s="162" t="s">
        <v>82</v>
      </c>
      <c r="T102" s="157"/>
      <c r="U102" s="66"/>
      <c r="V102" s="66"/>
      <c r="W102" s="66"/>
      <c r="X102" s="66"/>
      <c r="Y102" s="66"/>
      <c r="Z102" s="66"/>
      <c r="AA102" s="66"/>
    </row>
    <row r="103" spans="1:27" ht="45" customHeight="1" x14ac:dyDescent="0.25">
      <c r="A103" s="66"/>
      <c r="D103" s="223"/>
      <c r="E103" s="162" t="s">
        <v>2</v>
      </c>
      <c r="T103" s="157"/>
      <c r="U103" s="66"/>
      <c r="V103" s="66"/>
      <c r="W103" s="66"/>
      <c r="X103" s="66"/>
      <c r="Y103" s="66"/>
      <c r="Z103" s="66"/>
      <c r="AA103" s="66"/>
    </row>
    <row r="105" spans="1:27" ht="45" customHeight="1" x14ac:dyDescent="0.25">
      <c r="A105" s="66"/>
      <c r="C105" s="212" t="s">
        <v>79</v>
      </c>
      <c r="D105" s="214" t="s">
        <v>84</v>
      </c>
      <c r="E105" s="162" t="s">
        <v>127</v>
      </c>
      <c r="T105" s="157"/>
      <c r="U105" s="66"/>
      <c r="V105" s="66"/>
      <c r="W105" s="66"/>
      <c r="X105" s="66"/>
      <c r="Y105" s="66"/>
      <c r="Z105" s="66"/>
      <c r="AA105" s="66"/>
    </row>
    <row r="106" spans="1:27" ht="45" customHeight="1" x14ac:dyDescent="0.25">
      <c r="A106" s="66"/>
      <c r="C106" s="212"/>
      <c r="D106" s="214"/>
      <c r="E106" s="162" t="s">
        <v>247</v>
      </c>
      <c r="T106" s="157"/>
      <c r="U106" s="66"/>
      <c r="V106" s="66"/>
      <c r="W106" s="66"/>
      <c r="X106" s="66"/>
      <c r="Y106" s="66"/>
      <c r="Z106" s="66"/>
      <c r="AA106" s="66"/>
    </row>
    <row r="107" spans="1:27" ht="45" customHeight="1" x14ac:dyDescent="0.25">
      <c r="A107" s="66"/>
      <c r="C107" s="212"/>
      <c r="D107" s="214"/>
      <c r="E107" s="162" t="s">
        <v>73</v>
      </c>
      <c r="T107" s="157"/>
      <c r="U107" s="66"/>
      <c r="V107" s="66"/>
      <c r="W107" s="66"/>
      <c r="X107" s="66"/>
      <c r="Y107" s="66"/>
      <c r="Z107" s="66"/>
      <c r="AA107" s="66"/>
    </row>
    <row r="108" spans="1:27" ht="45" customHeight="1" x14ac:dyDescent="0.25">
      <c r="A108" s="66"/>
      <c r="B108" s="66"/>
      <c r="C108" s="212"/>
      <c r="D108" s="214"/>
      <c r="E108" s="162" t="s">
        <v>106</v>
      </c>
      <c r="G108" s="66"/>
      <c r="H108" s="66"/>
      <c r="I108" s="66"/>
      <c r="J108" s="66"/>
      <c r="K108" s="66"/>
      <c r="L108" s="66"/>
      <c r="M108" s="66"/>
      <c r="N108" s="66"/>
      <c r="O108" s="66"/>
      <c r="S108" s="66"/>
      <c r="T108" s="157"/>
      <c r="U108" s="66"/>
      <c r="V108" s="66"/>
      <c r="W108" s="66"/>
      <c r="X108" s="66"/>
      <c r="Y108" s="66"/>
      <c r="Z108" s="66"/>
      <c r="AA108" s="66"/>
    </row>
    <row r="109" spans="1:27" ht="45" customHeight="1" x14ac:dyDescent="0.25">
      <c r="A109" s="66"/>
      <c r="B109" s="66"/>
      <c r="C109" s="212"/>
      <c r="D109" s="214"/>
      <c r="E109" s="162" t="s">
        <v>109</v>
      </c>
      <c r="G109" s="66"/>
      <c r="H109" s="66"/>
      <c r="I109" s="66"/>
      <c r="J109" s="66"/>
      <c r="K109" s="66"/>
      <c r="L109" s="66"/>
      <c r="M109" s="66"/>
      <c r="N109" s="66"/>
      <c r="O109" s="66"/>
      <c r="S109" s="66"/>
      <c r="T109" s="157"/>
      <c r="U109" s="66"/>
      <c r="V109" s="66"/>
      <c r="W109" s="66"/>
      <c r="X109" s="66"/>
      <c r="Y109" s="66"/>
      <c r="Z109" s="66"/>
      <c r="AA109" s="66"/>
    </row>
    <row r="110" spans="1:27" ht="45" customHeight="1" x14ac:dyDescent="0.25">
      <c r="A110" s="66"/>
      <c r="B110" s="66"/>
      <c r="C110" s="212"/>
      <c r="D110" s="214"/>
      <c r="E110" s="162" t="s">
        <v>128</v>
      </c>
      <c r="G110" s="66"/>
      <c r="H110" s="66"/>
      <c r="I110" s="66"/>
      <c r="J110" s="66"/>
      <c r="K110" s="66"/>
      <c r="L110" s="66"/>
      <c r="M110" s="66"/>
      <c r="N110" s="66"/>
      <c r="O110" s="66"/>
      <c r="S110" s="66"/>
      <c r="T110" s="157"/>
      <c r="U110" s="66"/>
      <c r="V110" s="66"/>
      <c r="W110" s="66"/>
      <c r="X110" s="66"/>
      <c r="Y110" s="66"/>
      <c r="Z110" s="66"/>
      <c r="AA110" s="66"/>
    </row>
    <row r="111" spans="1:27" ht="45" customHeight="1" x14ac:dyDescent="0.25">
      <c r="A111" s="66"/>
      <c r="B111" s="66"/>
      <c r="C111" s="212"/>
      <c r="D111" s="214"/>
      <c r="E111" s="162" t="s">
        <v>74</v>
      </c>
      <c r="G111" s="66"/>
      <c r="H111" s="66"/>
      <c r="I111" s="66"/>
      <c r="J111" s="66"/>
      <c r="K111" s="66"/>
      <c r="L111" s="66"/>
      <c r="M111" s="66"/>
      <c r="N111" s="66"/>
      <c r="O111" s="66"/>
      <c r="S111" s="66"/>
      <c r="T111" s="157"/>
      <c r="U111" s="66"/>
      <c r="V111" s="66"/>
      <c r="W111" s="66"/>
      <c r="X111" s="66"/>
      <c r="Y111" s="66"/>
      <c r="Z111" s="66"/>
      <c r="AA111" s="66"/>
    </row>
    <row r="112" spans="1:27" ht="45" customHeight="1" x14ac:dyDescent="0.25">
      <c r="A112" s="66"/>
      <c r="B112" s="66"/>
      <c r="C112" s="212"/>
      <c r="D112" s="213" t="s">
        <v>246</v>
      </c>
      <c r="E112" s="162" t="s">
        <v>110</v>
      </c>
      <c r="G112" s="66"/>
      <c r="H112" s="66"/>
      <c r="I112" s="66"/>
      <c r="J112" s="66"/>
      <c r="K112" s="66"/>
      <c r="L112" s="66"/>
      <c r="M112" s="66"/>
      <c r="N112" s="66"/>
      <c r="O112" s="66"/>
      <c r="S112" s="66"/>
      <c r="T112" s="157"/>
      <c r="U112" s="66"/>
      <c r="V112" s="66"/>
      <c r="W112" s="66"/>
      <c r="X112" s="66"/>
      <c r="Y112" s="66"/>
      <c r="Z112" s="66"/>
      <c r="AA112" s="66"/>
    </row>
    <row r="113" spans="1:27" ht="45" customHeight="1" x14ac:dyDescent="0.25">
      <c r="A113" s="66"/>
      <c r="B113" s="66"/>
      <c r="C113" s="212"/>
      <c r="D113" s="213"/>
      <c r="E113" s="162" t="s">
        <v>139</v>
      </c>
      <c r="G113" s="66"/>
      <c r="H113" s="66"/>
      <c r="I113" s="66"/>
      <c r="J113" s="66"/>
      <c r="K113" s="66"/>
      <c r="L113" s="66"/>
      <c r="M113" s="66"/>
      <c r="N113" s="66"/>
      <c r="O113" s="66"/>
      <c r="S113" s="66"/>
      <c r="T113" s="157"/>
      <c r="U113" s="66"/>
      <c r="V113" s="66"/>
      <c r="W113" s="66"/>
      <c r="X113" s="66"/>
      <c r="Y113" s="66"/>
      <c r="Z113" s="66"/>
      <c r="AA113" s="66"/>
    </row>
    <row r="114" spans="1:27" ht="45" customHeight="1" x14ac:dyDescent="0.25">
      <c r="A114" s="66"/>
      <c r="B114" s="66"/>
      <c r="C114" s="212"/>
      <c r="D114" s="213"/>
      <c r="E114" s="162" t="s">
        <v>112</v>
      </c>
      <c r="G114" s="66"/>
      <c r="H114" s="66"/>
      <c r="I114" s="66"/>
      <c r="J114" s="66"/>
      <c r="K114" s="66"/>
      <c r="L114" s="66"/>
      <c r="M114" s="66"/>
      <c r="N114" s="66"/>
      <c r="O114" s="66"/>
      <c r="S114" s="66"/>
      <c r="T114" s="157"/>
      <c r="U114" s="66"/>
      <c r="V114" s="66"/>
      <c r="W114" s="66"/>
      <c r="X114" s="66"/>
      <c r="Y114" s="66"/>
      <c r="Z114" s="66"/>
      <c r="AA114" s="66"/>
    </row>
    <row r="115" spans="1:27" ht="45" customHeight="1" x14ac:dyDescent="0.25">
      <c r="A115" s="66"/>
      <c r="B115" s="66"/>
      <c r="C115" s="212"/>
      <c r="D115" s="213"/>
      <c r="E115" s="162" t="s">
        <v>106</v>
      </c>
      <c r="G115" s="66"/>
      <c r="H115" s="66"/>
      <c r="I115" s="66"/>
      <c r="J115" s="66"/>
      <c r="K115" s="66"/>
      <c r="L115" s="66"/>
      <c r="M115" s="66"/>
      <c r="N115" s="66"/>
      <c r="O115" s="66"/>
      <c r="S115" s="66"/>
      <c r="T115" s="157"/>
      <c r="U115" s="66"/>
      <c r="V115" s="66"/>
      <c r="W115" s="66"/>
      <c r="X115" s="66"/>
      <c r="Y115" s="66"/>
      <c r="Z115" s="66"/>
      <c r="AA115" s="66"/>
    </row>
    <row r="116" spans="1:27" ht="45" customHeight="1" x14ac:dyDescent="0.25">
      <c r="A116" s="66"/>
      <c r="B116" s="66"/>
      <c r="C116" s="212"/>
      <c r="D116" s="213"/>
      <c r="E116" s="162" t="s">
        <v>109</v>
      </c>
      <c r="G116" s="66"/>
      <c r="H116" s="66"/>
      <c r="I116" s="66"/>
      <c r="J116" s="66"/>
      <c r="K116" s="66"/>
      <c r="L116" s="66"/>
      <c r="M116" s="66"/>
      <c r="N116" s="66"/>
      <c r="O116" s="66"/>
      <c r="S116" s="66"/>
      <c r="T116" s="157"/>
      <c r="U116" s="66"/>
      <c r="V116" s="66"/>
      <c r="W116" s="66"/>
      <c r="X116" s="66"/>
      <c r="Y116" s="66"/>
      <c r="Z116" s="66"/>
      <c r="AA116" s="66"/>
    </row>
    <row r="117" spans="1:27" ht="45" customHeight="1" x14ac:dyDescent="0.25">
      <c r="A117" s="66"/>
      <c r="B117" s="66"/>
      <c r="C117" s="212"/>
      <c r="D117" s="213"/>
      <c r="E117" s="162" t="s">
        <v>129</v>
      </c>
      <c r="G117" s="66"/>
      <c r="H117" s="66"/>
      <c r="I117" s="66"/>
      <c r="J117" s="66"/>
      <c r="K117" s="66"/>
      <c r="L117" s="66"/>
      <c r="M117" s="66"/>
      <c r="N117" s="66"/>
      <c r="O117" s="66"/>
      <c r="S117" s="66"/>
      <c r="T117" s="157"/>
      <c r="U117" s="66"/>
      <c r="V117" s="66"/>
      <c r="W117" s="66"/>
      <c r="X117" s="66"/>
      <c r="Y117" s="66"/>
      <c r="Z117" s="66"/>
      <c r="AA117" s="66"/>
    </row>
    <row r="118" spans="1:27" ht="45" customHeight="1" x14ac:dyDescent="0.25">
      <c r="A118" s="66"/>
      <c r="B118" s="66"/>
      <c r="C118" s="212"/>
      <c r="D118" s="213"/>
      <c r="E118" s="162" t="s">
        <v>55</v>
      </c>
      <c r="G118" s="66"/>
      <c r="H118" s="66"/>
      <c r="I118" s="66"/>
      <c r="J118" s="66"/>
      <c r="K118" s="66"/>
      <c r="L118" s="66"/>
      <c r="M118" s="66"/>
      <c r="N118" s="66"/>
      <c r="O118" s="66"/>
      <c r="S118" s="66"/>
      <c r="T118" s="157"/>
      <c r="U118" s="66"/>
      <c r="V118" s="66"/>
      <c r="W118" s="66"/>
      <c r="X118" s="66"/>
      <c r="Y118" s="66"/>
      <c r="Z118" s="66"/>
      <c r="AA118" s="66"/>
    </row>
    <row r="119" spans="1:27" ht="45" customHeight="1" x14ac:dyDescent="0.25">
      <c r="A119" s="66"/>
      <c r="B119" s="66"/>
      <c r="C119" s="212"/>
      <c r="D119" s="213"/>
      <c r="E119" s="162" t="s">
        <v>54</v>
      </c>
      <c r="G119" s="66"/>
      <c r="H119" s="66"/>
      <c r="I119" s="66"/>
      <c r="J119" s="66"/>
      <c r="K119" s="66"/>
      <c r="L119" s="66"/>
      <c r="M119" s="66"/>
      <c r="N119" s="66"/>
      <c r="O119" s="66"/>
      <c r="S119" s="66"/>
      <c r="T119" s="157"/>
      <c r="U119" s="66"/>
      <c r="V119" s="66"/>
      <c r="W119" s="66"/>
      <c r="X119" s="66"/>
      <c r="Y119" s="66"/>
      <c r="Z119" s="66"/>
      <c r="AA119" s="66"/>
    </row>
    <row r="120" spans="1:27" ht="45" customHeight="1" x14ac:dyDescent="0.25">
      <c r="A120" s="66"/>
      <c r="B120" s="66"/>
      <c r="C120" s="212"/>
      <c r="D120" s="213"/>
      <c r="E120" s="162" t="s">
        <v>49</v>
      </c>
      <c r="G120" s="66"/>
      <c r="H120" s="66"/>
      <c r="I120" s="66"/>
      <c r="J120" s="66"/>
      <c r="K120" s="66"/>
      <c r="L120" s="66"/>
      <c r="M120" s="66"/>
      <c r="N120" s="66"/>
      <c r="O120" s="66"/>
      <c r="S120" s="66"/>
      <c r="T120" s="157"/>
      <c r="U120" s="66"/>
      <c r="V120" s="66"/>
      <c r="W120" s="66"/>
      <c r="X120" s="66"/>
      <c r="Y120" s="66"/>
      <c r="Z120" s="66"/>
      <c r="AA120" s="66"/>
    </row>
    <row r="121" spans="1:27" ht="45" customHeight="1" x14ac:dyDescent="0.25">
      <c r="A121" s="66"/>
      <c r="B121" s="66"/>
      <c r="C121" s="212"/>
      <c r="D121" s="213"/>
      <c r="E121" s="162" t="s">
        <v>72</v>
      </c>
      <c r="G121" s="66"/>
      <c r="H121" s="66"/>
      <c r="I121" s="66"/>
      <c r="J121" s="66"/>
      <c r="K121" s="66"/>
      <c r="L121" s="66"/>
      <c r="M121" s="66"/>
      <c r="N121" s="66"/>
      <c r="O121" s="66"/>
      <c r="S121" s="66"/>
      <c r="T121" s="157"/>
      <c r="U121" s="66"/>
      <c r="V121" s="66"/>
      <c r="W121" s="66"/>
      <c r="X121" s="66"/>
      <c r="Y121" s="66"/>
      <c r="Z121" s="66"/>
      <c r="AA121" s="66"/>
    </row>
    <row r="122" spans="1:27" ht="45" customHeight="1" x14ac:dyDescent="0.25">
      <c r="A122" s="66"/>
      <c r="B122" s="66"/>
      <c r="C122" s="212"/>
      <c r="D122" s="224" t="s">
        <v>81</v>
      </c>
      <c r="E122" s="162" t="s">
        <v>130</v>
      </c>
      <c r="G122" s="66"/>
      <c r="H122" s="66"/>
      <c r="I122" s="66"/>
      <c r="J122" s="66"/>
      <c r="K122" s="66"/>
      <c r="L122" s="66"/>
      <c r="M122" s="66"/>
      <c r="N122" s="66"/>
      <c r="O122" s="66"/>
      <c r="S122" s="66"/>
      <c r="T122" s="157"/>
      <c r="U122" s="66"/>
      <c r="V122" s="66"/>
      <c r="W122" s="66"/>
      <c r="X122" s="66"/>
      <c r="Y122" s="66"/>
      <c r="Z122" s="66"/>
      <c r="AA122" s="66"/>
    </row>
    <row r="123" spans="1:27" ht="45" customHeight="1" x14ac:dyDescent="0.25">
      <c r="A123" s="66"/>
      <c r="B123" s="66"/>
      <c r="C123" s="212"/>
      <c r="D123" s="225"/>
      <c r="E123" s="162" t="s">
        <v>106</v>
      </c>
      <c r="G123" s="66"/>
      <c r="H123" s="66"/>
      <c r="I123" s="66"/>
      <c r="J123" s="66"/>
      <c r="K123" s="66"/>
      <c r="L123" s="66"/>
      <c r="M123" s="66"/>
      <c r="N123" s="66"/>
      <c r="O123" s="66"/>
      <c r="S123" s="66"/>
      <c r="T123" s="157"/>
      <c r="U123" s="66"/>
      <c r="V123" s="66"/>
      <c r="W123" s="66"/>
      <c r="X123" s="66"/>
      <c r="Y123" s="66"/>
      <c r="Z123" s="66"/>
      <c r="AA123" s="66"/>
    </row>
    <row r="124" spans="1:27" ht="45" customHeight="1" x14ac:dyDescent="0.25">
      <c r="A124" s="66"/>
      <c r="B124" s="66"/>
      <c r="C124" s="212"/>
      <c r="D124" s="226"/>
      <c r="E124" s="162" t="s">
        <v>109</v>
      </c>
      <c r="G124" s="66"/>
      <c r="H124" s="66"/>
      <c r="I124" s="66"/>
      <c r="J124" s="66"/>
      <c r="K124" s="66"/>
      <c r="L124" s="66"/>
      <c r="M124" s="66"/>
      <c r="N124" s="66"/>
      <c r="O124" s="66"/>
      <c r="S124" s="66"/>
      <c r="T124" s="157"/>
      <c r="U124" s="66"/>
      <c r="V124" s="66"/>
      <c r="W124" s="66"/>
      <c r="X124" s="66"/>
      <c r="Y124" s="66"/>
      <c r="Z124" s="66"/>
      <c r="AA124" s="66"/>
    </row>
  </sheetData>
  <mergeCells count="91">
    <mergeCell ref="B8:B9"/>
    <mergeCell ref="J41:M41"/>
    <mergeCell ref="D60:D61"/>
    <mergeCell ref="C41:C42"/>
    <mergeCell ref="C8:C9"/>
    <mergeCell ref="G41:G42"/>
    <mergeCell ref="H41:H42"/>
    <mergeCell ref="J60:M60"/>
    <mergeCell ref="C60:C61"/>
    <mergeCell ref="F60:F61"/>
    <mergeCell ref="J8:M8"/>
    <mergeCell ref="S41:S42"/>
    <mergeCell ref="E86:E87"/>
    <mergeCell ref="E8:E9"/>
    <mergeCell ref="G8:G9"/>
    <mergeCell ref="P86:R86"/>
    <mergeCell ref="O73:O74"/>
    <mergeCell ref="N8:N9"/>
    <mergeCell ref="G60:G61"/>
    <mergeCell ref="I41:I42"/>
    <mergeCell ref="N41:N42"/>
    <mergeCell ref="O60:O61"/>
    <mergeCell ref="E60:E61"/>
    <mergeCell ref="E41:E42"/>
    <mergeCell ref="S86:S87"/>
    <mergeCell ref="S73:S74"/>
    <mergeCell ref="I8:I9"/>
    <mergeCell ref="T8:T9"/>
    <mergeCell ref="H88:I88"/>
    <mergeCell ref="O41:O42"/>
    <mergeCell ref="T60:T61"/>
    <mergeCell ref="H60:H61"/>
    <mergeCell ref="I60:I61"/>
    <mergeCell ref="P60:R60"/>
    <mergeCell ref="B59:U59"/>
    <mergeCell ref="S60:S61"/>
    <mergeCell ref="O8:O9"/>
    <mergeCell ref="B86:B87"/>
    <mergeCell ref="B73:B74"/>
    <mergeCell ref="B60:B61"/>
    <mergeCell ref="B41:B42"/>
    <mergeCell ref="U60:U61"/>
    <mergeCell ref="D73:D74"/>
    <mergeCell ref="U73:U74"/>
    <mergeCell ref="D92:D94"/>
    <mergeCell ref="D96:D103"/>
    <mergeCell ref="D122:D124"/>
    <mergeCell ref="N60:N61"/>
    <mergeCell ref="F73:F74"/>
    <mergeCell ref="G73:G74"/>
    <mergeCell ref="H73:H74"/>
    <mergeCell ref="F86:F87"/>
    <mergeCell ref="G86:G87"/>
    <mergeCell ref="J73:M73"/>
    <mergeCell ref="I73:I74"/>
    <mergeCell ref="N73:N74"/>
    <mergeCell ref="T73:T74"/>
    <mergeCell ref="B72:U72"/>
    <mergeCell ref="U86:U87"/>
    <mergeCell ref="P8:R8"/>
    <mergeCell ref="C105:C124"/>
    <mergeCell ref="T86:T87"/>
    <mergeCell ref="D112:D121"/>
    <mergeCell ref="D105:D111"/>
    <mergeCell ref="N86:N87"/>
    <mergeCell ref="J86:M86"/>
    <mergeCell ref="B85:U85"/>
    <mergeCell ref="P73:R73"/>
    <mergeCell ref="H86:H87"/>
    <mergeCell ref="I86:I87"/>
    <mergeCell ref="O86:O87"/>
    <mergeCell ref="E73:E74"/>
    <mergeCell ref="C86:C87"/>
    <mergeCell ref="D86:D87"/>
    <mergeCell ref="C73:C74"/>
    <mergeCell ref="P41:R41"/>
    <mergeCell ref="G3:R3"/>
    <mergeCell ref="E1:U1"/>
    <mergeCell ref="F8:F9"/>
    <mergeCell ref="D8:D9"/>
    <mergeCell ref="D41:D42"/>
    <mergeCell ref="T41:T42"/>
    <mergeCell ref="U8:U9"/>
    <mergeCell ref="U41:U42"/>
    <mergeCell ref="S8:S9"/>
    <mergeCell ref="H8:H9"/>
    <mergeCell ref="F41:F42"/>
    <mergeCell ref="B40:U40"/>
    <mergeCell ref="B7:U7"/>
    <mergeCell ref="K5:N5"/>
    <mergeCell ref="R5:T5"/>
  </mergeCells>
  <printOptions horizontalCentered="1" verticalCentered="1"/>
  <pageMargins left="0.23622047244094491" right="0" top="0.15748031496062992" bottom="0.35433070866141736" header="0.11811023622047245" footer="0.11811023622047245"/>
  <pageSetup paperSize="8" scale="47" fitToHeight="0" orientation="landscape" verticalDpi="90" r:id="rId1"/>
  <headerFooter>
    <oddHeader xml:space="preserve">&amp;C
</oddHeader>
  </headerFooter>
  <rowBreaks count="3" manualBreakCount="3">
    <brk id="39" max="21" man="1"/>
    <brk id="58" max="21" man="1"/>
    <brk id="7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7" zoomScale="85" zoomScaleNormal="85" workbookViewId="0">
      <selection activeCell="B29" sqref="B29"/>
    </sheetView>
  </sheetViews>
  <sheetFormatPr defaultRowHeight="15" x14ac:dyDescent="0.25"/>
  <cols>
    <col min="1" max="1" width="20.85546875" style="43" bestFit="1" customWidth="1"/>
    <col min="2" max="2" width="68.85546875" style="43" customWidth="1"/>
    <col min="3" max="3" width="72" style="43" customWidth="1"/>
    <col min="5" max="5" width="14.140625" customWidth="1"/>
    <col min="6" max="6" width="18" customWidth="1"/>
    <col min="7" max="7" width="78.5703125" customWidth="1"/>
  </cols>
  <sheetData>
    <row r="1" spans="1:3" s="1" customFormat="1" x14ac:dyDescent="0.25">
      <c r="A1" s="43"/>
      <c r="B1" s="43"/>
      <c r="C1" s="43"/>
    </row>
    <row r="2" spans="1:3" s="1" customFormat="1" x14ac:dyDescent="0.25">
      <c r="A2" s="43"/>
      <c r="B2" s="43"/>
      <c r="C2" s="43"/>
    </row>
    <row r="3" spans="1:3" s="1" customFormat="1" x14ac:dyDescent="0.25">
      <c r="A3" s="43"/>
      <c r="B3" s="43"/>
      <c r="C3" s="43"/>
    </row>
    <row r="4" spans="1:3" s="1" customFormat="1" ht="67.5" customHeight="1" x14ac:dyDescent="0.25">
      <c r="A4" s="230" t="s">
        <v>103</v>
      </c>
      <c r="B4" s="230"/>
      <c r="C4" s="230"/>
    </row>
    <row r="5" spans="1:3" s="1" customFormat="1" x14ac:dyDescent="0.25">
      <c r="A5" s="43"/>
      <c r="B5" s="43"/>
      <c r="C5" s="43"/>
    </row>
    <row r="6" spans="1:3" s="1" customFormat="1" ht="15.75" thickBot="1" x14ac:dyDescent="0.3">
      <c r="A6" s="43"/>
      <c r="B6" s="43"/>
      <c r="C6" s="43"/>
    </row>
    <row r="7" spans="1:3" ht="15.75" thickBot="1" x14ac:dyDescent="0.3">
      <c r="A7" s="44"/>
      <c r="B7" s="45" t="s">
        <v>94</v>
      </c>
      <c r="C7" s="44"/>
    </row>
    <row r="8" spans="1:3" ht="51" x14ac:dyDescent="0.25">
      <c r="A8" s="46" t="s">
        <v>85</v>
      </c>
      <c r="B8" s="47" t="s">
        <v>87</v>
      </c>
      <c r="C8" s="44"/>
    </row>
    <row r="9" spans="1:3" ht="42" customHeight="1" x14ac:dyDescent="0.25">
      <c r="A9" s="48" t="s">
        <v>86</v>
      </c>
      <c r="B9" s="49" t="s">
        <v>102</v>
      </c>
      <c r="C9" s="44"/>
    </row>
    <row r="10" spans="1:3" s="1" customFormat="1" x14ac:dyDescent="0.25">
      <c r="A10" s="50"/>
      <c r="B10" s="51"/>
      <c r="C10" s="44"/>
    </row>
    <row r="11" spans="1:3" s="1" customFormat="1" ht="15.75" thickBot="1" x14ac:dyDescent="0.3">
      <c r="A11" s="52"/>
      <c r="B11" s="53"/>
      <c r="C11" s="44"/>
    </row>
    <row r="12" spans="1:3" s="40" customFormat="1" ht="15.75" thickBot="1" x14ac:dyDescent="0.3">
      <c r="A12" s="44"/>
      <c r="B12" s="45" t="s">
        <v>96</v>
      </c>
      <c r="C12" s="54"/>
    </row>
    <row r="13" spans="1:3" x14ac:dyDescent="0.25">
      <c r="A13" s="55" t="s">
        <v>100</v>
      </c>
      <c r="B13" s="56" t="s">
        <v>97</v>
      </c>
      <c r="C13" s="44"/>
    </row>
    <row r="14" spans="1:3" ht="15.75" thickBot="1" x14ac:dyDescent="0.3">
      <c r="A14" s="57" t="s">
        <v>98</v>
      </c>
      <c r="B14" s="58" t="s">
        <v>101</v>
      </c>
      <c r="C14" s="44"/>
    </row>
    <row r="15" spans="1:3" ht="15.75" thickBot="1" x14ac:dyDescent="0.3">
      <c r="A15" s="44"/>
      <c r="B15" s="44"/>
      <c r="C15" s="44"/>
    </row>
    <row r="16" spans="1:3" ht="15.75" thickBot="1" x14ac:dyDescent="0.3">
      <c r="A16" s="44"/>
      <c r="B16" s="45" t="s">
        <v>92</v>
      </c>
      <c r="C16" s="44"/>
    </row>
    <row r="17" spans="1:3" x14ac:dyDescent="0.25">
      <c r="A17" s="234" t="s">
        <v>78</v>
      </c>
      <c r="B17" s="36" t="s">
        <v>47</v>
      </c>
      <c r="C17" s="44"/>
    </row>
    <row r="18" spans="1:3" ht="15.75" customHeight="1" x14ac:dyDescent="0.25">
      <c r="A18" s="235"/>
      <c r="B18" s="37" t="s">
        <v>45</v>
      </c>
      <c r="C18" s="44"/>
    </row>
    <row r="19" spans="1:3" ht="15.75" thickBot="1" x14ac:dyDescent="0.3">
      <c r="A19" s="236"/>
      <c r="B19" s="41" t="s">
        <v>46</v>
      </c>
      <c r="C19" s="44"/>
    </row>
    <row r="20" spans="1:3" ht="15.75" thickBot="1" x14ac:dyDescent="0.3">
      <c r="A20" s="44"/>
      <c r="B20" s="44"/>
      <c r="C20" s="44"/>
    </row>
    <row r="21" spans="1:3" ht="15.75" thickBot="1" x14ac:dyDescent="0.3">
      <c r="A21" s="59"/>
      <c r="B21" s="45" t="s">
        <v>92</v>
      </c>
      <c r="C21" s="44"/>
    </row>
    <row r="22" spans="1:3" x14ac:dyDescent="0.25">
      <c r="A22" s="237" t="s">
        <v>77</v>
      </c>
      <c r="B22" s="36" t="s">
        <v>0</v>
      </c>
      <c r="C22" s="44"/>
    </row>
    <row r="23" spans="1:3" x14ac:dyDescent="0.25">
      <c r="A23" s="238"/>
      <c r="B23" s="37" t="s">
        <v>53</v>
      </c>
      <c r="C23" s="44"/>
    </row>
    <row r="24" spans="1:3" x14ac:dyDescent="0.25">
      <c r="A24" s="238"/>
      <c r="B24" s="37" t="s">
        <v>114</v>
      </c>
      <c r="C24" s="44"/>
    </row>
    <row r="25" spans="1:3" x14ac:dyDescent="0.25">
      <c r="A25" s="238"/>
      <c r="B25" s="37" t="s">
        <v>50</v>
      </c>
      <c r="C25" s="44"/>
    </row>
    <row r="26" spans="1:3" s="1" customFormat="1" x14ac:dyDescent="0.25">
      <c r="A26" s="238"/>
      <c r="B26" s="37" t="s">
        <v>115</v>
      </c>
      <c r="C26" s="44"/>
    </row>
    <row r="27" spans="1:3" s="1" customFormat="1" x14ac:dyDescent="0.25">
      <c r="A27" s="238"/>
      <c r="B27" s="37" t="s">
        <v>116</v>
      </c>
      <c r="C27" s="44"/>
    </row>
    <row r="28" spans="1:3" ht="15" customHeight="1" x14ac:dyDescent="0.25">
      <c r="A28" s="238"/>
      <c r="B28" s="37" t="s">
        <v>82</v>
      </c>
      <c r="C28" s="44"/>
    </row>
    <row r="29" spans="1:3" ht="15.75" thickBot="1" x14ac:dyDescent="0.3">
      <c r="A29" s="239"/>
      <c r="B29" s="38" t="s">
        <v>117</v>
      </c>
      <c r="C29" s="44"/>
    </row>
    <row r="30" spans="1:3" ht="15.75" thickBot="1" x14ac:dyDescent="0.3">
      <c r="A30" s="44"/>
      <c r="B30" s="44"/>
      <c r="C30" s="44"/>
    </row>
    <row r="31" spans="1:3" ht="15.75" thickBot="1" x14ac:dyDescent="0.3">
      <c r="A31" s="44"/>
      <c r="B31" s="45" t="s">
        <v>93</v>
      </c>
      <c r="C31" s="45" t="s">
        <v>92</v>
      </c>
    </row>
    <row r="32" spans="1:3" x14ac:dyDescent="0.25">
      <c r="A32" s="240" t="s">
        <v>79</v>
      </c>
      <c r="B32" s="243" t="s">
        <v>95</v>
      </c>
      <c r="C32" s="39" t="s">
        <v>104</v>
      </c>
    </row>
    <row r="33" spans="1:3" x14ac:dyDescent="0.25">
      <c r="A33" s="241"/>
      <c r="B33" s="243"/>
      <c r="C33" s="35" t="s">
        <v>105</v>
      </c>
    </row>
    <row r="34" spans="1:3" x14ac:dyDescent="0.25">
      <c r="A34" s="241"/>
      <c r="B34" s="243"/>
      <c r="C34" s="35" t="s">
        <v>73</v>
      </c>
    </row>
    <row r="35" spans="1:3" x14ac:dyDescent="0.25">
      <c r="A35" s="241"/>
      <c r="B35" s="243"/>
      <c r="C35" s="35" t="s">
        <v>106</v>
      </c>
    </row>
    <row r="36" spans="1:3" x14ac:dyDescent="0.25">
      <c r="A36" s="241"/>
      <c r="B36" s="243"/>
      <c r="C36" s="35" t="s">
        <v>109</v>
      </c>
    </row>
    <row r="37" spans="1:3" x14ac:dyDescent="0.25">
      <c r="A37" s="241"/>
      <c r="B37" s="243"/>
      <c r="C37" s="35" t="s">
        <v>107</v>
      </c>
    </row>
    <row r="38" spans="1:3" x14ac:dyDescent="0.25">
      <c r="A38" s="241"/>
      <c r="B38" s="244"/>
      <c r="C38" s="35" t="s">
        <v>108</v>
      </c>
    </row>
    <row r="39" spans="1:3" x14ac:dyDescent="0.25">
      <c r="A39" s="241"/>
      <c r="B39" s="231" t="s">
        <v>80</v>
      </c>
      <c r="C39" s="35" t="s">
        <v>110</v>
      </c>
    </row>
    <row r="40" spans="1:3" x14ac:dyDescent="0.25">
      <c r="A40" s="241"/>
      <c r="B40" s="232"/>
      <c r="C40" s="35" t="s">
        <v>111</v>
      </c>
    </row>
    <row r="41" spans="1:3" x14ac:dyDescent="0.25">
      <c r="A41" s="241"/>
      <c r="B41" s="232"/>
      <c r="C41" s="35" t="s">
        <v>112</v>
      </c>
    </row>
    <row r="42" spans="1:3" x14ac:dyDescent="0.25">
      <c r="A42" s="241"/>
      <c r="B42" s="232"/>
      <c r="C42" s="35" t="s">
        <v>106</v>
      </c>
    </row>
    <row r="43" spans="1:3" x14ac:dyDescent="0.25">
      <c r="A43" s="241"/>
      <c r="B43" s="232"/>
      <c r="C43" s="35" t="s">
        <v>109</v>
      </c>
    </row>
    <row r="44" spans="1:3" x14ac:dyDescent="0.25">
      <c r="A44" s="241"/>
      <c r="B44" s="232"/>
      <c r="C44" s="35" t="s">
        <v>113</v>
      </c>
    </row>
    <row r="45" spans="1:3" x14ac:dyDescent="0.25">
      <c r="A45" s="241"/>
      <c r="B45" s="232"/>
      <c r="C45" s="35" t="s">
        <v>55</v>
      </c>
    </row>
    <row r="46" spans="1:3" x14ac:dyDescent="0.25">
      <c r="A46" s="241"/>
      <c r="B46" s="232"/>
      <c r="C46" s="35" t="s">
        <v>54</v>
      </c>
    </row>
    <row r="47" spans="1:3" x14ac:dyDescent="0.25">
      <c r="A47" s="241"/>
      <c r="B47" s="232"/>
      <c r="C47" s="35" t="s">
        <v>49</v>
      </c>
    </row>
    <row r="48" spans="1:3" x14ac:dyDescent="0.25">
      <c r="A48" s="241"/>
      <c r="B48" s="233"/>
      <c r="C48" s="35" t="s">
        <v>72</v>
      </c>
    </row>
    <row r="49" spans="1:3" x14ac:dyDescent="0.25">
      <c r="A49" s="241"/>
      <c r="B49" s="231" t="s">
        <v>81</v>
      </c>
      <c r="C49" s="35" t="s">
        <v>75</v>
      </c>
    </row>
    <row r="50" spans="1:3" x14ac:dyDescent="0.25">
      <c r="A50" s="241"/>
      <c r="B50" s="232"/>
      <c r="C50" s="35" t="s">
        <v>106</v>
      </c>
    </row>
    <row r="51" spans="1:3" x14ac:dyDescent="0.25">
      <c r="A51" s="242"/>
      <c r="B51" s="233"/>
      <c r="C51" s="35" t="s">
        <v>109</v>
      </c>
    </row>
    <row r="52" spans="1:3" s="1" customFormat="1" x14ac:dyDescent="0.25">
      <c r="A52" s="43"/>
      <c r="B52" s="43"/>
      <c r="C52" s="42"/>
    </row>
    <row r="53" spans="1:3" s="1" customFormat="1" ht="15.75" thickBot="1" x14ac:dyDescent="0.3">
      <c r="A53" s="43"/>
      <c r="B53" s="43"/>
      <c r="C53" s="42"/>
    </row>
    <row r="54" spans="1:3" ht="15.75" thickBot="1" x14ac:dyDescent="0.3">
      <c r="B54" s="45" t="s">
        <v>126</v>
      </c>
    </row>
    <row r="55" spans="1:3" x14ac:dyDescent="0.25">
      <c r="A55" s="229" t="s">
        <v>118</v>
      </c>
      <c r="B55" s="39" t="s">
        <v>119</v>
      </c>
    </row>
    <row r="56" spans="1:3" x14ac:dyDescent="0.25">
      <c r="A56" s="229"/>
      <c r="B56" s="35" t="s">
        <v>120</v>
      </c>
    </row>
    <row r="57" spans="1:3" x14ac:dyDescent="0.25">
      <c r="A57" s="229"/>
      <c r="B57" s="35" t="s">
        <v>121</v>
      </c>
    </row>
    <row r="58" spans="1:3" x14ac:dyDescent="0.25">
      <c r="A58" s="229"/>
      <c r="B58" s="35" t="s">
        <v>122</v>
      </c>
    </row>
    <row r="59" spans="1:3" x14ac:dyDescent="0.25">
      <c r="A59" s="229"/>
      <c r="B59" s="35" t="s">
        <v>123</v>
      </c>
    </row>
    <row r="60" spans="1:3" x14ac:dyDescent="0.25">
      <c r="A60" s="229"/>
      <c r="B60" s="35" t="s">
        <v>124</v>
      </c>
    </row>
    <row r="61" spans="1:3" x14ac:dyDescent="0.25">
      <c r="A61" s="229"/>
      <c r="B61" s="35" t="s">
        <v>125</v>
      </c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29" sqref="B29"/>
    </sheetView>
  </sheetViews>
  <sheetFormatPr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ht="15.75" thickBot="1" x14ac:dyDescent="0.3">
      <c r="B1" s="15"/>
      <c r="C1" s="15"/>
      <c r="D1" s="15"/>
    </row>
    <row r="2" spans="2:4" x14ac:dyDescent="0.25">
      <c r="B2" s="16" t="s">
        <v>37</v>
      </c>
      <c r="C2" s="17" t="s">
        <v>25</v>
      </c>
      <c r="D2" s="18" t="s">
        <v>26</v>
      </c>
    </row>
    <row r="3" spans="2:4" x14ac:dyDescent="0.25">
      <c r="B3" s="245"/>
      <c r="C3" s="19"/>
      <c r="D3" s="20"/>
    </row>
    <row r="4" spans="2:4" x14ac:dyDescent="0.25">
      <c r="B4" s="246"/>
      <c r="C4" s="19"/>
      <c r="D4" s="20"/>
    </row>
    <row r="5" spans="2:4" x14ac:dyDescent="0.25">
      <c r="B5" s="246"/>
      <c r="C5" s="19"/>
      <c r="D5" s="20"/>
    </row>
    <row r="6" spans="2:4" x14ac:dyDescent="0.25">
      <c r="B6" s="246"/>
      <c r="C6" s="19"/>
      <c r="D6" s="20"/>
    </row>
    <row r="7" spans="2:4" x14ac:dyDescent="0.25">
      <c r="B7" s="246"/>
      <c r="C7" s="19"/>
      <c r="D7" s="20"/>
    </row>
    <row r="8" spans="2:4" x14ac:dyDescent="0.25">
      <c r="B8" s="246"/>
      <c r="C8" s="19"/>
      <c r="D8" s="20"/>
    </row>
    <row r="9" spans="2:4" ht="15.75" thickBot="1" x14ac:dyDescent="0.3">
      <c r="B9" s="247"/>
      <c r="C9" s="21"/>
      <c r="D9" s="22"/>
    </row>
    <row r="11" spans="2:4" ht="49.5" customHeight="1" x14ac:dyDescent="0.25">
      <c r="B11" s="250" t="s">
        <v>27</v>
      </c>
      <c r="C11" s="250"/>
      <c r="D11" s="15"/>
    </row>
    <row r="12" spans="2:4" ht="15.75" thickBot="1" x14ac:dyDescent="0.3">
      <c r="B12" s="15"/>
      <c r="C12" s="15"/>
      <c r="D12" s="15"/>
    </row>
    <row r="13" spans="2:4" x14ac:dyDescent="0.25">
      <c r="B13" s="23" t="s">
        <v>28</v>
      </c>
      <c r="C13" s="24" t="s">
        <v>29</v>
      </c>
      <c r="D13" s="25"/>
    </row>
    <row r="14" spans="2:4" x14ac:dyDescent="0.25">
      <c r="B14" s="248" t="s">
        <v>30</v>
      </c>
      <c r="C14" s="20" t="s">
        <v>31</v>
      </c>
      <c r="D14" s="25"/>
    </row>
    <row r="15" spans="2:4" x14ac:dyDescent="0.25">
      <c r="B15" s="248"/>
      <c r="C15" s="20" t="s">
        <v>32</v>
      </c>
      <c r="D15" s="15"/>
    </row>
    <row r="16" spans="2:4" x14ac:dyDescent="0.25">
      <c r="B16" s="248"/>
      <c r="C16" s="20" t="s">
        <v>33</v>
      </c>
      <c r="D16" s="15"/>
    </row>
    <row r="17" spans="2:3" x14ac:dyDescent="0.25">
      <c r="B17" s="248"/>
      <c r="C17" s="20" t="s">
        <v>34</v>
      </c>
    </row>
    <row r="18" spans="2:3" ht="15.75" thickBot="1" x14ac:dyDescent="0.3">
      <c r="B18" s="249"/>
      <c r="C18" s="22" t="s">
        <v>35</v>
      </c>
    </row>
    <row r="20" spans="2:3" ht="54" customHeight="1" x14ac:dyDescent="0.25">
      <c r="B20" s="251" t="s">
        <v>36</v>
      </c>
      <c r="C20" s="251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16" sqref="A16"/>
    </sheetView>
  </sheetViews>
  <sheetFormatPr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ht="15.75" thickBot="1" x14ac:dyDescent="0.3">
      <c r="A1" s="255" t="s">
        <v>3</v>
      </c>
      <c r="B1" s="255"/>
      <c r="C1" s="255"/>
    </row>
    <row r="2" spans="1:3" ht="15.75" x14ac:dyDescent="0.25">
      <c r="A2" s="252" t="s">
        <v>4</v>
      </c>
      <c r="B2" s="253"/>
      <c r="C2" s="254"/>
    </row>
    <row r="3" spans="1:3" ht="15.75" x14ac:dyDescent="0.25">
      <c r="A3" s="2" t="s">
        <v>5</v>
      </c>
      <c r="B3" s="3" t="s">
        <v>6</v>
      </c>
      <c r="C3" s="4" t="s">
        <v>7</v>
      </c>
    </row>
    <row r="4" spans="1:3" ht="15.75" thickBot="1" x14ac:dyDescent="0.3">
      <c r="A4" s="5" t="s">
        <v>8</v>
      </c>
      <c r="B4" s="6"/>
      <c r="C4" s="7"/>
    </row>
    <row r="5" spans="1:3" ht="15.75" thickBot="1" x14ac:dyDescent="0.3">
      <c r="A5" s="243"/>
      <c r="B5" s="243"/>
      <c r="C5" s="243"/>
    </row>
    <row r="6" spans="1:3" ht="15.75" x14ac:dyDescent="0.25">
      <c r="A6" s="252" t="s">
        <v>9</v>
      </c>
      <c r="B6" s="253"/>
      <c r="C6" s="254"/>
    </row>
    <row r="7" spans="1:3" ht="15.75" thickBot="1" x14ac:dyDescent="0.3">
      <c r="A7" s="5" t="s">
        <v>10</v>
      </c>
      <c r="B7" s="256"/>
      <c r="C7" s="257"/>
    </row>
    <row r="8" spans="1:3" ht="15.75" thickBot="1" x14ac:dyDescent="0.3">
      <c r="A8" s="243"/>
      <c r="B8" s="243"/>
      <c r="C8" s="243"/>
    </row>
    <row r="9" spans="1:3" ht="15.75" x14ac:dyDescent="0.25">
      <c r="A9" s="252" t="s">
        <v>11</v>
      </c>
      <c r="B9" s="253"/>
      <c r="C9" s="254"/>
    </row>
    <row r="10" spans="1:3" ht="31.5" x14ac:dyDescent="0.25">
      <c r="A10" s="2" t="s">
        <v>12</v>
      </c>
      <c r="B10" s="3" t="s">
        <v>13</v>
      </c>
      <c r="C10" s="4" t="s">
        <v>14</v>
      </c>
    </row>
    <row r="11" spans="1:3" x14ac:dyDescent="0.25">
      <c r="A11" s="8" t="s">
        <v>15</v>
      </c>
      <c r="B11" s="9">
        <v>0</v>
      </c>
      <c r="C11" s="10">
        <v>0</v>
      </c>
    </row>
    <row r="12" spans="1:3" x14ac:dyDescent="0.25">
      <c r="A12" s="8" t="s">
        <v>16</v>
      </c>
      <c r="B12" s="9">
        <v>0</v>
      </c>
      <c r="C12" s="10">
        <v>0</v>
      </c>
    </row>
    <row r="13" spans="1:3" x14ac:dyDescent="0.25">
      <c r="A13" s="8" t="s">
        <v>17</v>
      </c>
      <c r="B13" s="9">
        <v>0</v>
      </c>
      <c r="C13" s="10">
        <v>0</v>
      </c>
    </row>
    <row r="14" spans="1:3" x14ac:dyDescent="0.25">
      <c r="A14" s="8" t="s">
        <v>18</v>
      </c>
      <c r="B14" s="9">
        <v>0</v>
      </c>
      <c r="C14" s="10">
        <v>0</v>
      </c>
    </row>
    <row r="15" spans="1:3" x14ac:dyDescent="0.25">
      <c r="A15" s="8" t="s">
        <v>19</v>
      </c>
      <c r="B15" s="9">
        <v>0</v>
      </c>
      <c r="C15" s="10">
        <v>0</v>
      </c>
    </row>
    <row r="16" spans="1:3" x14ac:dyDescent="0.25">
      <c r="A16" s="8" t="s">
        <v>20</v>
      </c>
      <c r="B16" s="9">
        <v>0</v>
      </c>
      <c r="C16" s="10">
        <v>0</v>
      </c>
    </row>
    <row r="17" spans="1:3" x14ac:dyDescent="0.25">
      <c r="A17" s="11" t="s">
        <v>21</v>
      </c>
      <c r="B17" s="9">
        <v>0</v>
      </c>
      <c r="C17" s="10">
        <v>0</v>
      </c>
    </row>
    <row r="18" spans="1:3" x14ac:dyDescent="0.25">
      <c r="A18" s="8" t="s">
        <v>22</v>
      </c>
      <c r="B18" s="9">
        <v>0</v>
      </c>
      <c r="C18" s="10">
        <v>0</v>
      </c>
    </row>
    <row r="19" spans="1:3" x14ac:dyDescent="0.25">
      <c r="A19" s="11" t="s">
        <v>23</v>
      </c>
      <c r="B19" s="9">
        <v>0</v>
      </c>
      <c r="C19" s="10">
        <v>0</v>
      </c>
    </row>
    <row r="20" spans="1:3" ht="16.5" thickBot="1" x14ac:dyDescent="0.3">
      <c r="A20" s="12" t="s">
        <v>24</v>
      </c>
      <c r="B20" s="13">
        <v>0</v>
      </c>
      <c r="C20" s="14">
        <v>0</v>
      </c>
    </row>
    <row r="21" spans="1:3" ht="15.75" thickBot="1" x14ac:dyDescent="0.3"/>
    <row r="22" spans="1:3" ht="15.75" x14ac:dyDescent="0.25">
      <c r="A22" s="252" t="s">
        <v>38</v>
      </c>
      <c r="B22" s="253"/>
      <c r="C22" s="254"/>
    </row>
    <row r="23" spans="1:3" ht="31.5" x14ac:dyDescent="0.25">
      <c r="A23" s="26" t="s">
        <v>39</v>
      </c>
      <c r="B23" s="27" t="s">
        <v>13</v>
      </c>
      <c r="C23" s="28" t="s">
        <v>14</v>
      </c>
    </row>
    <row r="24" spans="1:3" x14ac:dyDescent="0.25">
      <c r="A24" s="31" t="s">
        <v>40</v>
      </c>
      <c r="B24" s="29">
        <v>0</v>
      </c>
      <c r="C24" s="30">
        <v>0</v>
      </c>
    </row>
    <row r="25" spans="1:3" x14ac:dyDescent="0.25">
      <c r="A25" s="31" t="s">
        <v>41</v>
      </c>
      <c r="B25" s="29">
        <v>0</v>
      </c>
      <c r="C25" s="30">
        <v>0</v>
      </c>
    </row>
    <row r="26" spans="1:3" x14ac:dyDescent="0.25">
      <c r="A26" s="31" t="s">
        <v>41</v>
      </c>
      <c r="B26" s="29">
        <v>0</v>
      </c>
      <c r="C26" s="30">
        <v>0</v>
      </c>
    </row>
    <row r="27" spans="1:3" x14ac:dyDescent="0.25">
      <c r="A27" s="31" t="s">
        <v>42</v>
      </c>
      <c r="B27" s="29">
        <v>0</v>
      </c>
      <c r="C27" s="30">
        <v>0</v>
      </c>
    </row>
    <row r="28" spans="1:3" x14ac:dyDescent="0.25">
      <c r="A28" s="31" t="s">
        <v>43</v>
      </c>
      <c r="B28" s="29">
        <v>0</v>
      </c>
      <c r="C28" s="30">
        <v>0</v>
      </c>
    </row>
    <row r="29" spans="1:3" x14ac:dyDescent="0.25">
      <c r="A29" s="31" t="s">
        <v>44</v>
      </c>
      <c r="B29" s="29">
        <v>0</v>
      </c>
      <c r="C29" s="30">
        <v>0</v>
      </c>
    </row>
    <row r="30" spans="1:3" ht="16.5" thickBot="1" x14ac:dyDescent="0.3">
      <c r="A30" s="32" t="s">
        <v>24</v>
      </c>
      <c r="B30" s="33">
        <v>0</v>
      </c>
      <c r="C30" s="34">
        <v>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"/>
  <sheetViews>
    <sheetView topLeftCell="G1" workbookViewId="0">
      <selection activeCell="U5" sqref="U5"/>
    </sheetView>
  </sheetViews>
  <sheetFormatPr defaultRowHeight="15" x14ac:dyDescent="0.25"/>
  <cols>
    <col min="8" max="8" width="8" customWidth="1"/>
    <col min="10" max="10" width="11.85546875" customWidth="1"/>
    <col min="15" max="15" width="12.7109375" customWidth="1"/>
    <col min="16" max="16" width="10.85546875" customWidth="1"/>
    <col min="17" max="17" width="11.28515625" customWidth="1"/>
  </cols>
  <sheetData>
    <row r="3" spans="1:21" ht="51.75" x14ac:dyDescent="0.25">
      <c r="A3" s="120" t="s">
        <v>224</v>
      </c>
      <c r="B3" s="121" t="s">
        <v>185</v>
      </c>
      <c r="C3" s="120" t="s">
        <v>171</v>
      </c>
      <c r="D3" s="131" t="s">
        <v>186</v>
      </c>
      <c r="E3" s="120" t="s">
        <v>140</v>
      </c>
      <c r="F3" s="120" t="s">
        <v>109</v>
      </c>
      <c r="G3" s="120" t="s">
        <v>140</v>
      </c>
      <c r="H3" s="120" t="s">
        <v>140</v>
      </c>
      <c r="I3" s="123">
        <f>J3*$C$6</f>
        <v>0</v>
      </c>
      <c r="J3" s="132">
        <v>40000</v>
      </c>
      <c r="K3" s="125">
        <v>1</v>
      </c>
      <c r="L3" s="125">
        <v>0</v>
      </c>
      <c r="M3" s="120" t="s">
        <v>145</v>
      </c>
      <c r="N3" s="120" t="s">
        <v>47</v>
      </c>
      <c r="O3" s="129">
        <v>42370</v>
      </c>
      <c r="P3" s="129">
        <v>42460</v>
      </c>
      <c r="Q3" s="129">
        <v>42550</v>
      </c>
      <c r="R3" s="127" t="s">
        <v>267</v>
      </c>
      <c r="S3" s="120" t="s">
        <v>140</v>
      </c>
      <c r="T3" s="128" t="s">
        <v>53</v>
      </c>
      <c r="U3" s="112"/>
    </row>
    <row r="5" spans="1:21" ht="51.75" x14ac:dyDescent="0.25">
      <c r="A5" s="120" t="s">
        <v>224</v>
      </c>
      <c r="B5" s="121" t="s">
        <v>185</v>
      </c>
      <c r="C5" s="120" t="s">
        <v>171</v>
      </c>
      <c r="D5" s="131" t="s">
        <v>186</v>
      </c>
      <c r="E5" s="120" t="s">
        <v>140</v>
      </c>
      <c r="F5" s="120" t="s">
        <v>109</v>
      </c>
      <c r="G5" s="120" t="s">
        <v>140</v>
      </c>
      <c r="H5" s="120" t="s">
        <v>140</v>
      </c>
      <c r="I5" s="123">
        <f>J5*$C$6</f>
        <v>0</v>
      </c>
      <c r="J5" s="132">
        <v>140000</v>
      </c>
      <c r="K5" s="125">
        <v>1</v>
      </c>
      <c r="L5" s="125">
        <v>0</v>
      </c>
      <c r="M5" s="120" t="s">
        <v>145</v>
      </c>
      <c r="N5" s="120" t="s">
        <v>47</v>
      </c>
      <c r="O5" s="129">
        <v>42370</v>
      </c>
      <c r="P5" s="129">
        <v>42460</v>
      </c>
      <c r="Q5" s="129">
        <v>42550</v>
      </c>
      <c r="R5" s="127" t="s">
        <v>267</v>
      </c>
      <c r="S5" s="120" t="s">
        <v>140</v>
      </c>
      <c r="T5" s="128" t="s">
        <v>53</v>
      </c>
      <c r="U5" s="130" t="s">
        <v>53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16CC396E8E771F4593952A7314B78085" ma:contentTypeVersion="22" ma:contentTypeDescription="A content type to manage public (operations) IDB documents" ma:contentTypeScope="" ma:versionID="60adbc28db7458f99b671b19e74566f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2914/OC-BR;</Approval_x0020_Number>
    <Phase xmlns="cdc7663a-08f0-4737-9e8c-148ce897a09c">ACTIVE</Phase>
    <Document_x0020_Author xmlns="cdc7663a-08f0-4737-9e8c-148ce897a09c">Siqueira, Andreza Luiza Leodido de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FISCAL POLICY FOR SUSTAINABILITY AND GROWTH</TermName>
          <TermId xmlns="http://schemas.microsoft.com/office/infopath/2007/PartnerControls">6e15b5e0-ae82-4b06-920a-eef6dd27cc8b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32</Value>
      <Value>31</Value>
      <Value>30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BR-L1319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>R0000461081</Record_x0020_Number>
    <_dlc_DocId xmlns="cdc7663a-08f0-4737-9e8c-148ce897a09c">EZSHARE-393410436-6</_dlc_DocId>
    <_dlc_DocIdUrl xmlns="cdc7663a-08f0-4737-9e8c-148ce897a09c">
      <Url>https://idbg.sharepoint.com/teams/EZ-BR-LON/BR-L1319/_layouts/15/DocIdRedir.aspx?ID=EZSHARE-393410436-6</Url>
      <Description>EZSHARE-393410436-6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997C0492-1D94-4078-B2C5-EC34176D71E9}"/>
</file>

<file path=customXml/itemProps2.xml><?xml version="1.0" encoding="utf-8"?>
<ds:datastoreItem xmlns:ds="http://schemas.openxmlformats.org/officeDocument/2006/customXml" ds:itemID="{2B7BA167-6CE8-48F8-B2B3-DC7DEDDA941E}"/>
</file>

<file path=customXml/itemProps3.xml><?xml version="1.0" encoding="utf-8"?>
<ds:datastoreItem xmlns:ds="http://schemas.openxmlformats.org/officeDocument/2006/customXml" ds:itemID="{2F3186B4-3ECA-484F-A46B-DE9E4BA47B17}"/>
</file>

<file path=customXml/itemProps4.xml><?xml version="1.0" encoding="utf-8"?>
<ds:datastoreItem xmlns:ds="http://schemas.openxmlformats.org/officeDocument/2006/customXml" ds:itemID="{C00B4E09-6237-4255-97B9-BF8102DDE2D4}"/>
</file>

<file path=customXml/itemProps5.xml><?xml version="1.0" encoding="utf-8"?>
<ds:datastoreItem xmlns:ds="http://schemas.openxmlformats.org/officeDocument/2006/customXml" ds:itemID="{0D28E450-FF09-4629-A301-608AC48AB94F}"/>
</file>

<file path=customXml/itemProps6.xml><?xml version="1.0" encoding="utf-8"?>
<ds:datastoreItem xmlns:ds="http://schemas.openxmlformats.org/officeDocument/2006/customXml" ds:itemID="{72733211-174A-45C4-9F64-35E190D97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Detalhe Plano de Aquisções</vt:lpstr>
      <vt:lpstr>Instruções</vt:lpstr>
      <vt:lpstr>Estructura del Proyecto</vt:lpstr>
      <vt:lpstr>Plan de Adquisiciones</vt:lpstr>
      <vt:lpstr>Plan1</vt:lpstr>
      <vt:lpstr>'Detalhe Plano de Aquisções'!Area_de_impressao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Maria Eugenia Taubert Liborio</cp:lastModifiedBy>
  <cp:lastPrinted>2017-05-31T17:36:50Z</cp:lastPrinted>
  <dcterms:created xsi:type="dcterms:W3CDTF">2011-03-30T14:45:37Z</dcterms:created>
  <dcterms:modified xsi:type="dcterms:W3CDTF">2017-06-05T17:21:12Z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32;#FISCAL POLICY FOR SUSTAINABILITY AND GROWTH|6e15b5e0-ae82-4b06-920a-eef6dd27cc8b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31;#REFORM / MODERNIZATION OF THE STATE|c8fda4a7-691a-4c65-b227-9825197b5cd2</vt:lpwstr>
  </property>
  <property fmtid="{D5CDD505-2E9C-101B-9397-08002B2CF9AE}" pid="11" name="_dlc_DocIdItemGuid">
    <vt:lpwstr>f9fedc8a-7bcd-46ff-9f60-81a5fbd65cb1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0x0101001A458A224826124E8B45B1D613300CFC0016CC396E8E771F4593952A7314B78085</vt:lpwstr>
  </property>
</Properties>
</file>