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defaultThemeVersion="124226"/>
  <bookViews>
    <workbookView xWindow="0" yWindow="0" windowWidth="23040" windowHeight="10152" xr2:uid="{00000000-000D-0000-FFFF-FFFF00000000}"/>
  </bookViews>
  <sheets>
    <sheet name="Presupuesto detallado" sheetId="12" r:id="rId1"/>
    <sheet name="Costo y financiamiento" sheetId="13" r:id="rId2"/>
    <sheet name="Proyección de Desembolsos en US" sheetId="14" r:id="rId3"/>
    <sheet name="Presupuesto Estimado en US$" sheetId="15" r:id="rId4"/>
  </sheets>
  <calcPr calcId="171027"/>
</workbook>
</file>

<file path=xl/calcChain.xml><?xml version="1.0" encoding="utf-8"?>
<calcChain xmlns="http://schemas.openxmlformats.org/spreadsheetml/2006/main">
  <c r="E13" i="12" l="1"/>
  <c r="E9" i="12"/>
  <c r="C15" i="13" l="1"/>
  <c r="E6" i="12" l="1"/>
  <c r="C9" i="15" l="1"/>
  <c r="C6" i="15" l="1"/>
  <c r="C13" i="15" s="1"/>
  <c r="C2" i="15"/>
  <c r="F9" i="14"/>
  <c r="D6" i="14"/>
  <c r="D7" i="14"/>
  <c r="D8" i="14"/>
  <c r="D5" i="14"/>
  <c r="E9" i="14"/>
  <c r="C4" i="13" l="1"/>
  <c r="C8" i="13"/>
  <c r="E14" i="12" l="1"/>
  <c r="E22" i="12"/>
  <c r="E21" i="12" s="1"/>
  <c r="E31" i="12"/>
  <c r="E27" i="12"/>
  <c r="E26" i="12" s="1"/>
  <c r="E35" i="12"/>
  <c r="E34" i="12" s="1"/>
  <c r="E38" i="12"/>
  <c r="E5" i="12" l="1"/>
  <c r="E4" i="12" s="1"/>
  <c r="E25" i="12"/>
  <c r="E33" i="12"/>
  <c r="C11" i="13"/>
  <c r="E3" i="12" l="1"/>
  <c r="C17" i="13" s="1"/>
  <c r="C15" i="15" l="1"/>
</calcChain>
</file>

<file path=xl/sharedStrings.xml><?xml version="1.0" encoding="utf-8"?>
<sst xmlns="http://schemas.openxmlformats.org/spreadsheetml/2006/main" count="108" uniqueCount="96">
  <si>
    <t>Presupuesto detallado</t>
  </si>
  <si>
    <t>Programa de Apoyo a las Exportaciones de Servicios Globales de Chile</t>
  </si>
  <si>
    <t>Componente 1: Generación de capacidades empresariales y atracción de inversiones de servicios globales</t>
  </si>
  <si>
    <t>1.1</t>
  </si>
  <si>
    <t>Promoción internacional</t>
  </si>
  <si>
    <t>1.1.1</t>
  </si>
  <si>
    <t>Actividades de promoción de inversiones externas en Chile</t>
  </si>
  <si>
    <t>1.1.1.1</t>
  </si>
  <si>
    <t xml:space="preserve">Representaciones en el exterior  </t>
  </si>
  <si>
    <t>1.1.1.2</t>
  </si>
  <si>
    <t xml:space="preserve">Acciones estratégicas de promoción y marketing en Servicios Globales  </t>
  </si>
  <si>
    <t>1.1.2</t>
  </si>
  <si>
    <t>Actividades de promoción comercial</t>
  </si>
  <si>
    <t xml:space="preserve">Fondo  Concursable Sector Servicios </t>
  </si>
  <si>
    <t>1.1.2.2</t>
  </si>
  <si>
    <t>Ruedas de negocios en Chile y en el exterior</t>
  </si>
  <si>
    <t>1.2</t>
  </si>
  <si>
    <t>Capacidades empresariales</t>
  </si>
  <si>
    <t>1.2.1</t>
  </si>
  <si>
    <t>Capacidades de exportación</t>
  </si>
  <si>
    <t>1.2.1.1</t>
  </si>
  <si>
    <t>Programa de Formación Exportadora (coaching exportador y talleres de mercado y de  temáticas especifícas)</t>
  </si>
  <si>
    <t>1.2.1.2</t>
  </si>
  <si>
    <t>FOCAL, Programa de fomento a la calidad (apoyo a empresas para la implementación de sistemas de gestión de calidad)</t>
  </si>
  <si>
    <t>1.2.1.3</t>
  </si>
  <si>
    <t>NODO parar la competitividad (apoyo a un grupos de empresas pyme parar la generación de capacidades y conocimientos útiles para acceder a mercados de exportación)</t>
  </si>
  <si>
    <t>1.2.1.4</t>
  </si>
  <si>
    <t>PROFO, Programa Asociativos de Fomento (apoyo a un grupo de al menos 3 empresas para que materialicen un negocio o aprovechen una oportunidad de mercado de forma asociativa)</t>
  </si>
  <si>
    <t>1.2.1.5</t>
  </si>
  <si>
    <t>Programa de Fomento al Cine y la Industria Audiovisual (apoyo a productoras o distribuidoras audiovisuales en el proceso de comercialización y distribución de producciones audiovisuales Chilenas o co-producciones chilenas)</t>
  </si>
  <si>
    <t>1.2.1.6</t>
  </si>
  <si>
    <t>IFI Atracción de inversiones; Componente Desarrollo de Proveedores</t>
  </si>
  <si>
    <t>1.3</t>
  </si>
  <si>
    <t>Sistemas y articulación</t>
  </si>
  <si>
    <t>1.3.1</t>
  </si>
  <si>
    <t>Capacidades institucionales</t>
  </si>
  <si>
    <t>1.3.1.1</t>
  </si>
  <si>
    <t>Sistema y capacidades para la Inteligencia de negocios en atracción de inversiones</t>
  </si>
  <si>
    <t>1.3.1.2</t>
  </si>
  <si>
    <t>Operación y ampliación del modelo de operación regional</t>
  </si>
  <si>
    <t>Mercado Creativo en Chile y en el extranjero</t>
  </si>
  <si>
    <t>Componente 2: Mejorar la calidad y pertinencia del talento humano para el sector de servicios globales</t>
  </si>
  <si>
    <t>2.1</t>
  </si>
  <si>
    <t>Cursos de capacitación alineados con las necesidades del sector</t>
  </si>
  <si>
    <t>2.1.1</t>
  </si>
  <si>
    <t xml:space="preserve">Formación en áreas específicas demandadas por la industria de servicios globales </t>
  </si>
  <si>
    <t>2.1.1.1.</t>
  </si>
  <si>
    <t>Formación de desarrolladores y Certificacion de trabajadores área TIC</t>
  </si>
  <si>
    <t>2.1.1.2.</t>
  </si>
  <si>
    <t>Cursos de capacitacion relacionadas a las demandas del sector privado en el sector de servicios globales</t>
  </si>
  <si>
    <t>2.1.1.3.</t>
  </si>
  <si>
    <t>Formación en inglés y habilidades blandas</t>
  </si>
  <si>
    <t>2.2.</t>
  </si>
  <si>
    <t>Mecanismos de aseguramiento de calidad y pertinencia</t>
  </si>
  <si>
    <t>2.2.1.</t>
  </si>
  <si>
    <t xml:space="preserve">Estudios estrategicos para asegurar la calidad y pertinencia de los cursos de capacitacion </t>
  </si>
  <si>
    <t>Componente 3: Ecosistema y coordinación interinstitucional</t>
  </si>
  <si>
    <t>3.1</t>
  </si>
  <si>
    <t>Mejoramiento del ecosistema</t>
  </si>
  <si>
    <t>3.1.1</t>
  </si>
  <si>
    <t>Estudios y evaluaciones</t>
  </si>
  <si>
    <t>3.1.1.1</t>
  </si>
  <si>
    <t>Estudios y estrategia sectorial en atracción de inversiones</t>
  </si>
  <si>
    <t>3.1.1.2</t>
  </si>
  <si>
    <t>Desarrollo e implementación de mecanismos de seguimiento y evaluación en atracción de inversiones</t>
  </si>
  <si>
    <t>3.2</t>
  </si>
  <si>
    <t>Coordinación interinstitucional</t>
  </si>
  <si>
    <t>3.2.1</t>
  </si>
  <si>
    <t>1. Generación de capacidades empresariales y atracción de inversiones de servicios globales</t>
  </si>
  <si>
    <t>1.1 Promoción internacional</t>
  </si>
  <si>
    <t>1.2 Capacidades empresariales</t>
  </si>
  <si>
    <t>1.3 Sistemas y articulación</t>
  </si>
  <si>
    <t>2. Mejorar la calidad y pertinencia del talento humano para el sector de servicios globales</t>
  </si>
  <si>
    <t>2.1 Cursos de capacitación alineados con las necesidades del sector</t>
  </si>
  <si>
    <t>2.2 Mecanismos de aseguramiento de calidad y pertinencia</t>
  </si>
  <si>
    <t>3. Ecosistema y coordinación interinstitucional</t>
  </si>
  <si>
    <t>Total</t>
  </si>
  <si>
    <t>Costo y financiamiento</t>
  </si>
  <si>
    <t>(en US$)</t>
  </si>
  <si>
    <t xml:space="preserve">Banco </t>
  </si>
  <si>
    <t>Categorías de Gastos</t>
  </si>
  <si>
    <t>3.1 Estudios y evaluaciones</t>
  </si>
  <si>
    <t>Tabla 2.2 - Proyección de desembolsos en US$</t>
  </si>
  <si>
    <t>Año</t>
  </si>
  <si>
    <t>Enero</t>
  </si>
  <si>
    <t>Julio</t>
  </si>
  <si>
    <t>%</t>
  </si>
  <si>
    <t>Tabla 2.1. - Presupuesto Estimado en US$</t>
  </si>
  <si>
    <t>Componente I - Generación de capacidades empresariales y atracción de inversiones de servicios globales</t>
  </si>
  <si>
    <t>Componente II - Mejorar la calidad y pertinencia del talento humano para el sector de servicios globales</t>
  </si>
  <si>
    <t>Componente III - Ecosistema y coordinación interinstitucional</t>
  </si>
  <si>
    <t>4. Imprevistos</t>
  </si>
  <si>
    <t>3.2 Coordinación interinstitucional</t>
  </si>
  <si>
    <t>Imprevistos</t>
  </si>
  <si>
    <t>1.1.2.1</t>
  </si>
  <si>
    <t>1.1.2.3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</si>
</sst>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color theme="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0" xfId="0"/>
    <xf numFmtId="0" fontId="1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1" fillId="7" borderId="1" xfId="0" applyFont="1" applyFill="1" applyBorder="1"/>
    <xf numFmtId="3" fontId="1" fillId="7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3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center"/>
    </xf>
    <xf numFmtId="166" fontId="0" fillId="0" borderId="0" xfId="4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8" fillId="2" borderId="0" xfId="0" applyFont="1" applyFill="1" applyAlignment="1">
      <alignment horizontal="center"/>
    </xf>
    <xf numFmtId="0" fontId="0" fillId="2" borderId="1" xfId="0" applyFont="1" applyFill="1" applyBorder="1"/>
    <xf numFmtId="0" fontId="1" fillId="8" borderId="1" xfId="0" applyFont="1" applyFill="1" applyBorder="1"/>
    <xf numFmtId="0" fontId="7" fillId="8" borderId="1" xfId="0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166" fontId="1" fillId="2" borderId="1" xfId="4" applyNumberFormat="1" applyFont="1" applyFill="1" applyBorder="1" applyAlignment="1">
      <alignment horizontal="center"/>
    </xf>
    <xf numFmtId="166" fontId="0" fillId="2" borderId="1" xfId="4" applyNumberFormat="1" applyFont="1" applyFill="1" applyBorder="1" applyAlignment="1">
      <alignment horizontal="center"/>
    </xf>
    <xf numFmtId="0" fontId="7" fillId="2" borderId="1" xfId="0" applyFont="1" applyFill="1" applyBorder="1"/>
    <xf numFmtId="166" fontId="7" fillId="2" borderId="1" xfId="4" applyNumberFormat="1" applyFont="1" applyFill="1" applyBorder="1" applyAlignment="1">
      <alignment horizontal="center"/>
    </xf>
    <xf numFmtId="0" fontId="9" fillId="2" borderId="1" xfId="0" applyFont="1" applyFill="1" applyBorder="1"/>
    <xf numFmtId="166" fontId="9" fillId="2" borderId="1" xfId="4" applyNumberFormat="1" applyFont="1" applyFill="1" applyBorder="1" applyAlignment="1">
      <alignment horizontal="center"/>
    </xf>
    <xf numFmtId="166" fontId="0" fillId="2" borderId="1" xfId="4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6" fontId="1" fillId="2" borderId="1" xfId="4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166" fontId="1" fillId="8" borderId="1" xfId="4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</cellXfs>
  <cellStyles count="5">
    <cellStyle name="Comma" xfId="4" builtinId="3"/>
    <cellStyle name="Comma 2" xfId="2" xr:uid="{00000000-0005-0000-0000-000000000000}"/>
    <cellStyle name="Normal" xfId="0" builtinId="0"/>
    <cellStyle name="Normal 14" xfId="3" xr:uid="{00000000-0005-0000-0000-000003000000}"/>
    <cellStyle name="Normal 2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="115" zoomScaleNormal="115" workbookViewId="0">
      <selection activeCell="G29" sqref="G29"/>
    </sheetView>
  </sheetViews>
  <sheetFormatPr defaultColWidth="11.109375" defaultRowHeight="14.4" x14ac:dyDescent="0.3"/>
  <cols>
    <col min="4" max="4" width="98.109375" customWidth="1"/>
    <col min="5" max="5" width="19.5546875" customWidth="1"/>
    <col min="7" max="7" width="14.5546875" bestFit="1" customWidth="1"/>
  </cols>
  <sheetData>
    <row r="1" spans="1:7" x14ac:dyDescent="0.3">
      <c r="A1" s="2"/>
      <c r="B1" s="2"/>
      <c r="C1" s="2"/>
      <c r="D1" s="2"/>
      <c r="E1" s="2"/>
    </row>
    <row r="2" spans="1:7" ht="15.6" x14ac:dyDescent="0.3">
      <c r="A2" s="2"/>
      <c r="B2" s="53" t="s">
        <v>0</v>
      </c>
      <c r="C2" s="53"/>
      <c r="D2" s="53"/>
      <c r="E2" s="53"/>
    </row>
    <row r="3" spans="1:7" x14ac:dyDescent="0.3">
      <c r="A3" s="2"/>
      <c r="B3" s="3"/>
      <c r="C3" s="3"/>
      <c r="D3" s="4" t="s">
        <v>1</v>
      </c>
      <c r="E3" s="5">
        <f>+E4+E25+E33+E40</f>
        <v>27000000</v>
      </c>
      <c r="F3" s="30"/>
    </row>
    <row r="4" spans="1:7" x14ac:dyDescent="0.3">
      <c r="A4" s="2"/>
      <c r="B4" s="6">
        <v>1</v>
      </c>
      <c r="C4" s="7"/>
      <c r="D4" s="8" t="s">
        <v>2</v>
      </c>
      <c r="E4" s="9">
        <f>+E5+E13+E21</f>
        <v>13364000</v>
      </c>
    </row>
    <row r="5" spans="1:7" x14ac:dyDescent="0.3">
      <c r="A5" s="2"/>
      <c r="B5" s="10" t="s">
        <v>3</v>
      </c>
      <c r="C5" s="11"/>
      <c r="D5" s="12" t="s">
        <v>4</v>
      </c>
      <c r="E5" s="13">
        <f>+E6+E9</f>
        <v>9514000</v>
      </c>
    </row>
    <row r="6" spans="1:7" x14ac:dyDescent="0.3">
      <c r="A6" s="2"/>
      <c r="B6" s="14" t="s">
        <v>5</v>
      </c>
      <c r="C6" s="15"/>
      <c r="D6" s="15" t="s">
        <v>6</v>
      </c>
      <c r="E6" s="16">
        <f>SUM(E7:E8)</f>
        <v>2700000</v>
      </c>
    </row>
    <row r="7" spans="1:7" x14ac:dyDescent="0.3">
      <c r="A7" s="2"/>
      <c r="B7" s="17" t="s">
        <v>7</v>
      </c>
      <c r="C7" s="1"/>
      <c r="D7" s="1" t="s">
        <v>8</v>
      </c>
      <c r="E7" s="18">
        <v>2000000</v>
      </c>
    </row>
    <row r="8" spans="1:7" x14ac:dyDescent="0.3">
      <c r="A8" s="2"/>
      <c r="B8" s="17" t="s">
        <v>9</v>
      </c>
      <c r="C8" s="1"/>
      <c r="D8" s="1" t="s">
        <v>10</v>
      </c>
      <c r="E8" s="18">
        <v>700000</v>
      </c>
    </row>
    <row r="9" spans="1:7" x14ac:dyDescent="0.3">
      <c r="A9" s="2"/>
      <c r="B9" s="14" t="s">
        <v>11</v>
      </c>
      <c r="C9" s="15"/>
      <c r="D9" s="15" t="s">
        <v>12</v>
      </c>
      <c r="E9" s="16">
        <f>+E10+E11+E12</f>
        <v>6814000</v>
      </c>
    </row>
    <row r="10" spans="1:7" x14ac:dyDescent="0.3">
      <c r="A10" s="2"/>
      <c r="B10" s="17" t="s">
        <v>94</v>
      </c>
      <c r="C10" s="1"/>
      <c r="D10" s="1" t="s">
        <v>13</v>
      </c>
      <c r="E10" s="18">
        <v>3531000</v>
      </c>
    </row>
    <row r="11" spans="1:7" x14ac:dyDescent="0.3">
      <c r="A11" s="2"/>
      <c r="B11" s="17" t="s">
        <v>14</v>
      </c>
      <c r="C11" s="1"/>
      <c r="D11" s="1" t="s">
        <v>15</v>
      </c>
      <c r="E11" s="18">
        <v>1286000</v>
      </c>
      <c r="G11" s="29"/>
    </row>
    <row r="12" spans="1:7" s="2" customFormat="1" x14ac:dyDescent="0.3">
      <c r="B12" s="17" t="s">
        <v>95</v>
      </c>
      <c r="C12" s="1"/>
      <c r="D12" s="1" t="s">
        <v>40</v>
      </c>
      <c r="E12" s="18">
        <v>1997000</v>
      </c>
      <c r="G12" s="29"/>
    </row>
    <row r="13" spans="1:7" x14ac:dyDescent="0.3">
      <c r="A13" s="2"/>
      <c r="B13" s="10" t="s">
        <v>16</v>
      </c>
      <c r="C13" s="11"/>
      <c r="D13" s="12" t="s">
        <v>17</v>
      </c>
      <c r="E13" s="13">
        <f>+E14</f>
        <v>3250000</v>
      </c>
    </row>
    <row r="14" spans="1:7" x14ac:dyDescent="0.3">
      <c r="A14" s="2"/>
      <c r="B14" s="14" t="s">
        <v>18</v>
      </c>
      <c r="C14" s="15"/>
      <c r="D14" s="15" t="s">
        <v>19</v>
      </c>
      <c r="E14" s="16">
        <f>SUM(E15:E20)</f>
        <v>3250000</v>
      </c>
    </row>
    <row r="15" spans="1:7" x14ac:dyDescent="0.3">
      <c r="A15" s="2"/>
      <c r="B15" s="19" t="s">
        <v>20</v>
      </c>
      <c r="C15" s="20"/>
      <c r="D15" s="20" t="s">
        <v>21</v>
      </c>
      <c r="E15" s="21">
        <v>264000</v>
      </c>
    </row>
    <row r="16" spans="1:7" x14ac:dyDescent="0.3">
      <c r="A16" s="2"/>
      <c r="B16" s="19" t="s">
        <v>22</v>
      </c>
      <c r="C16" s="20"/>
      <c r="D16" s="20" t="s">
        <v>23</v>
      </c>
      <c r="E16" s="21">
        <v>131000</v>
      </c>
    </row>
    <row r="17" spans="1:5" ht="30" customHeight="1" x14ac:dyDescent="0.3">
      <c r="A17" s="2"/>
      <c r="B17" s="22" t="s">
        <v>24</v>
      </c>
      <c r="C17" s="20"/>
      <c r="D17" s="23" t="s">
        <v>25</v>
      </c>
      <c r="E17" s="24">
        <v>1120000</v>
      </c>
    </row>
    <row r="18" spans="1:5" ht="31.2" customHeight="1" x14ac:dyDescent="0.3">
      <c r="A18" s="2"/>
      <c r="B18" s="22" t="s">
        <v>26</v>
      </c>
      <c r="C18" s="20"/>
      <c r="D18" s="23" t="s">
        <v>27</v>
      </c>
      <c r="E18" s="24">
        <v>270000</v>
      </c>
    </row>
    <row r="19" spans="1:5" ht="28.8" x14ac:dyDescent="0.3">
      <c r="A19" s="2"/>
      <c r="B19" s="22" t="s">
        <v>28</v>
      </c>
      <c r="C19" s="20"/>
      <c r="D19" s="23" t="s">
        <v>29</v>
      </c>
      <c r="E19" s="24">
        <v>948000</v>
      </c>
    </row>
    <row r="20" spans="1:5" x14ac:dyDescent="0.3">
      <c r="A20" s="2"/>
      <c r="B20" s="19" t="s">
        <v>30</v>
      </c>
      <c r="C20" s="20"/>
      <c r="D20" s="20" t="s">
        <v>31</v>
      </c>
      <c r="E20" s="24">
        <v>517000</v>
      </c>
    </row>
    <row r="21" spans="1:5" x14ac:dyDescent="0.3">
      <c r="A21" s="2"/>
      <c r="B21" s="10" t="s">
        <v>32</v>
      </c>
      <c r="C21" s="12"/>
      <c r="D21" s="12" t="s">
        <v>33</v>
      </c>
      <c r="E21" s="13">
        <f>+E22</f>
        <v>600000</v>
      </c>
    </row>
    <row r="22" spans="1:5" x14ac:dyDescent="0.3">
      <c r="A22" s="2"/>
      <c r="B22" s="25" t="s">
        <v>34</v>
      </c>
      <c r="C22" s="15"/>
      <c r="D22" s="15" t="s">
        <v>35</v>
      </c>
      <c r="E22" s="26">
        <f>SUM(E23:E24)</f>
        <v>600000</v>
      </c>
    </row>
    <row r="23" spans="1:5" ht="16.95" customHeight="1" x14ac:dyDescent="0.3">
      <c r="A23" s="2"/>
      <c r="B23" s="19" t="s">
        <v>36</v>
      </c>
      <c r="C23" s="1"/>
      <c r="D23" s="27" t="s">
        <v>37</v>
      </c>
      <c r="E23" s="18">
        <v>400000</v>
      </c>
    </row>
    <row r="24" spans="1:5" ht="25.95" customHeight="1" x14ac:dyDescent="0.3">
      <c r="A24" s="2"/>
      <c r="B24" s="19" t="s">
        <v>38</v>
      </c>
      <c r="C24" s="1"/>
      <c r="D24" s="27" t="s">
        <v>39</v>
      </c>
      <c r="E24" s="18">
        <v>200000</v>
      </c>
    </row>
    <row r="25" spans="1:5" x14ac:dyDescent="0.3">
      <c r="A25" s="2"/>
      <c r="B25" s="6">
        <v>2</v>
      </c>
      <c r="C25" s="8"/>
      <c r="D25" s="8" t="s">
        <v>41</v>
      </c>
      <c r="E25" s="9">
        <f>+E26+E31</f>
        <v>11070200</v>
      </c>
    </row>
    <row r="26" spans="1:5" x14ac:dyDescent="0.3">
      <c r="A26" s="2"/>
      <c r="B26" s="10" t="s">
        <v>42</v>
      </c>
      <c r="C26" s="12"/>
      <c r="D26" s="12" t="s">
        <v>43</v>
      </c>
      <c r="E26" s="13">
        <f>+E27</f>
        <v>10650200</v>
      </c>
    </row>
    <row r="27" spans="1:5" x14ac:dyDescent="0.3">
      <c r="A27" s="2"/>
      <c r="B27" s="14" t="s">
        <v>44</v>
      </c>
      <c r="C27" s="15"/>
      <c r="D27" s="15" t="s">
        <v>45</v>
      </c>
      <c r="E27" s="16">
        <f>+E28+E29+E30</f>
        <v>10650200</v>
      </c>
    </row>
    <row r="28" spans="1:5" x14ac:dyDescent="0.3">
      <c r="A28" s="2"/>
      <c r="B28" s="19" t="s">
        <v>46</v>
      </c>
      <c r="C28" s="1"/>
      <c r="D28" s="20" t="s">
        <v>47</v>
      </c>
      <c r="E28" s="51">
        <v>2980000</v>
      </c>
    </row>
    <row r="29" spans="1:5" x14ac:dyDescent="0.3">
      <c r="A29" s="2"/>
      <c r="B29" s="19" t="s">
        <v>48</v>
      </c>
      <c r="C29" s="1"/>
      <c r="D29" s="20" t="s">
        <v>49</v>
      </c>
      <c r="E29" s="51">
        <v>5882200</v>
      </c>
    </row>
    <row r="30" spans="1:5" s="2" customFormat="1" x14ac:dyDescent="0.3">
      <c r="B30" s="19" t="s">
        <v>50</v>
      </c>
      <c r="C30" s="1"/>
      <c r="D30" s="20" t="s">
        <v>51</v>
      </c>
      <c r="E30" s="51">
        <v>1788000</v>
      </c>
    </row>
    <row r="31" spans="1:5" x14ac:dyDescent="0.3">
      <c r="A31" s="2"/>
      <c r="B31" s="10" t="s">
        <v>52</v>
      </c>
      <c r="C31" s="12"/>
      <c r="D31" s="12" t="s">
        <v>53</v>
      </c>
      <c r="E31" s="13">
        <f>+E32</f>
        <v>420000</v>
      </c>
    </row>
    <row r="32" spans="1:5" x14ac:dyDescent="0.3">
      <c r="A32" s="2"/>
      <c r="B32" s="17" t="s">
        <v>54</v>
      </c>
      <c r="C32" s="1"/>
      <c r="D32" s="1" t="s">
        <v>55</v>
      </c>
      <c r="E32" s="18">
        <v>420000</v>
      </c>
    </row>
    <row r="33" spans="1:5" x14ac:dyDescent="0.3">
      <c r="A33" s="2"/>
      <c r="B33" s="6">
        <v>3</v>
      </c>
      <c r="C33" s="7"/>
      <c r="D33" s="8" t="s">
        <v>56</v>
      </c>
      <c r="E33" s="9">
        <f>+E34+E38</f>
        <v>1863000</v>
      </c>
    </row>
    <row r="34" spans="1:5" x14ac:dyDescent="0.3">
      <c r="A34" s="2"/>
      <c r="B34" s="10" t="s">
        <v>57</v>
      </c>
      <c r="C34" s="12"/>
      <c r="D34" s="12" t="s">
        <v>58</v>
      </c>
      <c r="E34" s="13">
        <f>+E35</f>
        <v>360000</v>
      </c>
    </row>
    <row r="35" spans="1:5" x14ac:dyDescent="0.3">
      <c r="A35" s="2"/>
      <c r="B35" s="14" t="s">
        <v>59</v>
      </c>
      <c r="C35" s="15"/>
      <c r="D35" s="15" t="s">
        <v>60</v>
      </c>
      <c r="E35" s="26">
        <f>+E36+E37</f>
        <v>360000</v>
      </c>
    </row>
    <row r="36" spans="1:5" x14ac:dyDescent="0.3">
      <c r="A36" s="2"/>
      <c r="B36" s="17" t="s">
        <v>61</v>
      </c>
      <c r="C36" s="1"/>
      <c r="D36" s="27" t="s">
        <v>62</v>
      </c>
      <c r="E36" s="18">
        <v>200000</v>
      </c>
    </row>
    <row r="37" spans="1:5" x14ac:dyDescent="0.3">
      <c r="A37" s="2"/>
      <c r="B37" s="17" t="s">
        <v>63</v>
      </c>
      <c r="C37" s="1"/>
      <c r="D37" s="27" t="s">
        <v>64</v>
      </c>
      <c r="E37" s="18">
        <v>160000</v>
      </c>
    </row>
    <row r="38" spans="1:5" x14ac:dyDescent="0.3">
      <c r="A38" s="2"/>
      <c r="B38" s="10" t="s">
        <v>65</v>
      </c>
      <c r="C38" s="12"/>
      <c r="D38" s="12" t="s">
        <v>66</v>
      </c>
      <c r="E38" s="13">
        <f>+E39</f>
        <v>1503000</v>
      </c>
    </row>
    <row r="39" spans="1:5" x14ac:dyDescent="0.3">
      <c r="A39" s="2"/>
      <c r="B39" s="14" t="s">
        <v>67</v>
      </c>
      <c r="C39" s="15"/>
      <c r="D39" s="15" t="s">
        <v>66</v>
      </c>
      <c r="E39" s="28">
        <v>1503000</v>
      </c>
    </row>
    <row r="40" spans="1:5" x14ac:dyDescent="0.3">
      <c r="A40" s="2"/>
      <c r="B40" s="6">
        <v>4</v>
      </c>
      <c r="C40" s="7"/>
      <c r="D40" s="8" t="s">
        <v>93</v>
      </c>
      <c r="E40" s="9">
        <v>702800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7"/>
  <sheetViews>
    <sheetView workbookViewId="0">
      <selection activeCell="B18" sqref="B18"/>
    </sheetView>
  </sheetViews>
  <sheetFormatPr defaultColWidth="11.109375" defaultRowHeight="14.4" x14ac:dyDescent="0.3"/>
  <cols>
    <col min="1" max="1" width="11.109375" style="35"/>
    <col min="2" max="2" width="98.109375" style="35" customWidth="1"/>
    <col min="3" max="3" width="19.5546875" style="35" customWidth="1"/>
    <col min="4" max="4" width="11.109375" style="35"/>
    <col min="5" max="5" width="14.5546875" style="35" bestFit="1" customWidth="1"/>
    <col min="6" max="16384" width="11.109375" style="35"/>
  </cols>
  <sheetData>
    <row r="1" spans="2:5" x14ac:dyDescent="0.3">
      <c r="B1" s="37" t="s">
        <v>77</v>
      </c>
      <c r="E1" s="35">
        <v>1000</v>
      </c>
    </row>
    <row r="2" spans="2:5" x14ac:dyDescent="0.3">
      <c r="B2" s="34" t="s">
        <v>78</v>
      </c>
    </row>
    <row r="3" spans="2:5" ht="23.25" customHeight="1" x14ac:dyDescent="0.3">
      <c r="B3" s="40" t="s">
        <v>80</v>
      </c>
      <c r="C3" s="41" t="s">
        <v>79</v>
      </c>
      <c r="D3" s="36"/>
    </row>
    <row r="4" spans="2:5" x14ac:dyDescent="0.3">
      <c r="B4" s="32" t="s">
        <v>68</v>
      </c>
      <c r="C4" s="42">
        <f>SUM(C5:C7)</f>
        <v>13364000</v>
      </c>
    </row>
    <row r="5" spans="2:5" x14ac:dyDescent="0.3">
      <c r="B5" s="38" t="s">
        <v>69</v>
      </c>
      <c r="C5" s="43">
        <v>9514000</v>
      </c>
    </row>
    <row r="6" spans="2:5" x14ac:dyDescent="0.3">
      <c r="B6" s="38" t="s">
        <v>70</v>
      </c>
      <c r="C6" s="43">
        <v>3250000</v>
      </c>
    </row>
    <row r="7" spans="2:5" x14ac:dyDescent="0.3">
      <c r="B7" s="38" t="s">
        <v>71</v>
      </c>
      <c r="C7" s="43">
        <v>600000</v>
      </c>
    </row>
    <row r="8" spans="2:5" x14ac:dyDescent="0.3">
      <c r="B8" s="32" t="s">
        <v>72</v>
      </c>
      <c r="C8" s="42">
        <f>SUM(C9:C10)</f>
        <v>11070200</v>
      </c>
    </row>
    <row r="9" spans="2:5" x14ac:dyDescent="0.3">
      <c r="B9" s="38" t="s">
        <v>73</v>
      </c>
      <c r="C9" s="43">
        <v>10650200</v>
      </c>
    </row>
    <row r="10" spans="2:5" x14ac:dyDescent="0.3">
      <c r="B10" s="38" t="s">
        <v>74</v>
      </c>
      <c r="C10" s="43">
        <v>420000</v>
      </c>
    </row>
    <row r="11" spans="2:5" x14ac:dyDescent="0.3">
      <c r="B11" s="44" t="s">
        <v>75</v>
      </c>
      <c r="C11" s="45">
        <f>SUM(C12:C13)</f>
        <v>1863000</v>
      </c>
    </row>
    <row r="12" spans="2:5" x14ac:dyDescent="0.3">
      <c r="B12" s="46" t="s">
        <v>81</v>
      </c>
      <c r="C12" s="47">
        <v>360000</v>
      </c>
    </row>
    <row r="13" spans="2:5" x14ac:dyDescent="0.3">
      <c r="B13" s="46" t="s">
        <v>92</v>
      </c>
      <c r="C13" s="47">
        <v>1503000</v>
      </c>
    </row>
    <row r="14" spans="2:5" x14ac:dyDescent="0.3">
      <c r="B14" s="44" t="s">
        <v>91</v>
      </c>
      <c r="C14" s="45">
        <v>702800</v>
      </c>
    </row>
    <row r="15" spans="2:5" x14ac:dyDescent="0.3">
      <c r="B15" s="39" t="s">
        <v>76</v>
      </c>
      <c r="C15" s="52">
        <f>+C4+C8+C11+C14</f>
        <v>27000000</v>
      </c>
    </row>
    <row r="17" spans="3:3" x14ac:dyDescent="0.3">
      <c r="C17" s="35">
        <f>+C15-'Presupuesto detallado'!E3*1000</f>
        <v>-26973000000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9"/>
  <sheetViews>
    <sheetView workbookViewId="0">
      <selection activeCell="E18" sqref="E18"/>
    </sheetView>
  </sheetViews>
  <sheetFormatPr defaultColWidth="11.44140625" defaultRowHeight="14.4" x14ac:dyDescent="0.3"/>
  <cols>
    <col min="1" max="2" width="11.44140625" style="35"/>
    <col min="3" max="3" width="14.6640625" style="35" bestFit="1" customWidth="1"/>
    <col min="4" max="4" width="15.5546875" style="35" bestFit="1" customWidth="1"/>
    <col min="5" max="5" width="16.88671875" style="35" customWidth="1"/>
    <col min="6" max="16384" width="11.44140625" style="35"/>
  </cols>
  <sheetData>
    <row r="3" spans="2:6" x14ac:dyDescent="0.3">
      <c r="B3" s="54" t="s">
        <v>82</v>
      </c>
      <c r="C3" s="54"/>
      <c r="D3" s="54"/>
      <c r="E3" s="54"/>
      <c r="F3" s="54"/>
    </row>
    <row r="4" spans="2:6" x14ac:dyDescent="0.3">
      <c r="B4" s="31" t="s">
        <v>83</v>
      </c>
      <c r="C4" s="31" t="s">
        <v>84</v>
      </c>
      <c r="D4" s="31" t="s">
        <v>85</v>
      </c>
      <c r="E4" s="31" t="s">
        <v>76</v>
      </c>
      <c r="F4" s="31" t="s">
        <v>86</v>
      </c>
    </row>
    <row r="5" spans="2:6" x14ac:dyDescent="0.3">
      <c r="B5" s="31">
        <v>2018</v>
      </c>
      <c r="C5" s="48">
        <v>3000000</v>
      </c>
      <c r="D5" s="48">
        <f>+E5-C5</f>
        <v>3874000</v>
      </c>
      <c r="E5" s="48">
        <v>6874000</v>
      </c>
      <c r="F5" s="22">
        <v>22.99</v>
      </c>
    </row>
    <row r="6" spans="2:6" x14ac:dyDescent="0.3">
      <c r="B6" s="31">
        <v>2019</v>
      </c>
      <c r="C6" s="48">
        <v>3000000</v>
      </c>
      <c r="D6" s="48">
        <f t="shared" ref="D6:D8" si="0">+E6-C6</f>
        <v>3723000</v>
      </c>
      <c r="E6" s="48">
        <v>6723000</v>
      </c>
      <c r="F6" s="22">
        <v>24.85</v>
      </c>
    </row>
    <row r="7" spans="2:6" x14ac:dyDescent="0.3">
      <c r="B7" s="31">
        <v>2020</v>
      </c>
      <c r="C7" s="48">
        <v>3000000</v>
      </c>
      <c r="D7" s="48">
        <f t="shared" si="0"/>
        <v>4076000</v>
      </c>
      <c r="E7" s="48">
        <v>7076000</v>
      </c>
      <c r="F7" s="22">
        <v>26.62</v>
      </c>
    </row>
    <row r="8" spans="2:6" x14ac:dyDescent="0.3">
      <c r="B8" s="31">
        <v>2021</v>
      </c>
      <c r="C8" s="48">
        <v>3000000</v>
      </c>
      <c r="D8" s="48">
        <f t="shared" si="0"/>
        <v>3327000</v>
      </c>
      <c r="E8" s="48">
        <v>6327000</v>
      </c>
      <c r="F8" s="22">
        <v>25.54</v>
      </c>
    </row>
    <row r="9" spans="2:6" x14ac:dyDescent="0.3">
      <c r="B9" s="31" t="s">
        <v>76</v>
      </c>
      <c r="C9" s="50"/>
      <c r="D9" s="50"/>
      <c r="E9" s="50">
        <f>SUM(E5:E8)</f>
        <v>27000000</v>
      </c>
      <c r="F9" s="49">
        <f>SUM(F5:F8)</f>
        <v>100</v>
      </c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5"/>
  <sheetViews>
    <sheetView workbookViewId="0">
      <selection activeCell="C8" sqref="C8"/>
    </sheetView>
  </sheetViews>
  <sheetFormatPr defaultColWidth="11.109375" defaultRowHeight="14.4" x14ac:dyDescent="0.3"/>
  <cols>
    <col min="1" max="1" width="11.109375" style="35"/>
    <col min="2" max="2" width="98.109375" style="35" customWidth="1"/>
    <col min="3" max="3" width="19.5546875" style="35" customWidth="1"/>
    <col min="4" max="4" width="11.109375" style="35"/>
    <col min="5" max="5" width="14.5546875" style="35" bestFit="1" customWidth="1"/>
    <col min="6" max="16384" width="11.109375" style="35"/>
  </cols>
  <sheetData>
    <row r="1" spans="2:3" x14ac:dyDescent="0.3">
      <c r="B1" s="33" t="s">
        <v>87</v>
      </c>
    </row>
    <row r="2" spans="2:3" x14ac:dyDescent="0.3">
      <c r="B2" s="32" t="s">
        <v>88</v>
      </c>
      <c r="C2" s="42">
        <f>SUM(C3:C5)</f>
        <v>13364000</v>
      </c>
    </row>
    <row r="3" spans="2:3" x14ac:dyDescent="0.3">
      <c r="B3" s="38" t="s">
        <v>69</v>
      </c>
      <c r="C3" s="43">
        <v>9514000</v>
      </c>
    </row>
    <row r="4" spans="2:3" x14ac:dyDescent="0.3">
      <c r="B4" s="38" t="s">
        <v>70</v>
      </c>
      <c r="C4" s="43">
        <v>3250000</v>
      </c>
    </row>
    <row r="5" spans="2:3" x14ac:dyDescent="0.3">
      <c r="B5" s="38" t="s">
        <v>71</v>
      </c>
      <c r="C5" s="43">
        <v>600000</v>
      </c>
    </row>
    <row r="6" spans="2:3" x14ac:dyDescent="0.3">
      <c r="B6" s="32" t="s">
        <v>89</v>
      </c>
      <c r="C6" s="42">
        <f>SUM(C7:C8)</f>
        <v>11070200</v>
      </c>
    </row>
    <row r="7" spans="2:3" x14ac:dyDescent="0.3">
      <c r="B7" s="38" t="s">
        <v>73</v>
      </c>
      <c r="C7" s="43">
        <v>10650200</v>
      </c>
    </row>
    <row r="8" spans="2:3" x14ac:dyDescent="0.3">
      <c r="B8" s="38" t="s">
        <v>74</v>
      </c>
      <c r="C8" s="43">
        <v>420000</v>
      </c>
    </row>
    <row r="9" spans="2:3" x14ac:dyDescent="0.3">
      <c r="B9" s="44" t="s">
        <v>90</v>
      </c>
      <c r="C9" s="45">
        <f>SUM(C10:C11)</f>
        <v>1863000</v>
      </c>
    </row>
    <row r="10" spans="2:3" x14ac:dyDescent="0.3">
      <c r="B10" s="46" t="s">
        <v>81</v>
      </c>
      <c r="C10" s="47">
        <v>360000</v>
      </c>
    </row>
    <row r="11" spans="2:3" x14ac:dyDescent="0.3">
      <c r="B11" s="46" t="s">
        <v>92</v>
      </c>
      <c r="C11" s="47">
        <v>1503000</v>
      </c>
    </row>
    <row r="12" spans="2:3" x14ac:dyDescent="0.3">
      <c r="B12" s="44" t="s">
        <v>91</v>
      </c>
      <c r="C12" s="45">
        <v>702800</v>
      </c>
    </row>
    <row r="13" spans="2:3" x14ac:dyDescent="0.3">
      <c r="B13" s="32" t="s">
        <v>76</v>
      </c>
      <c r="C13" s="42">
        <f>+C2+C6+C9+C12</f>
        <v>27000000</v>
      </c>
    </row>
    <row r="15" spans="2:3" x14ac:dyDescent="0.3">
      <c r="C15" s="35">
        <f>+C13-'Presupuesto detallado'!E3*1000</f>
        <v>-26973000000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Presupuesto detallado</vt:lpstr>
      <vt:lpstr>Costo y financiamiento</vt:lpstr>
      <vt:lpstr>Proyección de Desembolsos en US</vt:lpstr>
      <vt:lpstr>Presupuesto Estimado en US$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2017-10-10T15:30:14Z</dcterms:modified>
  <cp:category/>
  <cp:contentStatus/>
</cp:coreProperties>
</file>