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8610"/>
  <workbookPr defaultThemeVersion="124226"/>
  <mc:AlternateContent xmlns:mc="http://schemas.openxmlformats.org/markup-compatibility/2006">
    <mc:Choice Requires="x15">
      <x15ac:absPath xmlns:x15ac="http://schemas.microsoft.com/office/spreadsheetml/2010/11/ac" url="https://idbg.sharepoint.com/teams/EZ-JA-IGR/JA-G1003/15 LifeCycle Milestones/Draft Area/"/>
    </mc:Choice>
  </mc:AlternateContent>
  <xr:revisionPtr revIDLastSave="7" documentId="4A94C36018AA8A682AE4FE0CB9577EA0595A5A18" xr6:coauthVersionLast="23" xr6:coauthVersionMax="23" xr10:uidLastSave="{8FB223C7-3261-48FE-A707-AE8ADBEA7CF0}"/>
  <bookViews>
    <workbookView xWindow="480" yWindow="132" windowWidth="18456" windowHeight="7716" tabRatio="947" firstSheet="2" activeTab="2" xr2:uid="{00000000-000D-0000-FFFF-FFFF00000000}"/>
  </bookViews>
  <sheets>
    <sheet name="PEP" sheetId="4" r:id="rId1"/>
    <sheet name="PEP-Implementation Plan" sheetId="5" r:id="rId2"/>
    <sheet name="POA-Consolidated Financial Plan" sheetId="8" r:id="rId3"/>
    <sheet name="POA-Financial Plan" sheetId="14" r:id="rId4"/>
    <sheet name="Budget JA-G1003" sheetId="9" r:id="rId5"/>
    <sheet name="Budget EMEP (JA-L1056&amp;JA-G1003)" sheetId="15" state="hidden" r:id="rId6"/>
    <sheet name="Outcome Indicators" sheetId="10" state="hidden" r:id="rId7"/>
    <sheet name="Output Indicators" sheetId="11" state="hidden" r:id="rId8"/>
    <sheet name="Result Matrix (Physical Plan)" sheetId="12" state="hidden" r:id="rId9"/>
    <sheet name="Detailed Procurement Plan" sheetId="6" state="hidden" r:id="rId10"/>
    <sheet name="Procurement Plan" sheetId="7" state="hidden" r:id="rId11"/>
  </sheets>
  <externalReferences>
    <externalReference r:id="rId12"/>
    <externalReference r:id="rId13"/>
    <externalReference r:id="rId14"/>
  </externalReferences>
  <definedNames>
    <definedName name="_xlnm._FilterDatabase" localSheetId="5" hidden="1">'Budget EMEP (JA-L1056&amp;JA-G1003)'!$A$8:$T$41</definedName>
    <definedName name="_ftn1" localSheetId="3">'POA-Financial Plan'!#REF!</definedName>
    <definedName name="_ftn1" localSheetId="8">'Result Matrix (Physical Plan)'!#REF!</definedName>
    <definedName name="_ftnref1" localSheetId="3">'POA-Financial Plan'!#REF!</definedName>
    <definedName name="_ftnref1" localSheetId="8">'Result Matrix (Physical Plan)'!#REF!</definedName>
    <definedName name="EE10Sav">'[1]EE Measures'!$D$209</definedName>
    <definedName name="EE11Sav">'[1]EE Measures'!$D$227</definedName>
    <definedName name="EE12Sav">'[1]EE Measures'!$D$245</definedName>
    <definedName name="EE13Sav">'[1]EE Measures'!$D$260</definedName>
    <definedName name="EE1Sav">'[1]EE Measures'!$D$50</definedName>
    <definedName name="EE2Sav">'[1]EE Measures'!$D$65</definedName>
    <definedName name="EE3Sav">'[1]EE Measures'!$D$83</definedName>
    <definedName name="EE4Sav">'[1]EE Measures'!$D$101</definedName>
    <definedName name="EE5Sav">'[1]EE Measures'!$D$119</definedName>
    <definedName name="EE6Sav">'[1]EE Measures'!$D$137</definedName>
    <definedName name="EE7Sav">'[1]EE Measures'!$D$155</definedName>
    <definedName name="EE8Sav">'[1]EE Measures'!$D$173</definedName>
    <definedName name="EE9Sav">'[1]EE Measures'!$D$191</definedName>
    <definedName name="ExchangeEURUS">'[2]Assume|General'!$C$5</definedName>
    <definedName name="_xlnm.Print_Area" localSheetId="5">'Budget EMEP (JA-L1056&amp;JA-G1003)'!$A$1:$N$46</definedName>
    <definedName name="Switch">[3]OPTIMA!$M$39</definedName>
    <definedName name="Switch1">[3]OPTIMA!$M$38</definedName>
    <definedName name="Switch3">[3]OPTIMA!$M$40</definedName>
  </definedNames>
  <calcPr calcId="171026"/>
</workbook>
</file>

<file path=xl/calcChain.xml><?xml version="1.0" encoding="utf-8"?>
<calcChain xmlns="http://schemas.openxmlformats.org/spreadsheetml/2006/main">
  <c r="Q7" i="8" l="1"/>
  <c r="Q13" i="8"/>
  <c r="Q17" i="8"/>
  <c r="E23" i="14"/>
  <c r="F23" i="14"/>
  <c r="G23" i="14"/>
  <c r="H23" i="14"/>
  <c r="D23" i="14"/>
  <c r="E19" i="14"/>
  <c r="F19" i="14"/>
  <c r="G19" i="14"/>
  <c r="H19" i="14"/>
  <c r="E20" i="14"/>
  <c r="F20" i="14"/>
  <c r="G20" i="14"/>
  <c r="H20" i="14"/>
  <c r="E21" i="14"/>
  <c r="F21" i="14"/>
  <c r="G21" i="14"/>
  <c r="H21" i="14"/>
  <c r="E22" i="14"/>
  <c r="F22" i="14"/>
  <c r="G22" i="14"/>
  <c r="H22" i="14"/>
  <c r="D20" i="14"/>
  <c r="D21" i="14"/>
  <c r="D22" i="14"/>
  <c r="D19" i="14"/>
  <c r="M25" i="6"/>
  <c r="M24" i="6"/>
  <c r="N24" i="6"/>
  <c r="M23" i="6"/>
  <c r="N23" i="6"/>
  <c r="N5" i="6"/>
  <c r="O5" i="6"/>
  <c r="D8" i="4"/>
  <c r="D9" i="4"/>
  <c r="D10" i="4"/>
  <c r="D11" i="4"/>
  <c r="D12" i="4"/>
  <c r="D13" i="4"/>
  <c r="D7" i="4"/>
  <c r="H10" i="15"/>
  <c r="H12" i="15"/>
  <c r="H14" i="15"/>
  <c r="H15" i="15"/>
  <c r="H17" i="15"/>
  <c r="H19" i="15"/>
  <c r="H22" i="15"/>
  <c r="H25" i="15"/>
  <c r="H26" i="15"/>
  <c r="H27" i="15"/>
  <c r="H28" i="15"/>
  <c r="H29" i="15"/>
  <c r="H30" i="15"/>
  <c r="H32" i="15"/>
  <c r="H34" i="15"/>
  <c r="H35" i="15"/>
  <c r="H36" i="15"/>
  <c r="E9" i="15"/>
  <c r="I10" i="15"/>
  <c r="J10" i="15"/>
  <c r="K10" i="15"/>
  <c r="F11" i="15"/>
  <c r="F9" i="15"/>
  <c r="G11" i="15"/>
  <c r="H11" i="15"/>
  <c r="I12" i="15"/>
  <c r="J12" i="15"/>
  <c r="K12" i="15"/>
  <c r="E13" i="15"/>
  <c r="F13" i="15"/>
  <c r="G13" i="15"/>
  <c r="I14" i="15"/>
  <c r="J14" i="15"/>
  <c r="K14" i="15"/>
  <c r="I15" i="15"/>
  <c r="J15" i="15"/>
  <c r="K15" i="15"/>
  <c r="E16" i="15"/>
  <c r="F16" i="15"/>
  <c r="G16" i="15"/>
  <c r="I17" i="15"/>
  <c r="J17" i="15"/>
  <c r="K17" i="15"/>
  <c r="E18" i="15"/>
  <c r="F18" i="15"/>
  <c r="G18" i="15"/>
  <c r="I19" i="15"/>
  <c r="J19" i="15"/>
  <c r="K19" i="15"/>
  <c r="I20" i="15"/>
  <c r="G21" i="15"/>
  <c r="G20" i="15"/>
  <c r="E22" i="15"/>
  <c r="E21" i="15"/>
  <c r="F22" i="15"/>
  <c r="F21" i="15"/>
  <c r="F20" i="15"/>
  <c r="I22" i="15"/>
  <c r="G24" i="15"/>
  <c r="G23" i="15"/>
  <c r="E25" i="15"/>
  <c r="F25" i="15"/>
  <c r="J25" i="15"/>
  <c r="K25" i="15"/>
  <c r="I25" i="15"/>
  <c r="E26" i="15"/>
  <c r="F26" i="15"/>
  <c r="J26" i="15"/>
  <c r="K26" i="15"/>
  <c r="I26" i="15"/>
  <c r="E27" i="15"/>
  <c r="F27" i="15"/>
  <c r="I27" i="15"/>
  <c r="I28" i="15"/>
  <c r="J28" i="15"/>
  <c r="K28" i="15"/>
  <c r="E29" i="15"/>
  <c r="F29" i="15"/>
  <c r="I29" i="15"/>
  <c r="I30" i="15"/>
  <c r="J30" i="15"/>
  <c r="K30" i="15"/>
  <c r="E31" i="15"/>
  <c r="F31" i="15"/>
  <c r="G31" i="15"/>
  <c r="H31" i="15"/>
  <c r="I31" i="15"/>
  <c r="I32" i="15"/>
  <c r="J32" i="15"/>
  <c r="K32" i="15"/>
  <c r="E33" i="15"/>
  <c r="F33" i="15"/>
  <c r="G33" i="15"/>
  <c r="I34" i="15"/>
  <c r="J34" i="15"/>
  <c r="K34" i="15"/>
  <c r="I35" i="15"/>
  <c r="J35" i="15"/>
  <c r="K35" i="15"/>
  <c r="I36" i="15"/>
  <c r="J36" i="15"/>
  <c r="K36" i="15"/>
  <c r="E37" i="15"/>
  <c r="F37" i="15"/>
  <c r="I38" i="15"/>
  <c r="J38" i="15"/>
  <c r="K38" i="15"/>
  <c r="G40" i="15"/>
  <c r="J40" i="15"/>
  <c r="C45" i="15"/>
  <c r="J18" i="15"/>
  <c r="K18" i="15"/>
  <c r="J37" i="15"/>
  <c r="K37" i="15"/>
  <c r="H24" i="15"/>
  <c r="H23" i="15"/>
  <c r="H18" i="15"/>
  <c r="I18" i="15"/>
  <c r="H9" i="15"/>
  <c r="H21" i="15"/>
  <c r="H20" i="15"/>
  <c r="I13" i="15"/>
  <c r="H33" i="15"/>
  <c r="I33" i="15"/>
  <c r="H13" i="15"/>
  <c r="J13" i="15"/>
  <c r="K13" i="15"/>
  <c r="H16" i="15"/>
  <c r="I16" i="15"/>
  <c r="J31" i="15"/>
  <c r="K31" i="15"/>
  <c r="J27" i="15"/>
  <c r="K27" i="15"/>
  <c r="J29" i="15"/>
  <c r="K29" i="15"/>
  <c r="I24" i="15"/>
  <c r="I23" i="15"/>
  <c r="E8" i="15"/>
  <c r="J33" i="15"/>
  <c r="K33" i="15"/>
  <c r="E24" i="15"/>
  <c r="E23" i="15"/>
  <c r="J16" i="15"/>
  <c r="K16" i="15"/>
  <c r="J21" i="15"/>
  <c r="K21" i="15"/>
  <c r="E20" i="15"/>
  <c r="J20" i="15"/>
  <c r="K20" i="15"/>
  <c r="E39" i="15"/>
  <c r="F8" i="15"/>
  <c r="F24" i="15"/>
  <c r="F23" i="15"/>
  <c r="J22" i="15"/>
  <c r="K22" i="15"/>
  <c r="J11" i="15"/>
  <c r="K11" i="15"/>
  <c r="I11" i="15"/>
  <c r="I9" i="15"/>
  <c r="G9" i="15"/>
  <c r="J9" i="15"/>
  <c r="G49" i="15"/>
  <c r="B15" i="7"/>
  <c r="B26" i="7"/>
  <c r="G8" i="14"/>
  <c r="D8" i="14"/>
  <c r="C8" i="14"/>
  <c r="C4" i="14"/>
  <c r="G6" i="14"/>
  <c r="E8" i="9"/>
  <c r="Q16" i="8"/>
  <c r="D14" i="14"/>
  <c r="E17" i="4"/>
  <c r="H14" i="14"/>
  <c r="D15" i="14"/>
  <c r="H8" i="15"/>
  <c r="H39" i="15"/>
  <c r="H41" i="15"/>
  <c r="K9" i="15"/>
  <c r="I8" i="15"/>
  <c r="I39" i="15"/>
  <c r="I41" i="15"/>
  <c r="J23" i="15"/>
  <c r="K23" i="15"/>
  <c r="G45" i="15"/>
  <c r="G39" i="15"/>
  <c r="G41" i="15"/>
  <c r="G43" i="15"/>
  <c r="G8" i="15"/>
  <c r="J8" i="15"/>
  <c r="K8" i="15"/>
  <c r="F39" i="15"/>
  <c r="J24" i="15"/>
  <c r="K24" i="15"/>
  <c r="D6" i="14"/>
  <c r="G7" i="14"/>
  <c r="J39" i="15"/>
  <c r="D7" i="9"/>
  <c r="D12" i="8"/>
  <c r="M10" i="8"/>
  <c r="J41" i="15"/>
  <c r="K39" i="15"/>
  <c r="K41" i="15"/>
  <c r="E9" i="8"/>
  <c r="H10" i="8"/>
  <c r="M12" i="8"/>
  <c r="N12" i="8"/>
  <c r="C15" i="7"/>
  <c r="C26" i="7"/>
  <c r="D5" i="14"/>
  <c r="Q12" i="8"/>
  <c r="F13" i="8"/>
  <c r="I13" i="8"/>
  <c r="L13" i="8"/>
  <c r="O12" i="8"/>
  <c r="P12" i="8"/>
  <c r="I16" i="12"/>
  <c r="I5" i="12"/>
  <c r="D5" i="9"/>
  <c r="F9" i="5"/>
  <c r="F27" i="6"/>
  <c r="D7" i="14"/>
  <c r="D4" i="14"/>
  <c r="D13" i="8"/>
  <c r="D7" i="12"/>
  <c r="I7" i="12"/>
  <c r="C9" i="9"/>
  <c r="Q15" i="8"/>
  <c r="N10" i="8"/>
  <c r="K10" i="8"/>
  <c r="O9" i="8"/>
  <c r="O10" i="8"/>
  <c r="L8" i="8"/>
  <c r="I8" i="8"/>
  <c r="F8" i="8"/>
  <c r="C18" i="7"/>
  <c r="C19" i="7"/>
  <c r="E5" i="9"/>
  <c r="I9" i="5"/>
  <c r="I11" i="12"/>
  <c r="I9" i="12"/>
  <c r="I22" i="8"/>
  <c r="L22" i="8"/>
  <c r="P21" i="8"/>
  <c r="M21" i="8"/>
  <c r="J21" i="8"/>
  <c r="G21" i="8"/>
  <c r="G18" i="6"/>
  <c r="B13" i="7"/>
  <c r="C13" i="7"/>
  <c r="E45" i="6"/>
  <c r="B17" i="7"/>
  <c r="C17" i="7"/>
  <c r="G12" i="6"/>
  <c r="E14" i="4"/>
  <c r="B12" i="7"/>
  <c r="C12" i="7"/>
  <c r="E8" i="8"/>
  <c r="E13" i="8"/>
  <c r="O13" i="8"/>
  <c r="C8" i="8"/>
  <c r="F39" i="6"/>
  <c r="F33" i="6"/>
  <c r="B16" i="7"/>
  <c r="B14" i="7"/>
  <c r="C14" i="7"/>
  <c r="D8" i="8"/>
  <c r="P10" i="8"/>
  <c r="Q10" i="8"/>
  <c r="G13" i="14"/>
  <c r="F9" i="14"/>
  <c r="E9" i="14"/>
  <c r="E16" i="4"/>
  <c r="F13" i="5"/>
  <c r="C16" i="7"/>
  <c r="O8" i="8"/>
  <c r="C13" i="8"/>
  <c r="E13" i="14"/>
  <c r="E8" i="14"/>
  <c r="F13" i="14"/>
  <c r="F8" i="14"/>
  <c r="D12" i="14"/>
  <c r="I13" i="5"/>
  <c r="F12" i="5"/>
  <c r="Q11" i="8"/>
  <c r="E7" i="9"/>
  <c r="D6" i="9"/>
  <c r="E6" i="9"/>
  <c r="D13" i="14"/>
  <c r="H13" i="14"/>
  <c r="H9" i="14"/>
  <c r="H8" i="14"/>
  <c r="B25" i="7"/>
  <c r="I12" i="5"/>
  <c r="I11" i="5"/>
  <c r="C25" i="7"/>
  <c r="E6" i="4"/>
  <c r="E5" i="4"/>
  <c r="G3" i="4"/>
  <c r="H3" i="4"/>
  <c r="E3" i="4"/>
  <c r="G5" i="6"/>
  <c r="G6" i="6"/>
  <c r="B11" i="7"/>
  <c r="G9" i="8"/>
  <c r="F47" i="6"/>
  <c r="M9" i="8"/>
  <c r="G5" i="14"/>
  <c r="G4" i="14"/>
  <c r="J9" i="8"/>
  <c r="F5" i="14"/>
  <c r="F4" i="14"/>
  <c r="D4" i="9"/>
  <c r="F10" i="5"/>
  <c r="H9" i="8"/>
  <c r="H8" i="8"/>
  <c r="E5" i="14"/>
  <c r="E4" i="14"/>
  <c r="G8" i="8"/>
  <c r="E12" i="14"/>
  <c r="E15" i="14"/>
  <c r="P9" i="8"/>
  <c r="Q9" i="8"/>
  <c r="G13" i="8"/>
  <c r="E4" i="9"/>
  <c r="D3" i="9"/>
  <c r="D9" i="9"/>
  <c r="K9" i="8"/>
  <c r="J8" i="8"/>
  <c r="J13" i="8"/>
  <c r="B20" i="7"/>
  <c r="C11" i="7"/>
  <c r="I10" i="5"/>
  <c r="F8" i="5"/>
  <c r="F15" i="5"/>
  <c r="N9" i="8"/>
  <c r="M8" i="8"/>
  <c r="M13" i="8"/>
  <c r="H13" i="8"/>
  <c r="P13" i="8"/>
  <c r="G14" i="8"/>
  <c r="J14" i="8"/>
  <c r="M14" i="8"/>
  <c r="P8" i="8"/>
  <c r="Q8" i="8"/>
  <c r="K8" i="8"/>
  <c r="K13" i="8"/>
  <c r="I15" i="5"/>
  <c r="B24" i="7"/>
  <c r="B27" i="7"/>
  <c r="I8" i="5"/>
  <c r="I7" i="5"/>
  <c r="D14" i="8"/>
  <c r="N8" i="8"/>
  <c r="G12" i="14"/>
  <c r="G15" i="14"/>
  <c r="N13" i="8"/>
  <c r="E3" i="9"/>
  <c r="E9" i="9"/>
  <c r="Q14" i="8"/>
  <c r="C24" i="7"/>
  <c r="C27" i="7"/>
  <c r="F12" i="14"/>
  <c r="F15" i="14"/>
  <c r="H5" i="14"/>
  <c r="H4" i="14"/>
  <c r="H12" i="14"/>
  <c r="H15" i="14"/>
  <c r="H16" i="14"/>
  <c r="D16" i="14"/>
  <c r="G16" i="14"/>
  <c r="E16" i="14"/>
  <c r="F1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IADB</author>
    <author>Garcia Fernandez, Javier</author>
  </authors>
  <commentList>
    <comment ref="E9" authorId="0" shapeId="0" xr:uid="{00000000-0006-0000-0500-000001000000}">
      <text>
        <r>
          <rPr>
            <b/>
            <sz val="8"/>
            <color indexed="81"/>
            <rFont val="Tahoma"/>
            <family val="2"/>
          </rPr>
          <t>IADB:</t>
        </r>
        <r>
          <rPr>
            <sz val="8"/>
            <color indexed="81"/>
            <rFont val="Tahoma"/>
            <family val="2"/>
          </rPr>
          <t xml:space="preserve">
Total cost of Output / Project 1 (sum of all milestone activities)</t>
        </r>
      </text>
    </comment>
    <comment ref="F9" authorId="0" shapeId="0" xr:uid="{00000000-0006-0000-0500-000002000000}">
      <text>
        <r>
          <rPr>
            <b/>
            <sz val="8"/>
            <color indexed="81"/>
            <rFont val="Tahoma"/>
            <family val="2"/>
          </rPr>
          <t>IADB:</t>
        </r>
        <r>
          <rPr>
            <sz val="8"/>
            <color indexed="81"/>
            <rFont val="Tahoma"/>
            <family val="2"/>
          </rPr>
          <t xml:space="preserve">
Total cost of Output / Project 1 (sum of all milestone activities)</t>
        </r>
      </text>
    </comment>
    <comment ref="G9" authorId="0" shapeId="0" xr:uid="{00000000-0006-0000-0500-000003000000}">
      <text>
        <r>
          <rPr>
            <b/>
            <sz val="8"/>
            <color indexed="81"/>
            <rFont val="Tahoma"/>
            <family val="2"/>
          </rPr>
          <t>IADB:</t>
        </r>
        <r>
          <rPr>
            <sz val="8"/>
            <color indexed="81"/>
            <rFont val="Tahoma"/>
            <family val="2"/>
          </rPr>
          <t xml:space="preserve">
Total cost of Output / Project 1 (sum of all milestone activities)</t>
        </r>
      </text>
    </comment>
    <comment ref="G11" authorId="1" shapeId="0" xr:uid="{00000000-0006-0000-0500-000004000000}">
      <text>
        <r>
          <rPr>
            <b/>
            <sz val="8"/>
            <color indexed="81"/>
            <rFont val="Tahoma"/>
            <family val="2"/>
          </rPr>
          <t>Garcia Fernandez, Javier:</t>
        </r>
        <r>
          <rPr>
            <sz val="8"/>
            <color indexed="81"/>
            <rFont val="Tahoma"/>
            <family val="2"/>
          </rPr>
          <t xml:space="preserve">
Costs calculated US$8,945,805</t>
        </r>
      </text>
    </comment>
    <comment ref="E13" authorId="0" shapeId="0" xr:uid="{00000000-0006-0000-0500-000005000000}">
      <text>
        <r>
          <rPr>
            <b/>
            <sz val="8"/>
            <color indexed="81"/>
            <rFont val="Tahoma"/>
            <family val="2"/>
          </rPr>
          <t>IADB:</t>
        </r>
        <r>
          <rPr>
            <sz val="8"/>
            <color indexed="81"/>
            <rFont val="Tahoma"/>
            <family val="2"/>
          </rPr>
          <t xml:space="preserve">
Total cost of Output / Project 1 (sum of all milestone activities)</t>
        </r>
      </text>
    </comment>
    <comment ref="F13" authorId="0" shapeId="0" xr:uid="{00000000-0006-0000-0500-000006000000}">
      <text>
        <r>
          <rPr>
            <b/>
            <sz val="8"/>
            <color indexed="81"/>
            <rFont val="Tahoma"/>
            <family val="2"/>
          </rPr>
          <t>IADB:</t>
        </r>
        <r>
          <rPr>
            <sz val="8"/>
            <color indexed="81"/>
            <rFont val="Tahoma"/>
            <family val="2"/>
          </rPr>
          <t xml:space="preserve">
Total cost of Output / Project 1 (sum of all milestone activities)</t>
        </r>
      </text>
    </comment>
    <comment ref="G13" authorId="0" shapeId="0" xr:uid="{00000000-0006-0000-0500-000007000000}">
      <text>
        <r>
          <rPr>
            <b/>
            <sz val="8"/>
            <color indexed="81"/>
            <rFont val="Tahoma"/>
            <family val="2"/>
          </rPr>
          <t>IADB:</t>
        </r>
        <r>
          <rPr>
            <sz val="8"/>
            <color indexed="81"/>
            <rFont val="Tahoma"/>
            <family val="2"/>
          </rPr>
          <t xml:space="preserve">
Total cost of Output / Project 1 (sum of all milestone activities)</t>
        </r>
      </text>
    </comment>
    <comment ref="E20" authorId="0" shapeId="0" xr:uid="{00000000-0006-0000-0500-000008000000}">
      <text>
        <r>
          <rPr>
            <b/>
            <sz val="8"/>
            <color indexed="81"/>
            <rFont val="Tahoma"/>
            <family val="2"/>
          </rPr>
          <t>IADB:</t>
        </r>
        <r>
          <rPr>
            <sz val="8"/>
            <color indexed="81"/>
            <rFont val="Tahoma"/>
            <family val="2"/>
          </rPr>
          <t xml:space="preserve">
Total cost of Output / Project 2</t>
        </r>
      </text>
    </comment>
    <comment ref="F20" authorId="0" shapeId="0" xr:uid="{00000000-0006-0000-0500-000009000000}">
      <text>
        <r>
          <rPr>
            <b/>
            <sz val="8"/>
            <color indexed="81"/>
            <rFont val="Tahoma"/>
            <family val="2"/>
          </rPr>
          <t>IADB:</t>
        </r>
        <r>
          <rPr>
            <sz val="8"/>
            <color indexed="81"/>
            <rFont val="Tahoma"/>
            <family val="2"/>
          </rPr>
          <t xml:space="preserve">
Total cost of Output / Project 2</t>
        </r>
      </text>
    </comment>
    <comment ref="G20" authorId="0" shapeId="0" xr:uid="{00000000-0006-0000-0500-00000A000000}">
      <text>
        <r>
          <rPr>
            <b/>
            <sz val="8"/>
            <color indexed="81"/>
            <rFont val="Tahoma"/>
            <family val="2"/>
          </rPr>
          <t>IADB:</t>
        </r>
        <r>
          <rPr>
            <sz val="8"/>
            <color indexed="81"/>
            <rFont val="Tahoma"/>
            <family val="2"/>
          </rPr>
          <t xml:space="preserve">
Total cost of Output / Project 2</t>
        </r>
      </text>
    </comment>
    <comment ref="F23" authorId="0" shapeId="0" xr:uid="{00000000-0006-0000-0500-00000B000000}">
      <text>
        <r>
          <rPr>
            <b/>
            <sz val="8"/>
            <color indexed="81"/>
            <rFont val="Tahoma"/>
            <family val="2"/>
          </rPr>
          <t>IADB:</t>
        </r>
        <r>
          <rPr>
            <sz val="8"/>
            <color indexed="81"/>
            <rFont val="Tahoma"/>
            <family val="2"/>
          </rPr>
          <t xml:space="preserve">
Total cost of Output / Project 2</t>
        </r>
      </text>
    </comment>
    <comment ref="G23" authorId="0" shapeId="0" xr:uid="{00000000-0006-0000-0500-00000C000000}">
      <text>
        <r>
          <rPr>
            <b/>
            <sz val="8"/>
            <color indexed="81"/>
            <rFont val="Tahoma"/>
            <family val="2"/>
          </rPr>
          <t>IADB:</t>
        </r>
        <r>
          <rPr>
            <sz val="8"/>
            <color indexed="81"/>
            <rFont val="Tahoma"/>
            <family val="2"/>
          </rPr>
          <t xml:space="preserve">
Total cost of Output / Project 2</t>
        </r>
      </text>
    </comment>
    <comment ref="F31" authorId="0" shapeId="0" xr:uid="{00000000-0006-0000-0500-00000D000000}">
      <text>
        <r>
          <rPr>
            <b/>
            <sz val="8"/>
            <color indexed="81"/>
            <rFont val="Tahoma"/>
            <family val="2"/>
          </rPr>
          <t>IADB:</t>
        </r>
        <r>
          <rPr>
            <sz val="8"/>
            <color indexed="81"/>
            <rFont val="Tahoma"/>
            <family val="2"/>
          </rPr>
          <t xml:space="preserve">
Total cost of Output / Project 2</t>
        </r>
      </text>
    </comment>
    <comment ref="G31" authorId="0" shapeId="0" xr:uid="{00000000-0006-0000-0500-00000E000000}">
      <text>
        <r>
          <rPr>
            <b/>
            <sz val="8"/>
            <color indexed="81"/>
            <rFont val="Tahoma"/>
            <family val="2"/>
          </rPr>
          <t>IADB:</t>
        </r>
        <r>
          <rPr>
            <sz val="8"/>
            <color indexed="81"/>
            <rFont val="Tahoma"/>
            <family val="2"/>
          </rPr>
          <t xml:space="preserve">
Total cost of Output / Project 2</t>
        </r>
      </text>
    </comment>
    <comment ref="F33" authorId="0" shapeId="0" xr:uid="{00000000-0006-0000-0500-00000F000000}">
      <text>
        <r>
          <rPr>
            <b/>
            <sz val="8"/>
            <color indexed="81"/>
            <rFont val="Tahoma"/>
            <family val="2"/>
          </rPr>
          <t>IADB:</t>
        </r>
        <r>
          <rPr>
            <sz val="8"/>
            <color indexed="81"/>
            <rFont val="Tahoma"/>
            <family val="2"/>
          </rPr>
          <t xml:space="preserve">
Total cost of Output / Project 2</t>
        </r>
      </text>
    </comment>
    <comment ref="G33" authorId="0" shapeId="0" xr:uid="{00000000-0006-0000-0500-000010000000}">
      <text>
        <r>
          <rPr>
            <b/>
            <sz val="8"/>
            <color indexed="81"/>
            <rFont val="Tahoma"/>
            <family val="2"/>
          </rPr>
          <t>IADB:</t>
        </r>
        <r>
          <rPr>
            <sz val="8"/>
            <color indexed="81"/>
            <rFont val="Tahoma"/>
            <family val="2"/>
          </rPr>
          <t xml:space="preserve">
Total cost of Output / Project 2</t>
        </r>
      </text>
    </comment>
    <comment ref="F37" authorId="0" shapeId="0" xr:uid="{00000000-0006-0000-0500-000011000000}">
      <text>
        <r>
          <rPr>
            <b/>
            <sz val="8"/>
            <color indexed="81"/>
            <rFont val="Tahoma"/>
            <family val="2"/>
          </rPr>
          <t>IADB:</t>
        </r>
        <r>
          <rPr>
            <sz val="8"/>
            <color indexed="81"/>
            <rFont val="Tahoma"/>
            <family val="2"/>
          </rPr>
          <t xml:space="preserve">
Total cost of Output / Project 2</t>
        </r>
      </text>
    </comment>
    <comment ref="G37" authorId="0" shapeId="0" xr:uid="{00000000-0006-0000-0500-000012000000}">
      <text>
        <r>
          <rPr>
            <b/>
            <sz val="8"/>
            <color indexed="81"/>
            <rFont val="Tahoma"/>
            <family val="2"/>
          </rPr>
          <t>IADB:</t>
        </r>
        <r>
          <rPr>
            <sz val="8"/>
            <color indexed="81"/>
            <rFont val="Tahoma"/>
            <family val="2"/>
          </rPr>
          <t xml:space="preserve">
Total cost of Output / Project 2</t>
        </r>
      </text>
    </comment>
  </commentList>
</comments>
</file>

<file path=xl/sharedStrings.xml><?xml version="1.0" encoding="utf-8"?>
<sst xmlns="http://schemas.openxmlformats.org/spreadsheetml/2006/main" count="575" uniqueCount="316">
  <si>
    <t>JA-G1003 PLURIANNUAL EXECUTION PLAN (PEP)</t>
  </si>
  <si>
    <t>Task Name</t>
  </si>
  <si>
    <t>Duration
(days)</t>
  </si>
  <si>
    <t>Start</t>
  </si>
  <si>
    <t>Finish</t>
  </si>
  <si>
    <t>Cost</t>
  </si>
  <si>
    <t>Procurement Method</t>
  </si>
  <si>
    <t>Works/Goods/Consultancy/Training/Transfers</t>
  </si>
  <si>
    <t>ENERGY MANAGEMENT AND EFFICIENCY PROGRAMME-IGR</t>
  </si>
  <si>
    <t xml:space="preserve">   START</t>
  </si>
  <si>
    <t>-</t>
  </si>
  <si>
    <t xml:space="preserve">   COMPONENT 1. RETROFITTING OF PUBLUIC BUILDINGS</t>
  </si>
  <si>
    <t xml:space="preserve">      1.1 - PROCUREMENT OF RE TECHNOLOGY AND EE MEASURES (HOSPITALS)</t>
  </si>
  <si>
    <t>Works</t>
  </si>
  <si>
    <t xml:space="preserve">         1.1.1 UH West Indies</t>
  </si>
  <si>
    <t>ICB</t>
  </si>
  <si>
    <t xml:space="preserve">         1.1.2 Ministry of Health: Bustamante Children Hospital Kingston 5, Kingston </t>
  </si>
  <si>
    <t xml:space="preserve">         1.1.3 Ministry of Health: St Anns Bay Hospital St.Anns Bay P.O., St. Ann </t>
  </si>
  <si>
    <t xml:space="preserve">         1.1.4 Ministry of Health: Burke RD Spanish Town #1 P.O., St. Catherine </t>
  </si>
  <si>
    <t xml:space="preserve">         1.1.5 Annotto Bay Public Hospital Annotto Bay P.O., St. Mary </t>
  </si>
  <si>
    <t xml:space="preserve">         1.1.6 Port Antonio, Portland</t>
  </si>
  <si>
    <t xml:space="preserve">         1.1.7 Port Maria, St Mary</t>
  </si>
  <si>
    <t xml:space="preserve">      1.2 - CONSULTANCIES AND TRAINING</t>
  </si>
  <si>
    <t>Firm Consultancy</t>
  </si>
  <si>
    <t xml:space="preserve">         1.2.4 Communications &amp; Raising awareness (Workshops and Multimedia Campaign)</t>
  </si>
  <si>
    <t>QCBS</t>
  </si>
  <si>
    <t xml:space="preserve">    2. COMPONENT 2. SUPPORT TO CAPACITY BUILDING FOR ENERGY PLANNING</t>
  </si>
  <si>
    <t xml:space="preserve">      2.1 Electricity and Energy Planning in MSET</t>
  </si>
  <si>
    <t xml:space="preserve">        2.1.1 Complementary Technical Studies to supportelectricity and energy planning</t>
  </si>
  <si>
    <t>NICQ</t>
  </si>
  <si>
    <t>Individual consultancy</t>
  </si>
  <si>
    <t>ADMINISTRATION FEE</t>
  </si>
  <si>
    <t xml:space="preserve">   END</t>
  </si>
  <si>
    <r>
      <rPr>
        <b/>
        <u/>
        <sz val="11"/>
        <color theme="1"/>
        <rFont val="Calibri"/>
        <family val="2"/>
        <scheme val="minor"/>
      </rPr>
      <t>(1) Goods and Works</t>
    </r>
    <r>
      <rPr>
        <sz val="11"/>
        <color theme="1"/>
        <rFont val="Calibri"/>
        <family val="2"/>
        <scheme val="minor"/>
      </rPr>
      <t xml:space="preserve">: </t>
    </r>
    <r>
      <rPr>
        <b/>
        <sz val="11"/>
        <color theme="1"/>
        <rFont val="Calibri"/>
        <family val="2"/>
        <scheme val="minor"/>
      </rPr>
      <t>ICB</t>
    </r>
    <r>
      <rPr>
        <sz val="11"/>
        <color theme="1"/>
        <rFont val="Calibri"/>
        <family val="2"/>
        <scheme val="minor"/>
      </rPr>
      <t xml:space="preserve">: international competitive bidding; </t>
    </r>
    <r>
      <rPr>
        <b/>
        <sz val="11"/>
        <color theme="1"/>
        <rFont val="Calibri"/>
        <family val="2"/>
        <scheme val="minor"/>
      </rPr>
      <t>LIB</t>
    </r>
    <r>
      <rPr>
        <sz val="11"/>
        <color theme="1"/>
        <rFont val="Calibri"/>
        <family val="2"/>
        <scheme val="minor"/>
      </rPr>
      <t xml:space="preserve">: limited international bidding; </t>
    </r>
    <r>
      <rPr>
        <b/>
        <sz val="11"/>
        <color theme="1"/>
        <rFont val="Calibri"/>
        <family val="2"/>
        <scheme val="minor"/>
      </rPr>
      <t>NCB</t>
    </r>
    <r>
      <rPr>
        <sz val="11"/>
        <color theme="1"/>
        <rFont val="Calibri"/>
        <family val="2"/>
        <scheme val="minor"/>
      </rPr>
      <t xml:space="preserve">: national competitive bidding; </t>
    </r>
    <r>
      <rPr>
        <b/>
        <sz val="11"/>
        <color theme="1"/>
        <rFont val="Calibri"/>
        <family val="2"/>
        <scheme val="minor"/>
      </rPr>
      <t>PC</t>
    </r>
    <r>
      <rPr>
        <sz val="11"/>
        <color theme="1"/>
        <rFont val="Calibri"/>
        <family val="2"/>
        <scheme val="minor"/>
      </rPr>
      <t xml:space="preserve">: price comparison; </t>
    </r>
    <r>
      <rPr>
        <b/>
        <sz val="11"/>
        <color theme="1"/>
        <rFont val="Calibri"/>
        <family val="2"/>
        <scheme val="minor"/>
      </rPr>
      <t>DC</t>
    </r>
    <r>
      <rPr>
        <sz val="11"/>
        <color theme="1"/>
        <rFont val="Calibri"/>
        <family val="2"/>
        <scheme val="minor"/>
      </rPr>
      <t xml:space="preserve">: direct contracting; </t>
    </r>
    <r>
      <rPr>
        <b/>
        <sz val="11"/>
        <color theme="1"/>
        <rFont val="Calibri"/>
        <family val="2"/>
        <scheme val="minor"/>
      </rPr>
      <t>FA</t>
    </r>
    <r>
      <rPr>
        <sz val="11"/>
        <color theme="1"/>
        <rFont val="Calibri"/>
        <family val="2"/>
        <scheme val="minor"/>
      </rPr>
      <t xml:space="preserve">: force account; </t>
    </r>
    <r>
      <rPr>
        <b/>
        <sz val="11"/>
        <color theme="1"/>
        <rFont val="Calibri"/>
        <family val="2"/>
        <scheme val="minor"/>
      </rPr>
      <t>PSA</t>
    </r>
    <r>
      <rPr>
        <sz val="11"/>
        <color theme="1"/>
        <rFont val="Calibri"/>
        <family val="2"/>
        <scheme val="minor"/>
      </rPr>
      <t xml:space="preserve">: procurement through specilaized agencies; </t>
    </r>
    <r>
      <rPr>
        <b/>
        <sz val="11"/>
        <color theme="1"/>
        <rFont val="Calibri"/>
        <family val="2"/>
        <scheme val="minor"/>
      </rPr>
      <t>PA</t>
    </r>
    <r>
      <rPr>
        <sz val="11"/>
        <color theme="1"/>
        <rFont val="Calibri"/>
        <family val="2"/>
        <scheme val="minor"/>
      </rPr>
      <t xml:space="preserve">: procrement agents; </t>
    </r>
    <r>
      <rPr>
        <b/>
        <sz val="11"/>
        <color theme="1"/>
        <rFont val="Calibri"/>
        <family val="2"/>
        <scheme val="minor"/>
      </rPr>
      <t>IA</t>
    </r>
    <r>
      <rPr>
        <sz val="11"/>
        <color theme="1"/>
        <rFont val="Calibri"/>
        <family val="2"/>
        <scheme val="minor"/>
      </rPr>
      <t xml:space="preserve">: inspection Agents; </t>
    </r>
    <r>
      <rPr>
        <b/>
        <sz val="11"/>
        <color theme="1"/>
        <rFont val="Calibri"/>
        <family val="2"/>
        <scheme val="minor"/>
      </rPr>
      <t>PLFI</t>
    </r>
    <r>
      <rPr>
        <sz val="11"/>
        <color theme="1"/>
        <rFont val="Calibri"/>
        <family val="2"/>
        <scheme val="minor"/>
      </rPr>
      <t>: procurement in loans to financial intermediaries;</t>
    </r>
    <r>
      <rPr>
        <b/>
        <sz val="11"/>
        <color theme="1"/>
        <rFont val="Calibri"/>
        <family val="2"/>
        <scheme val="minor"/>
      </rPr>
      <t xml:space="preserve"> BOO/BOT/BOOT</t>
    </r>
    <r>
      <rPr>
        <sz val="11"/>
        <color theme="1"/>
        <rFont val="Calibri"/>
        <family val="2"/>
        <scheme val="minor"/>
      </rPr>
      <t xml:space="preserve">: build own, operate/build, operate, transfer/build, own,operate, transfer; </t>
    </r>
    <r>
      <rPr>
        <b/>
        <sz val="11"/>
        <color theme="1"/>
        <rFont val="Calibri"/>
        <family val="2"/>
        <scheme val="minor"/>
      </rPr>
      <t>PBP</t>
    </r>
    <r>
      <rPr>
        <sz val="11"/>
        <color theme="1"/>
        <rFont val="Calibri"/>
        <family val="2"/>
        <scheme val="minor"/>
      </rPr>
      <t xml:space="preserve">: performance-based procurement; </t>
    </r>
    <r>
      <rPr>
        <b/>
        <sz val="11"/>
        <color theme="1"/>
        <rFont val="Calibri"/>
        <family val="2"/>
        <scheme val="minor"/>
      </rPr>
      <t>PLGB</t>
    </r>
    <r>
      <rPr>
        <sz val="11"/>
        <color theme="1"/>
        <rFont val="Calibri"/>
        <family val="2"/>
        <scheme val="minor"/>
      </rPr>
      <t xml:space="preserve">: procurement under loans guaranteed by Bank; </t>
    </r>
    <r>
      <rPr>
        <b/>
        <sz val="11"/>
        <color theme="1"/>
        <rFont val="Calibri"/>
        <family val="2"/>
        <scheme val="minor"/>
      </rPr>
      <t>PCP</t>
    </r>
    <r>
      <rPr>
        <sz val="11"/>
        <color theme="1"/>
        <rFont val="Calibri"/>
        <family val="2"/>
        <scheme val="minor"/>
      </rPr>
      <t xml:space="preserve">: community participation procurement. </t>
    </r>
    <r>
      <rPr>
        <b/>
        <u/>
        <sz val="11"/>
        <color theme="1"/>
        <rFont val="Calibri"/>
        <family val="2"/>
        <scheme val="minor"/>
      </rPr>
      <t>Consulting Firms:</t>
    </r>
    <r>
      <rPr>
        <sz val="11"/>
        <color theme="1"/>
        <rFont val="Calibri"/>
        <family val="2"/>
        <scheme val="minor"/>
      </rPr>
      <t xml:space="preserve"> </t>
    </r>
    <r>
      <rPr>
        <b/>
        <sz val="11"/>
        <color theme="1"/>
        <rFont val="Calibri"/>
        <family val="2"/>
        <scheme val="minor"/>
      </rPr>
      <t>QCBS</t>
    </r>
    <r>
      <rPr>
        <sz val="11"/>
        <color theme="1"/>
        <rFont val="Calibri"/>
        <family val="2"/>
        <scheme val="minor"/>
      </rPr>
      <t xml:space="preserve">: quality and cost-based selection; </t>
    </r>
    <r>
      <rPr>
        <b/>
        <sz val="11"/>
        <color theme="1"/>
        <rFont val="Calibri"/>
        <family val="2"/>
        <scheme val="minor"/>
      </rPr>
      <t>QBS</t>
    </r>
    <r>
      <rPr>
        <sz val="11"/>
        <color theme="1"/>
        <rFont val="Calibri"/>
        <family val="2"/>
        <scheme val="minor"/>
      </rPr>
      <t xml:space="preserve">: quality-based selection; </t>
    </r>
    <r>
      <rPr>
        <b/>
        <sz val="11"/>
        <color theme="1"/>
        <rFont val="Calibri"/>
        <family val="2"/>
        <scheme val="minor"/>
      </rPr>
      <t>FBS</t>
    </r>
    <r>
      <rPr>
        <sz val="11"/>
        <color theme="1"/>
        <rFont val="Calibri"/>
        <family val="2"/>
        <scheme val="minor"/>
      </rPr>
      <t xml:space="preserve">: selection under a fixed budget; </t>
    </r>
    <r>
      <rPr>
        <b/>
        <sz val="11"/>
        <color theme="1"/>
        <rFont val="Calibri"/>
        <family val="2"/>
        <scheme val="minor"/>
      </rPr>
      <t>LCS</t>
    </r>
    <r>
      <rPr>
        <sz val="11"/>
        <color theme="1"/>
        <rFont val="Calibri"/>
        <family val="2"/>
        <scheme val="minor"/>
      </rPr>
      <t xml:space="preserve">: least-cost selection; </t>
    </r>
    <r>
      <rPr>
        <b/>
        <sz val="11"/>
        <color theme="1"/>
        <rFont val="Calibri"/>
        <family val="2"/>
        <scheme val="minor"/>
      </rPr>
      <t>CQS</t>
    </r>
    <r>
      <rPr>
        <sz val="11"/>
        <color theme="1"/>
        <rFont val="Calibri"/>
        <family val="2"/>
        <scheme val="minor"/>
      </rPr>
      <t xml:space="preserve">: selection based on the Consultant's Qualifications; </t>
    </r>
    <r>
      <rPr>
        <b/>
        <sz val="11"/>
        <color theme="1"/>
        <rFont val="Calibri"/>
        <family val="2"/>
        <scheme val="minor"/>
      </rPr>
      <t>SSS</t>
    </r>
    <r>
      <rPr>
        <sz val="11"/>
        <color theme="1"/>
        <rFont val="Calibri"/>
        <family val="2"/>
        <scheme val="minor"/>
      </rPr>
      <t xml:space="preserve">: single-source selection. </t>
    </r>
    <r>
      <rPr>
        <b/>
        <u/>
        <sz val="11"/>
        <color theme="1"/>
        <rFont val="Calibri"/>
        <family val="2"/>
        <scheme val="minor"/>
      </rPr>
      <t>Individual Consultants</t>
    </r>
    <r>
      <rPr>
        <sz val="11"/>
        <color theme="1"/>
        <rFont val="Calibri"/>
        <family val="2"/>
        <scheme val="minor"/>
      </rPr>
      <t xml:space="preserve">: </t>
    </r>
    <r>
      <rPr>
        <b/>
        <sz val="11"/>
        <color theme="1"/>
        <rFont val="Calibri"/>
        <family val="2"/>
        <scheme val="minor"/>
      </rPr>
      <t>NICQ</t>
    </r>
    <r>
      <rPr>
        <sz val="11"/>
        <color theme="1"/>
        <rFont val="Calibri"/>
        <family val="2"/>
        <scheme val="minor"/>
      </rPr>
      <t xml:space="preserve">: national individual Consultant selection based on qualifications; </t>
    </r>
    <r>
      <rPr>
        <b/>
        <sz val="11"/>
        <color theme="1"/>
        <rFont val="Calibri"/>
        <family val="2"/>
        <scheme val="minor"/>
      </rPr>
      <t>IICQ</t>
    </r>
    <r>
      <rPr>
        <sz val="11"/>
        <color theme="1"/>
        <rFont val="Calibri"/>
        <family val="2"/>
        <scheme val="minor"/>
      </rPr>
      <t>: international individual Consultant selection based on Qualifications.</t>
    </r>
  </si>
  <si>
    <t>SECTION 2</t>
  </si>
  <si>
    <t>IMPLEMENTATION PLAN</t>
  </si>
  <si>
    <t>No. of component</t>
  </si>
  <si>
    <t>COMPONENT</t>
  </si>
  <si>
    <t>SUB-COMPONENT</t>
  </si>
  <si>
    <t>OUTPUT</t>
  </si>
  <si>
    <r>
      <t>MILESTONE ACTIVITY</t>
    </r>
    <r>
      <rPr>
        <b/>
        <vertAlign val="superscript"/>
        <sz val="14"/>
        <color indexed="8"/>
        <rFont val="Calibri"/>
        <family val="2"/>
      </rPr>
      <t>1</t>
    </r>
  </si>
  <si>
    <t>EU-CIF</t>
  </si>
  <si>
    <t>TOTAL
INDICATIVE</t>
  </si>
  <si>
    <t>ESTIMATED
START DATE</t>
  </si>
  <si>
    <t>ESTIMATED
END DATE</t>
  </si>
  <si>
    <t>RESPONSIBILITY 
(PERSON/AGENCY)</t>
  </si>
  <si>
    <t xml:space="preserve">INDICATIVE </t>
  </si>
  <si>
    <t xml:space="preserve">ACTUAL </t>
  </si>
  <si>
    <t>VARIANCE</t>
  </si>
  <si>
    <t>PLANNED OUTPUT FOR THE YEAR</t>
  </si>
  <si>
    <t>ACTUAL CUMULATIVE OUTPUT TO DATE</t>
  </si>
  <si>
    <t>REMAINING OUTPUT TO BE ACHIEVED</t>
  </si>
  <si>
    <t>Component 1: Retrofitting of Public Buildings</t>
  </si>
  <si>
    <t>Output 1.1 Hospitals with Energy Efficiency (EE) equipment replaced, installed and operating.</t>
  </si>
  <si>
    <t>Hospitals retrofitted with EE/RE</t>
  </si>
  <si>
    <t>Communications &amp; Raising awareness (Workshops and Multimedia Campaign)</t>
  </si>
  <si>
    <t>PCJ</t>
  </si>
  <si>
    <t>Works completed in 7 buildings</t>
  </si>
  <si>
    <t>Component 2: Support to Capacity Building for Energy Planning</t>
  </si>
  <si>
    <t xml:space="preserve">Output 2.2 Number of complementary technical studies to support Electricity Planning and Jamaica’s IRP </t>
  </si>
  <si>
    <t>Electricity and Energy Planning in MSET</t>
  </si>
  <si>
    <t>Complementary Technical Studies to supportelectricity and energy planning</t>
  </si>
  <si>
    <t>FEES</t>
  </si>
  <si>
    <t>TOTAL</t>
  </si>
  <si>
    <t>Authorized Signature(s)</t>
  </si>
  <si>
    <t>Name(s) and Title(s)</t>
  </si>
  <si>
    <t>1 The milestone activities must reflect the procurement methodology employed.</t>
  </si>
  <si>
    <t>CONSOLIDATED FINANCIAL PLAN</t>
  </si>
  <si>
    <t>INTER-AMERICAN DEVELOPMENT BANK</t>
  </si>
  <si>
    <t>PROJECT LIFE</t>
  </si>
  <si>
    <t>Programme Components (1)</t>
  </si>
  <si>
    <t>Year 1 -2018</t>
  </si>
  <si>
    <t>Year 2-2019</t>
  </si>
  <si>
    <t>Year 3-2020</t>
  </si>
  <si>
    <t>Year 4-2021</t>
  </si>
  <si>
    <t>PROJECT TOTAL</t>
  </si>
  <si>
    <t>Source of Funding (USD)</t>
  </si>
  <si>
    <t>IDB</t>
  </si>
  <si>
    <t>Total</t>
  </si>
  <si>
    <t xml:space="preserve">Component 1: Retrofitting  of Public Buildings </t>
  </si>
  <si>
    <t>Output 1.1 Hospitals with Energy Efficiency (EE) equipment replaced, installed and operating</t>
  </si>
  <si>
    <t>&gt; EE Retrofitting 7 buildings</t>
  </si>
  <si>
    <t>&gt; Communications and visibility Plan developed for raising awareness of EE/RE measures in targetted buildings</t>
  </si>
  <si>
    <t xml:space="preserve">&gt;2 Complementary Technical Studies to support Electricity Planning and IRP
(studies will focus on fuel switching options, infrastructure, policy and regulation that can make a real difference to final energy cost, reliability and environmental externalities)
</t>
  </si>
  <si>
    <t>Contingencies</t>
  </si>
  <si>
    <t>Fees</t>
  </si>
  <si>
    <t>TOTAL EU-CIF</t>
  </si>
  <si>
    <t>Indicator</t>
  </si>
  <si>
    <t>Unit</t>
  </si>
  <si>
    <t>Year 1</t>
  </si>
  <si>
    <t>Year 2</t>
  </si>
  <si>
    <t>Year 3</t>
  </si>
  <si>
    <t>Year 4</t>
  </si>
  <si>
    <t>Final Target (EOP)</t>
  </si>
  <si>
    <t>Outputs (Expected Results)</t>
  </si>
  <si>
    <t>7 Hospitals  government facilities with Energy Efficiency (EE) equipment replaced, installed and operating</t>
  </si>
  <si>
    <t>US$</t>
  </si>
  <si>
    <t xml:space="preserve"> Communications and visibility Plan developed for raising awareness of EE/RE measures in targetted buildings (Workshops)</t>
  </si>
  <si>
    <t xml:space="preserve"> Communications and visibility Plan developed for raising awareness of EE/RE measures in targetted buildings (Multimidia Campaigns)</t>
  </si>
  <si>
    <t>2 Complementary Technical Studies created to support electricity and Jamaica's (IRP)</t>
  </si>
  <si>
    <t>Total Project</t>
  </si>
  <si>
    <t>% of total</t>
  </si>
  <si>
    <t>%</t>
  </si>
  <si>
    <t>Max</t>
  </si>
  <si>
    <t>EUR/US$</t>
  </si>
  <si>
    <t>EUR</t>
  </si>
  <si>
    <t>JA-L1056 - Energy Management and Efficiency Program</t>
  </si>
  <si>
    <t>Deep EE and RE measures execution (7 buildings)</t>
  </si>
  <si>
    <t>Communications &amp; Raising awareness (workshops and Multimidia Campaigns)</t>
  </si>
  <si>
    <t xml:space="preserve"> COMPONENT 2. Support to Capacity Building for Energy Planning</t>
  </si>
  <si>
    <t xml:space="preserve">Complementary technical studies to support Electricity Planning and IRP
(studies will focus on fuel switching options, infrastructure, policy and regulation that can make a real difference to final energy cost, reliability and environmental externalities)
</t>
  </si>
  <si>
    <t># Comp.</t>
  </si>
  <si>
    <t>PRODUCT/DELIVERABLE</t>
  </si>
  <si>
    <r>
      <t>MILESTONE ACTIVITY</t>
    </r>
    <r>
      <rPr>
        <b/>
        <vertAlign val="superscript"/>
        <sz val="9"/>
        <color theme="0"/>
        <rFont val="Arial"/>
        <family val="2"/>
      </rPr>
      <t>1</t>
    </r>
  </si>
  <si>
    <t xml:space="preserve"> IDB COSTS</t>
  </si>
  <si>
    <t>JICA COSTS</t>
  </si>
  <si>
    <t>TOTAL FINANCING
US$</t>
  </si>
  <si>
    <t>TOTAL FINANCING
EUR</t>
  </si>
  <si>
    <t xml:space="preserve">RESPONSIBILITY 
</t>
  </si>
  <si>
    <t>POLICY MARKER</t>
  </si>
  <si>
    <t>Proposal 1 May 2017</t>
  </si>
  <si>
    <t>INDICATIVE 
US$</t>
  </si>
  <si>
    <t>INDICATIVE 
EUR exhange rate Jan  2017</t>
  </si>
  <si>
    <t xml:space="preserve">INDICATIVE 
EUR </t>
  </si>
  <si>
    <t>Component 1 Energy Efficiency and Energy Conservation measures in government facilities.</t>
  </si>
  <si>
    <t>Output 1.1 Identified public sector facilities to be retrofitted with appropriate EE/RE technologies</t>
  </si>
  <si>
    <t>30 buildings retrofitted with EE/RE</t>
  </si>
  <si>
    <t>EE/RE building envelope equipment replaced and installed</t>
  </si>
  <si>
    <t>Investment Grade Audits on remaining 24 buildings</t>
  </si>
  <si>
    <t>AE-Main</t>
  </si>
  <si>
    <t>Works completed in 30 buildings</t>
  </si>
  <si>
    <t>Communications and visibility Plan developed for raising awareness of EE/RE measures in targetted buildings</t>
  </si>
  <si>
    <t>Output 1.2 Environment &amp; Waste Disposal Measures Developed</t>
  </si>
  <si>
    <t>Environmental &amp; Waste Disposal Manuals developed</t>
  </si>
  <si>
    <t>Environmental Guidelines for Disposal of retrofitted equipment</t>
  </si>
  <si>
    <t>Disposal Manual reviewed and accepted by NEPA</t>
  </si>
  <si>
    <t>Support for Location and Verification of waste disposal</t>
  </si>
  <si>
    <t>Output 1.3:  Retrofitted buildings with LED lighting technology</t>
  </si>
  <si>
    <t xml:space="preserve">50 buildings retrofitted with EE light technology </t>
  </si>
  <si>
    <t>EE light technology replaced and installed</t>
  </si>
  <si>
    <t>Lighting Tech Specs. Reviewed and updated</t>
  </si>
  <si>
    <t>Output 1.4: Strengthened personnel for energy management projects in public buildings</t>
  </si>
  <si>
    <t>60 personnel trained</t>
  </si>
  <si>
    <t>Personnel trained in energy management projects, including gender</t>
  </si>
  <si>
    <t>Training manuals/protocols developed</t>
  </si>
  <si>
    <t>n/a</t>
  </si>
  <si>
    <t>Component 2: Fuel Efficiency in the Transport Sector</t>
  </si>
  <si>
    <t>Output 2.1: Urban Traffic Management System Developed in Kingston</t>
  </si>
  <si>
    <t>Urban Traffic Management System developed</t>
  </si>
  <si>
    <t>Civil Works developed in traffic corridors</t>
  </si>
  <si>
    <t>20.7 km of Corridors with equipment installed</t>
  </si>
  <si>
    <t>PCJ/NWA</t>
  </si>
  <si>
    <t>Component 3  Support to Institutional Strengthening for Energy Planning</t>
  </si>
  <si>
    <t xml:space="preserve">Output 3.1 </t>
  </si>
  <si>
    <t>MSET Capacity for planning and policy Management completed</t>
  </si>
  <si>
    <t>Selection of Technical Experts to support Electricity and Energy Planning in MSET (3)</t>
  </si>
  <si>
    <t>PCJ/MSET</t>
  </si>
  <si>
    <t>PD/GG - Significant</t>
  </si>
  <si>
    <t>Development of an operational manual for the IRP</t>
  </si>
  <si>
    <t>Technical Studies to supportelectricity and energy planning</t>
  </si>
  <si>
    <t>IT Planning System diagnostic study completed</t>
  </si>
  <si>
    <t xml:space="preserve">MSET Unit Receives required IT platform and system tools for energy planning </t>
  </si>
  <si>
    <t>10 Training Modules Conducted for MSET Personnel</t>
  </si>
  <si>
    <t>4. Project Execution Unit Staffing &amp; Equipment</t>
  </si>
  <si>
    <t>PEU Established and Operational</t>
  </si>
  <si>
    <t>5. Audit and Evaluation</t>
  </si>
  <si>
    <t>AFS Completed</t>
  </si>
  <si>
    <t>Audited Financial Statement for the project</t>
  </si>
  <si>
    <t>Auditors contracted</t>
  </si>
  <si>
    <t>Mid-Term and Final Evaluation Completed</t>
  </si>
  <si>
    <t>Project Evaluation Reports</t>
  </si>
  <si>
    <t>Consultants engaged</t>
  </si>
  <si>
    <t>Project Monitoring and Evaluation</t>
  </si>
  <si>
    <t>6. Contingencies</t>
  </si>
  <si>
    <t>Project Contingencies</t>
  </si>
  <si>
    <t>TOTAL+FEES</t>
  </si>
  <si>
    <t>EUR/USD exchange rate</t>
  </si>
  <si>
    <t>EUR/USD exchange rate
SENT TO TAM</t>
  </si>
  <si>
    <t>Formula</t>
  </si>
  <si>
    <t>Frequency of Measurement</t>
  </si>
  <si>
    <t>Source of Verification</t>
  </si>
  <si>
    <t>Results Indicators</t>
  </si>
  <si>
    <t>Expected Result 1: Reduced electricity consumed in 7 Health government facilities</t>
  </si>
  <si>
    <t>Total kilowatt hours  (kWh) consumed in 7 Public Hospitals</t>
  </si>
  <si>
    <t>kWh</t>
  </si>
  <si>
    <t>End of the project</t>
  </si>
  <si>
    <t>Annual Report from Petroleum Corporation of Jamaica (PCJ) 
M&amp;E consulting firm report</t>
  </si>
  <si>
    <t>Expected Results 2: Reduced CO2  emissions resulting from reduced electricity consumption in 7 Hospitals government facilities</t>
  </si>
  <si>
    <t>CO2 equivalent emissions resulting from kWh consumed in 7 Public Hospitals</t>
  </si>
  <si>
    <t>Tons of CO2 equivalent</t>
  </si>
  <si>
    <t>Annual Report from PCJ 
M&amp;E consulting firm report</t>
  </si>
  <si>
    <t>Expected Results 3: Complementary technical studies that enable MSET to consider at least 1 additional EE/RE initiative or stretch target to further support the update of the IRP (2020)</t>
  </si>
  <si>
    <t>2 complementary technical studies that enable MSET to consider at least 1 additional EE/RE initiative or stretch target to further support the update of the IRP (2020)</t>
  </si>
  <si>
    <t># of proposal RE/EE received</t>
  </si>
  <si>
    <t>Output Indicators</t>
  </si>
  <si>
    <t xml:space="preserve">Expected Output 1: </t>
  </si>
  <si>
    <t>Public Hospitals with EE  equipment replaced, installed and operating</t>
  </si>
  <si>
    <t># of public buildings retrofitted</t>
  </si>
  <si>
    <t>Annually</t>
  </si>
  <si>
    <t xml:space="preserve">Annual reports from PCJ </t>
  </si>
  <si>
    <t>Expected Output 2:</t>
  </si>
  <si>
    <t xml:space="preserve">Communication activities completed to raise awareness on EE management &amp; maintenance  in the 7 public hospitals retrofitted </t>
  </si>
  <si>
    <t># of activities completed (workshop)</t>
  </si>
  <si>
    <t xml:space="preserve">Annual reports from PCJ 
</t>
  </si>
  <si>
    <t>Expected Output 3:</t>
  </si>
  <si>
    <t xml:space="preserve"># of activities completed (multimidia campaigns) </t>
  </si>
  <si>
    <t>Expected Output 4:</t>
  </si>
  <si>
    <t>Number of complementary technical studies to support Electricity Planning and Jamaica’s IRP</t>
  </si>
  <si>
    <t># studies</t>
  </si>
  <si>
    <t>End of project</t>
  </si>
  <si>
    <t>Baseline (2015)</t>
  </si>
  <si>
    <t>Expected Result 1: Reduced electricity consumed in 7 Public Hospitals</t>
  </si>
  <si>
    <t>Annual electricity consumed in 7 Hospitals government facilities</t>
  </si>
  <si>
    <t>Annual GHG emissions resulting from kWh consumed in 7 Hospitals government facilities</t>
  </si>
  <si>
    <t>Component 1: Outputs</t>
  </si>
  <si>
    <t>7 Hospitals government facilities with Energy Efficiency (EE) equipment replaced, installed and operating</t>
  </si>
  <si>
    <t>Annual reports from PCJ</t>
  </si>
  <si>
    <t>Communications and visibility Plan developed for raising awareness of EE/RE measures in targetted buildings (Multimedia Campaign)</t>
  </si>
  <si>
    <t># Multimedia Capmpaigns</t>
  </si>
  <si>
    <t>Communications and visibility Plan developed for raising awareness of EE/RE measures in targetted buildings (Workshop)</t>
  </si>
  <si>
    <t># Workshop</t>
  </si>
  <si>
    <t xml:space="preserve">Expected Results 3: </t>
  </si>
  <si>
    <t>#of additional proposals for RE/EE project received</t>
  </si>
  <si>
    <t>Component 2: Outputs</t>
  </si>
  <si>
    <t>2 Complementary technical studies to support Electricity Planning and IRP(Studies will focus on fuel switching options, infrastructure, policy and regulation that can make a real difference to final energy cost, reliability and environmental externalities)</t>
  </si>
  <si>
    <t># Study</t>
  </si>
  <si>
    <t>PROCUREMENT PLAN INITIAL LOAD INFORMATION  (ONGOING AND/OR LAST PRESENTED)</t>
  </si>
  <si>
    <t>WORKS</t>
  </si>
  <si>
    <t>National System</t>
  </si>
  <si>
    <t>Executing Agency</t>
  </si>
  <si>
    <t>Activity:</t>
  </si>
  <si>
    <t>Additional Information:</t>
  </si>
  <si>
    <t>Procurement Method
(Select one of the options):</t>
  </si>
  <si>
    <t>Lots Quantity:</t>
  </si>
  <si>
    <t>Process Number:</t>
  </si>
  <si>
    <t xml:space="preserve">Estimated Amount </t>
  </si>
  <si>
    <t>Associated Component:</t>
  </si>
  <si>
    <t>Review Method
(Select one of the options):</t>
  </si>
  <si>
    <t>Dates</t>
  </si>
  <si>
    <t>Comments - for UCS include selection method</t>
  </si>
  <si>
    <t>Ex-Post</t>
  </si>
  <si>
    <t>Estimated Amount, in US$:</t>
  </si>
  <si>
    <t>Estimated Amount IDB %:</t>
  </si>
  <si>
    <t>Estimated Amount JICA %</t>
  </si>
  <si>
    <t>Estimated Amount EU-CIF</t>
  </si>
  <si>
    <t>Estimated Amount Counterpart %:</t>
  </si>
  <si>
    <t>Specific Procurement notice</t>
  </si>
  <si>
    <t>Contract Signature</t>
  </si>
  <si>
    <t>Ex-Ante</t>
  </si>
  <si>
    <t>PROCUREMENT OF RE TECHNOLOGY AND EE MEASURES (7 PUBLIC HOSPITALS)</t>
  </si>
  <si>
    <t>Pending</t>
  </si>
  <si>
    <t>International Competitive Bidding</t>
  </si>
  <si>
    <t>Contract Concluded</t>
  </si>
  <si>
    <t>Ongoing</t>
  </si>
  <si>
    <t>GOODS</t>
  </si>
  <si>
    <t>Planned</t>
  </si>
  <si>
    <t>Rejection of all Bids</t>
  </si>
  <si>
    <t>Re-Tendering</t>
  </si>
  <si>
    <t>NON CONSULTING SERVICES</t>
  </si>
  <si>
    <t>Limited Competitive Bidding</t>
  </si>
  <si>
    <t>Estimated Amount</t>
  </si>
  <si>
    <t>Prequalification</t>
  </si>
  <si>
    <t>Bidding Documents</t>
  </si>
  <si>
    <t>Two-envelope International Competitive Bidding</t>
  </si>
  <si>
    <t>Quality Based Selection</t>
  </si>
  <si>
    <t>Selection Based on the Consultants' Qualifications</t>
  </si>
  <si>
    <t>CONSULTING FIRMS</t>
  </si>
  <si>
    <t>Single Source Selection</t>
  </si>
  <si>
    <t>Least cost Selection</t>
  </si>
  <si>
    <t>Petroleum Corporation of Jamaica</t>
  </si>
  <si>
    <t xml:space="preserve">Complementary technical studies to support Electricity Planning and IRP (Studies will focus on fuel switching options, infrastructure, policy and regulation) - 1
</t>
  </si>
  <si>
    <t xml:space="preserve">Complementary technical studies to support Electricity Planning and IRP (Studies will focus on fuel switching options, infrastructure, policy and regulation) - 2
</t>
  </si>
  <si>
    <t>Unit Prices</t>
  </si>
  <si>
    <t>`</t>
  </si>
  <si>
    <t>INDIVIDUAL CONSULTANTS</t>
  </si>
  <si>
    <t>Lump-Sum</t>
  </si>
  <si>
    <t>Estimated Number of Consultants:</t>
  </si>
  <si>
    <t>Turnkey</t>
  </si>
  <si>
    <t>No Objection to TOR's</t>
  </si>
  <si>
    <t>Lump-Sum + Reimbursable Expenses</t>
  </si>
  <si>
    <t>TRAINING</t>
  </si>
  <si>
    <t>Time-Based</t>
  </si>
  <si>
    <t>Annual Training Plan (ATP)</t>
  </si>
  <si>
    <t>End of Activity</t>
  </si>
  <si>
    <t>Price Comparison for Goods</t>
  </si>
  <si>
    <t>TRANSFERS</t>
  </si>
  <si>
    <t>Technical Specifications</t>
  </si>
  <si>
    <t>Transfer Purpose:</t>
  </si>
  <si>
    <t>Estimated Number of Transfers:</t>
  </si>
  <si>
    <t>Procurement of plant Design , Supply and Installation</t>
  </si>
  <si>
    <t>Transfer Date</t>
  </si>
  <si>
    <t>Procurement of IT Products and/or Services</t>
  </si>
  <si>
    <t>Price Comparison</t>
  </si>
  <si>
    <t>Terms of Reference</t>
  </si>
  <si>
    <t>INFORMATION FOR PROCUREMENT PLAN INITIAL UPLOAD 
ONGOING AND/OR LAST PRESENTED</t>
  </si>
  <si>
    <t>1. Procurement Plan Coverage</t>
  </si>
  <si>
    <t>Data</t>
  </si>
  <si>
    <t>From</t>
  </si>
  <si>
    <t>Until</t>
  </si>
  <si>
    <t>Procurement Plan Coverage:</t>
  </si>
  <si>
    <t>2. Procurement Plan Details</t>
  </si>
  <si>
    <t>Version 1 (2016)  :</t>
  </si>
  <si>
    <t>3. Amounts by Investment Category</t>
  </si>
  <si>
    <t>Investment Category</t>
  </si>
  <si>
    <t>Amount Financed by the EU-CIF</t>
  </si>
  <si>
    <t>Total Amount
(Including counterpart)</t>
  </si>
  <si>
    <t>Goods</t>
  </si>
  <si>
    <t>Non Consulting Services</t>
  </si>
  <si>
    <t>Training</t>
  </si>
  <si>
    <t>Operative Costs (Fees)</t>
  </si>
  <si>
    <t>Consulting Services (Firms + Individuals)</t>
  </si>
  <si>
    <t>Transfers</t>
  </si>
  <si>
    <t xml:space="preserve">Community Participation </t>
  </si>
  <si>
    <t>4. Components</t>
  </si>
  <si>
    <t>Project Components</t>
  </si>
  <si>
    <t>Amount Financed by EU-CIF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</si>
</sst>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00_-;\-* #,##0.00_-;_-* &quot;-&quot;??_-;_-@_-"/>
    <numFmt numFmtId="166" formatCode="_-&quot;J$&quot;* #,##0.00_-;\-&quot;J$&quot;* #,##0.00_-;_-&quot;J$&quot;* &quot;-&quot;??_-;_-@_-"/>
    <numFmt numFmtId="167" formatCode="General_);[Red]\-General_)"/>
    <numFmt numFmtId="168" formatCode="#,##0_ ;\-#,##0\ "/>
    <numFmt numFmtId="169" formatCode="0.0%"/>
    <numFmt numFmtId="170" formatCode="0;[Red]0"/>
    <numFmt numFmtId="171" formatCode="[$USD]\ #,##0;[Red][$USD]\ #,##0"/>
    <numFmt numFmtId="172" formatCode="[$USD]\ #,##0"/>
    <numFmt numFmtId="173" formatCode="[$USD]\ #,##0.00;[Red][$USD]\ #,##0.00"/>
    <numFmt numFmtId="174" formatCode="[$USD]\ #,##0.00"/>
    <numFmt numFmtId="175" formatCode="0.00;[Red]0.00"/>
    <numFmt numFmtId="176" formatCode="_(* #,##0_);_(* \(#,##0\);_(* &quot;-&quot;??_);_(@_)"/>
    <numFmt numFmtId="177" formatCode="_([$€-2]\ * #,##0.00_);_([$€-2]\ * \(#,##0.00\);_([$€-2]\ * &quot;-&quot;??_);_(@_)"/>
    <numFmt numFmtId="178" formatCode="&quot;$&quot;#,##0.00"/>
    <numFmt numFmtId="179" formatCode="[$-409]d\-mmm\-yy;@"/>
  </numFmts>
  <fonts count="90">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u/>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u/>
      <sz val="11"/>
      <color indexed="12"/>
      <name val="Calibri"/>
      <family val="2"/>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theme="1"/>
      <name val="Calibri"/>
      <family val="2"/>
      <scheme val="minor"/>
    </font>
    <font>
      <sz val="24"/>
      <color theme="1"/>
      <name val="Calibri"/>
      <family val="2"/>
      <scheme val="minor"/>
    </font>
    <font>
      <b/>
      <vertAlign val="superscript"/>
      <sz val="14"/>
      <color indexed="8"/>
      <name val="Calibri"/>
      <family val="2"/>
    </font>
    <font>
      <b/>
      <sz val="14"/>
      <color theme="1"/>
      <name val="Arial"/>
      <family val="2"/>
    </font>
    <font>
      <b/>
      <sz val="12"/>
      <color theme="1"/>
      <name val="Arial"/>
      <family val="2"/>
    </font>
    <font>
      <sz val="9"/>
      <color theme="1"/>
      <name val="Arial"/>
      <family val="2"/>
    </font>
    <font>
      <b/>
      <sz val="11"/>
      <name val="Arial"/>
      <family val="2"/>
    </font>
    <font>
      <sz val="11"/>
      <name val="Arial"/>
      <family val="2"/>
    </font>
    <font>
      <sz val="11"/>
      <color theme="1"/>
      <name val="Arial"/>
      <family val="2"/>
    </font>
    <font>
      <b/>
      <sz val="11"/>
      <color theme="1"/>
      <name val="Arial"/>
      <family val="2"/>
    </font>
    <font>
      <b/>
      <sz val="9"/>
      <color theme="1"/>
      <name val="Arial"/>
      <family val="2"/>
    </font>
    <font>
      <sz val="9"/>
      <name val="Arial"/>
      <family val="2"/>
    </font>
    <font>
      <b/>
      <sz val="14"/>
      <name val="Calibri"/>
      <family val="2"/>
      <scheme val="minor"/>
    </font>
    <font>
      <b/>
      <sz val="12"/>
      <color indexed="9"/>
      <name val="Calibri"/>
      <family val="2"/>
      <scheme val="minor"/>
    </font>
    <font>
      <sz val="10"/>
      <name val="Calibri"/>
      <family val="2"/>
      <scheme val="minor"/>
    </font>
    <font>
      <b/>
      <sz val="10"/>
      <color indexed="9"/>
      <name val="Calibri"/>
      <family val="2"/>
      <scheme val="minor"/>
    </font>
    <font>
      <b/>
      <sz val="10"/>
      <name val="Arial"/>
      <family val="2"/>
    </font>
    <font>
      <b/>
      <sz val="10"/>
      <name val="Calibri"/>
      <family val="2"/>
      <scheme val="minor"/>
    </font>
    <font>
      <sz val="9"/>
      <name val="Calibri"/>
      <family val="2"/>
      <scheme val="minor"/>
    </font>
    <font>
      <sz val="8"/>
      <name val="Calibri"/>
      <family val="2"/>
      <scheme val="minor"/>
    </font>
    <font>
      <sz val="11"/>
      <name val="Calibri"/>
      <family val="2"/>
      <scheme val="minor"/>
    </font>
    <font>
      <b/>
      <sz val="11"/>
      <name val="Calibri"/>
      <family val="2"/>
      <scheme val="minor"/>
    </font>
    <font>
      <b/>
      <sz val="12"/>
      <name val="Calibri"/>
      <family val="2"/>
      <scheme val="minor"/>
    </font>
    <font>
      <sz val="10"/>
      <color indexed="9"/>
      <name val="Calibri"/>
      <family val="2"/>
      <scheme val="minor"/>
    </font>
    <font>
      <b/>
      <sz val="12"/>
      <color theme="0"/>
      <name val="Calibri"/>
      <family val="2"/>
      <scheme val="minor"/>
    </font>
    <font>
      <sz val="10"/>
      <color theme="0"/>
      <name val="Calibri"/>
      <family val="2"/>
      <scheme val="minor"/>
    </font>
    <font>
      <sz val="12"/>
      <name val="Calibri"/>
      <family val="2"/>
      <scheme val="minor"/>
    </font>
    <font>
      <sz val="20"/>
      <color indexed="8"/>
      <name val="Calibri"/>
      <family val="2"/>
    </font>
    <font>
      <sz val="10"/>
      <color rgb="FF262626"/>
      <name val="Arial"/>
      <family val="2"/>
    </font>
    <font>
      <sz val="16"/>
      <color theme="1"/>
      <name val="Calibri"/>
      <family val="2"/>
      <scheme val="minor"/>
    </font>
    <font>
      <sz val="10"/>
      <color theme="0"/>
      <name val="Arial"/>
      <family val="2"/>
    </font>
    <font>
      <sz val="10"/>
      <color theme="1"/>
      <name val="Arial"/>
      <family val="2"/>
    </font>
    <font>
      <b/>
      <sz val="10"/>
      <color theme="1"/>
      <name val="Arial"/>
      <family val="2"/>
    </font>
    <font>
      <b/>
      <sz val="10"/>
      <color rgb="FF262626"/>
      <name val="Arial"/>
      <family val="2"/>
    </font>
    <font>
      <b/>
      <sz val="10"/>
      <color rgb="FF7030A0"/>
      <name val="Arial"/>
      <family val="2"/>
    </font>
    <font>
      <sz val="10"/>
      <color rgb="FF7030A0"/>
      <name val="Arial"/>
      <family val="2"/>
    </font>
    <font>
      <sz val="16"/>
      <name val="Calibri"/>
      <family val="2"/>
      <scheme val="minor"/>
    </font>
    <font>
      <sz val="16"/>
      <color indexed="8"/>
      <name val="Calibri"/>
      <family val="2"/>
      <scheme val="minor"/>
    </font>
    <font>
      <i/>
      <sz val="16"/>
      <name val="Calibri"/>
      <family val="2"/>
      <scheme val="minor"/>
    </font>
    <font>
      <b/>
      <sz val="16"/>
      <name val="Calibri"/>
      <family val="2"/>
      <scheme val="minor"/>
    </font>
    <font>
      <b/>
      <sz val="16"/>
      <color indexed="8"/>
      <name val="Calibri"/>
      <family val="2"/>
      <scheme val="minor"/>
    </font>
    <font>
      <b/>
      <sz val="16"/>
      <color rgb="FF000000"/>
      <name val="Calibri"/>
      <family val="2"/>
      <scheme val="minor"/>
    </font>
    <font>
      <b/>
      <sz val="16"/>
      <color theme="1"/>
      <name val="Calibri"/>
      <family val="2"/>
      <scheme val="minor"/>
    </font>
    <font>
      <b/>
      <sz val="24"/>
      <color indexed="8"/>
      <name val="Calibri"/>
      <family val="2"/>
    </font>
    <font>
      <sz val="11"/>
      <color rgb="FFFF0000"/>
      <name val="Calibri"/>
      <family val="2"/>
      <scheme val="minor"/>
    </font>
    <font>
      <b/>
      <i/>
      <sz val="12"/>
      <color rgb="FFFF0000"/>
      <name val="Calibri"/>
      <family val="2"/>
      <scheme val="minor"/>
    </font>
    <font>
      <sz val="11"/>
      <color rgb="FF0070C0"/>
      <name val="Calibri"/>
      <family val="2"/>
      <scheme val="minor"/>
    </font>
    <font>
      <b/>
      <sz val="9"/>
      <color theme="0"/>
      <name val="Arial"/>
      <family val="2"/>
    </font>
    <font>
      <b/>
      <vertAlign val="superscript"/>
      <sz val="9"/>
      <color theme="0"/>
      <name val="Arial"/>
      <family val="2"/>
    </font>
    <font>
      <b/>
      <sz val="10"/>
      <color theme="0"/>
      <name val="Arial"/>
      <family val="2"/>
    </font>
    <font>
      <sz val="9"/>
      <color rgb="FFFF0000"/>
      <name val="Arial"/>
      <family val="2"/>
    </font>
    <font>
      <b/>
      <sz val="12"/>
      <color theme="0"/>
      <name val="Arial"/>
      <family val="2"/>
    </font>
    <font>
      <b/>
      <sz val="12"/>
      <name val="Arial"/>
      <family val="2"/>
    </font>
    <font>
      <sz val="9"/>
      <color rgb="FF0070C0"/>
      <name val="Arial"/>
      <family val="2"/>
    </font>
    <font>
      <i/>
      <sz val="9"/>
      <color rgb="FFFF0000"/>
      <name val="Arial"/>
      <family val="2"/>
    </font>
    <font>
      <b/>
      <sz val="8"/>
      <color indexed="81"/>
      <name val="Tahoma"/>
      <family val="2"/>
    </font>
    <font>
      <sz val="8"/>
      <color indexed="81"/>
      <name val="Tahoma"/>
      <family val="2"/>
    </font>
    <font>
      <i/>
      <sz val="9"/>
      <color theme="0"/>
      <name val="Arial"/>
      <family val="2"/>
    </font>
    <font>
      <sz val="9"/>
      <color theme="0"/>
      <name val="Arial"/>
      <family val="2"/>
    </font>
  </fonts>
  <fills count="55">
    <fill>
      <patternFill patternType="none"/>
    </fill>
    <fill>
      <patternFill patternType="gray125"/>
    </fill>
    <fill>
      <patternFill patternType="solid">
        <fgColor rgb="FFFFEB9C"/>
      </patternFill>
    </fill>
    <fill>
      <patternFill patternType="solid">
        <fgColor rgb="FFFFFFCC"/>
      </patternFill>
    </fill>
    <fill>
      <patternFill patternType="solid">
        <fgColor theme="5"/>
      </patternFill>
    </fill>
    <fill>
      <patternFill patternType="solid">
        <fgColor rgb="FF92D050"/>
        <bgColor indexed="64"/>
      </patternFill>
    </fill>
    <fill>
      <patternFill patternType="solid">
        <fgColor rgb="FF00B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39997558519241921"/>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rgb="FFFFC000"/>
        <bgColor indexed="64"/>
      </patternFill>
    </fill>
    <fill>
      <patternFill patternType="solid">
        <fgColor theme="6" tint="0.79998168889431442"/>
        <bgColor indexed="64"/>
      </patternFill>
    </fill>
    <fill>
      <patternFill patternType="solid">
        <fgColor indexed="48"/>
        <bgColor indexed="64"/>
      </patternFill>
    </fill>
    <fill>
      <patternFill patternType="solid">
        <fgColor theme="0"/>
        <bgColor indexed="64"/>
      </patternFill>
    </fill>
    <fill>
      <patternFill patternType="solid">
        <fgColor theme="4" tint="0.59999389629810485"/>
        <bgColor indexed="64"/>
      </patternFill>
    </fill>
    <fill>
      <patternFill patternType="solid">
        <fgColor indexed="9"/>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8" tint="-0.49998474074526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rgb="FF00B0F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FFFF00"/>
        <bgColor indexed="64"/>
      </patternFill>
    </fill>
  </fills>
  <borders count="6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1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10" fillId="17"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4" fillId="4"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4" borderId="0" applyNumberFormat="0" applyBorder="0" applyAlignment="0" applyProtection="0"/>
    <xf numFmtId="0" fontId="11" fillId="8" borderId="0" applyNumberFormat="0" applyBorder="0" applyAlignment="0" applyProtection="0"/>
    <xf numFmtId="0" fontId="12" fillId="25" borderId="3" applyNumberFormat="0" applyAlignment="0" applyProtection="0"/>
    <xf numFmtId="0" fontId="12" fillId="25" borderId="3" applyNumberFormat="0" applyAlignment="0" applyProtection="0"/>
    <xf numFmtId="0" fontId="12" fillId="25" borderId="3" applyNumberFormat="0" applyAlignment="0" applyProtection="0"/>
    <xf numFmtId="0" fontId="13" fillId="26" borderId="4" applyNumberFormat="0" applyAlignment="0" applyProtection="0"/>
    <xf numFmtId="43" fontId="14"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165" fontId="1"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NumberFormat="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0" fontId="16" fillId="0" borderId="0" applyNumberFormat="0" applyFill="0" applyBorder="0" applyAlignment="0" applyProtection="0"/>
    <xf numFmtId="0" fontId="17" fillId="9"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12" borderId="3" applyNumberFormat="0" applyAlignment="0" applyProtection="0"/>
    <xf numFmtId="0" fontId="23" fillId="12" borderId="3" applyNumberFormat="0" applyAlignment="0" applyProtection="0"/>
    <xf numFmtId="0" fontId="23" fillId="12" borderId="3" applyNumberFormat="0" applyAlignment="0" applyProtection="0"/>
    <xf numFmtId="0" fontId="24" fillId="0" borderId="8" applyNumberFormat="0" applyFill="0" applyAlignment="0" applyProtection="0"/>
    <xf numFmtId="0" fontId="25" fillId="27" borderId="0" applyNumberFormat="0" applyBorder="0" applyAlignment="0" applyProtection="0"/>
    <xf numFmtId="0" fontId="2" fillId="2" borderId="0" applyNumberFormat="0" applyBorder="0" applyAlignment="0" applyProtection="0"/>
    <xf numFmtId="0" fontId="25" fillId="27" borderId="0" applyNumberFormat="0" applyBorder="0" applyAlignment="0" applyProtection="0"/>
    <xf numFmtId="0" fontId="14" fillId="0" borderId="0" applyNumberFormat="0" applyFont="0" applyFill="0" applyBorder="0" applyAlignment="0" applyProtection="0"/>
    <xf numFmtId="0" fontId="15" fillId="0" borderId="0"/>
    <xf numFmtId="0" fontId="14" fillId="0" borderId="0"/>
    <xf numFmtId="0" fontId="14" fillId="0" borderId="0"/>
    <xf numFmtId="0" fontId="14" fillId="0" borderId="0"/>
    <xf numFmtId="0" fontId="15" fillId="0" borderId="0"/>
    <xf numFmtId="0" fontId="15" fillId="0" borderId="0"/>
    <xf numFmtId="0" fontId="15" fillId="0" borderId="0"/>
    <xf numFmtId="0" fontId="14" fillId="0" borderId="0"/>
    <xf numFmtId="0" fontId="14" fillId="0" borderId="0"/>
    <xf numFmtId="167" fontId="26" fillId="0" borderId="0"/>
    <xf numFmtId="0" fontId="14" fillId="0" borderId="0"/>
    <xf numFmtId="0" fontId="15" fillId="0" borderId="0"/>
    <xf numFmtId="0" fontId="15" fillId="0" borderId="0"/>
    <xf numFmtId="0" fontId="14" fillId="0" borderId="0"/>
    <xf numFmtId="0" fontId="14" fillId="0" borderId="0"/>
    <xf numFmtId="0" fontId="15" fillId="0" borderId="0"/>
    <xf numFmtId="0" fontId="1" fillId="0" borderId="0"/>
    <xf numFmtId="0" fontId="15" fillId="0" borderId="0"/>
    <xf numFmtId="0" fontId="15" fillId="0" borderId="0"/>
    <xf numFmtId="0" fontId="14" fillId="0" borderId="0"/>
    <xf numFmtId="0" fontId="15" fillId="0" borderId="0"/>
    <xf numFmtId="0" fontId="1" fillId="0" borderId="0"/>
    <xf numFmtId="0" fontId="14" fillId="0" borderId="0"/>
    <xf numFmtId="0" fontId="14" fillId="0" borderId="0" applyNumberFormat="0" applyFont="0" applyFill="0" applyBorder="0" applyAlignment="0" applyProtection="0"/>
    <xf numFmtId="0" fontId="14" fillId="0" borderId="0" applyNumberFormat="0" applyFont="0" applyFill="0" applyBorder="0" applyAlignment="0" applyProtection="0"/>
    <xf numFmtId="0" fontId="1" fillId="0" borderId="0"/>
    <xf numFmtId="0" fontId="14" fillId="28" borderId="9" applyNumberFormat="0" applyFont="0" applyAlignment="0" applyProtection="0"/>
    <xf numFmtId="0" fontId="1" fillId="3" borderId="1" applyNumberFormat="0" applyFont="0" applyAlignment="0" applyProtection="0"/>
    <xf numFmtId="0" fontId="14" fillId="28" borderId="9" applyNumberFormat="0" applyFont="0" applyAlignment="0" applyProtection="0"/>
    <xf numFmtId="0" fontId="14" fillId="28" borderId="9" applyNumberFormat="0" applyFont="0" applyAlignment="0" applyProtection="0"/>
    <xf numFmtId="0" fontId="27" fillId="25" borderId="10" applyNumberFormat="0" applyAlignment="0" applyProtection="0"/>
    <xf numFmtId="0" fontId="27" fillId="25" borderId="10" applyNumberFormat="0" applyAlignment="0" applyProtection="0"/>
    <xf numFmtId="0" fontId="27" fillId="25" borderId="10"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591">
    <xf numFmtId="0" fontId="0" fillId="0" borderId="0" xfId="0"/>
    <xf numFmtId="0" fontId="5" fillId="5" borderId="0" xfId="0" applyFont="1" applyFill="1"/>
    <xf numFmtId="0" fontId="3" fillId="5" borderId="0" xfId="0" applyFont="1" applyFill="1"/>
    <xf numFmtId="0" fontId="3" fillId="5" borderId="0" xfId="0" applyFont="1" applyFill="1" applyAlignment="1">
      <alignment horizontal="center" vertical="center"/>
    </xf>
    <xf numFmtId="0" fontId="3" fillId="0" borderId="0" xfId="0" applyFont="1" applyAlignment="1">
      <alignment horizontal="center" vertical="center"/>
    </xf>
    <xf numFmtId="0" fontId="3" fillId="5" borderId="0" xfId="0" applyFont="1" applyFill="1" applyAlignment="1">
      <alignment vertical="center"/>
    </xf>
    <xf numFmtId="0" fontId="3" fillId="5" borderId="0" xfId="0" applyFont="1" applyFill="1" applyAlignment="1">
      <alignment horizontal="center" vertical="center" wrapText="1"/>
    </xf>
    <xf numFmtId="0" fontId="3" fillId="0" borderId="0" xfId="0" applyFont="1" applyAlignment="1">
      <alignment horizontal="center" vertical="center" wrapText="1"/>
    </xf>
    <xf numFmtId="0" fontId="6" fillId="6" borderId="0" xfId="0" applyFont="1" applyFill="1"/>
    <xf numFmtId="0" fontId="7" fillId="6" borderId="0" xfId="0" applyFont="1" applyFill="1"/>
    <xf numFmtId="0" fontId="0" fillId="6" borderId="0" xfId="0" applyFill="1" applyAlignment="1">
      <alignment horizontal="center" vertical="center"/>
    </xf>
    <xf numFmtId="44" fontId="0" fillId="0" borderId="0" xfId="2" applyFont="1" applyAlignment="1">
      <alignment horizontal="center" vertical="center"/>
    </xf>
    <xf numFmtId="44" fontId="0" fillId="0" borderId="0" xfId="2" applyFont="1"/>
    <xf numFmtId="44" fontId="0" fillId="0" borderId="0" xfId="0" applyNumberFormat="1"/>
    <xf numFmtId="0" fontId="3" fillId="0" borderId="0" xfId="0" applyFont="1"/>
    <xf numFmtId="0" fontId="0" fillId="0" borderId="0" xfId="0" applyAlignment="1">
      <alignment horizontal="center" vertical="center"/>
    </xf>
    <xf numFmtId="0" fontId="3" fillId="6" borderId="0" xfId="0" applyFont="1" applyFill="1"/>
    <xf numFmtId="0" fontId="0" fillId="6" borderId="0" xfId="0" applyFill="1"/>
    <xf numFmtId="44" fontId="3" fillId="6" borderId="0" xfId="0" applyNumberFormat="1" applyFont="1" applyFill="1"/>
    <xf numFmtId="8" fontId="0" fillId="0" borderId="0" xfId="0" applyNumberFormat="1" applyAlignment="1">
      <alignment horizontal="center" vertical="center"/>
    </xf>
    <xf numFmtId="44" fontId="0" fillId="0" borderId="0" xfId="2" applyFont="1" applyBorder="1"/>
    <xf numFmtId="44" fontId="3" fillId="0" borderId="0" xfId="2" applyFont="1"/>
    <xf numFmtId="8" fontId="0" fillId="0" borderId="0" xfId="0" applyNumberFormat="1"/>
    <xf numFmtId="0" fontId="0" fillId="0" borderId="0" xfId="0" applyFont="1"/>
    <xf numFmtId="44" fontId="3" fillId="6" borderId="0" xfId="2" applyFont="1" applyFill="1"/>
    <xf numFmtId="3" fontId="0" fillId="0" borderId="0" xfId="0" applyNumberFormat="1"/>
    <xf numFmtId="44" fontId="6" fillId="6" borderId="0" xfId="0" applyNumberFormat="1" applyFont="1" applyFill="1"/>
    <xf numFmtId="43" fontId="0" fillId="0" borderId="0" xfId="1" applyFont="1"/>
    <xf numFmtId="0" fontId="0" fillId="0" borderId="0" xfId="0"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horizontal="center" vertical="center"/>
    </xf>
    <xf numFmtId="0" fontId="35" fillId="31" borderId="2" xfId="0" applyFont="1" applyFill="1" applyBorder="1" applyAlignment="1" applyProtection="1">
      <alignment vertical="center" wrapText="1"/>
    </xf>
    <xf numFmtId="0" fontId="35" fillId="31" borderId="17" xfId="0" applyFont="1" applyFill="1" applyBorder="1" applyAlignment="1" applyProtection="1">
      <alignment vertical="center" wrapText="1"/>
    </xf>
    <xf numFmtId="0" fontId="35" fillId="31" borderId="18" xfId="0" applyFont="1" applyFill="1" applyBorder="1" applyAlignment="1" applyProtection="1">
      <alignment vertical="center" wrapText="1"/>
    </xf>
    <xf numFmtId="0" fontId="36" fillId="0" borderId="0" xfId="0" applyFont="1" applyBorder="1" applyAlignment="1" applyProtection="1">
      <alignment vertical="center"/>
    </xf>
    <xf numFmtId="0" fontId="36" fillId="0" borderId="0" xfId="0" applyFont="1" applyAlignment="1" applyProtection="1">
      <alignment vertical="center"/>
    </xf>
    <xf numFmtId="164" fontId="37" fillId="32" borderId="2" xfId="2" applyNumberFormat="1" applyFont="1" applyFill="1" applyBorder="1" applyAlignment="1" applyProtection="1">
      <alignment horizontal="center" vertical="center" wrapText="1"/>
    </xf>
    <xf numFmtId="164" fontId="37" fillId="32" borderId="2" xfId="2" applyNumberFormat="1" applyFont="1" applyFill="1" applyBorder="1" applyAlignment="1" applyProtection="1">
      <alignment horizontal="left" vertical="center"/>
    </xf>
    <xf numFmtId="0" fontId="38" fillId="32" borderId="2" xfId="0" applyFont="1" applyFill="1" applyBorder="1" applyAlignment="1" applyProtection="1">
      <alignment vertical="center"/>
    </xf>
    <xf numFmtId="0" fontId="36" fillId="0" borderId="0" xfId="0" applyFont="1" applyFill="1" applyBorder="1" applyAlignment="1" applyProtection="1">
      <alignment vertical="center"/>
    </xf>
    <xf numFmtId="0" fontId="36" fillId="0" borderId="0" xfId="0" applyFont="1" applyFill="1" applyAlignment="1" applyProtection="1">
      <alignment vertical="center"/>
    </xf>
    <xf numFmtId="0" fontId="39" fillId="0" borderId="2" xfId="0" applyFont="1" applyBorder="1" applyAlignment="1" applyProtection="1">
      <alignment vertical="center"/>
    </xf>
    <xf numFmtId="0" fontId="39" fillId="0" borderId="2" xfId="0" applyFont="1" applyBorder="1" applyAlignment="1" applyProtection="1">
      <alignment vertical="center" wrapText="1"/>
    </xf>
    <xf numFmtId="164" fontId="39" fillId="0" borderId="2" xfId="2" applyNumberFormat="1" applyFont="1" applyFill="1" applyBorder="1" applyAlignment="1" applyProtection="1">
      <alignment horizontal="center" vertical="center" wrapText="1"/>
    </xf>
    <xf numFmtId="164" fontId="40" fillId="0" borderId="2" xfId="2" applyNumberFormat="1" applyFont="1" applyBorder="1" applyAlignment="1" applyProtection="1">
      <alignment horizontal="left" vertical="center"/>
    </xf>
    <xf numFmtId="0" fontId="39" fillId="0" borderId="2" xfId="0" applyFont="1" applyFill="1" applyBorder="1" applyAlignment="1" applyProtection="1">
      <alignment vertical="center"/>
    </xf>
    <xf numFmtId="0" fontId="39" fillId="0" borderId="2" xfId="0" applyFont="1" applyFill="1" applyBorder="1" applyAlignment="1">
      <alignment horizontal="left" vertical="center" wrapText="1"/>
    </xf>
    <xf numFmtId="164" fontId="39" fillId="0" borderId="2" xfId="2" applyNumberFormat="1" applyFont="1" applyFill="1" applyBorder="1" applyAlignment="1" applyProtection="1">
      <alignment horizontal="center" vertical="center"/>
    </xf>
    <xf numFmtId="164" fontId="40" fillId="0" borderId="2" xfId="2" applyNumberFormat="1" applyFont="1" applyBorder="1" applyAlignment="1" applyProtection="1">
      <alignment horizontal="center" vertical="center"/>
    </xf>
    <xf numFmtId="0" fontId="39" fillId="0" borderId="0" xfId="0" applyFont="1" applyBorder="1" applyAlignment="1" applyProtection="1">
      <alignment vertical="center"/>
    </xf>
    <xf numFmtId="0" fontId="39" fillId="0" borderId="0" xfId="0" applyFont="1" applyAlignment="1" applyProtection="1">
      <alignment vertical="center"/>
    </xf>
    <xf numFmtId="164" fontId="40" fillId="33" borderId="2" xfId="2" applyNumberFormat="1" applyFont="1" applyFill="1" applyBorder="1" applyAlignment="1" applyProtection="1">
      <alignment horizontal="right" vertical="center"/>
    </xf>
    <xf numFmtId="0" fontId="39" fillId="33" borderId="2" xfId="0" applyFont="1" applyFill="1" applyBorder="1" applyAlignment="1" applyProtection="1">
      <alignment vertical="center"/>
    </xf>
    <xf numFmtId="164" fontId="39" fillId="0" borderId="2" xfId="2" applyNumberFormat="1" applyFont="1" applyFill="1" applyBorder="1" applyAlignment="1" applyProtection="1">
      <alignment horizontal="right" vertical="center"/>
    </xf>
    <xf numFmtId="0" fontId="41" fillId="0" borderId="2" xfId="0" applyFont="1" applyBorder="1" applyAlignment="1" applyProtection="1">
      <alignment vertical="center"/>
    </xf>
    <xf numFmtId="1" fontId="41" fillId="0" borderId="2" xfId="0" applyNumberFormat="1" applyFont="1" applyBorder="1" applyAlignment="1" applyProtection="1">
      <alignment vertical="center"/>
    </xf>
    <xf numFmtId="0" fontId="42" fillId="0" borderId="0" xfId="0" applyFont="1" applyBorder="1" applyAlignment="1" applyProtection="1">
      <alignment vertical="center"/>
    </xf>
    <xf numFmtId="0" fontId="42" fillId="0" borderId="0" xfId="0" applyFont="1" applyAlignment="1" applyProtection="1">
      <alignment vertical="center"/>
    </xf>
    <xf numFmtId="0" fontId="36" fillId="0" borderId="0" xfId="0" applyFont="1" applyAlignment="1" applyProtection="1">
      <alignment vertical="center" wrapText="1"/>
    </xf>
    <xf numFmtId="0" fontId="36" fillId="0" borderId="0" xfId="0" applyFont="1" applyAlignment="1" applyProtection="1">
      <alignment horizontal="center" vertical="center"/>
    </xf>
    <xf numFmtId="0" fontId="42" fillId="0" borderId="0" xfId="0" applyFont="1" applyAlignment="1" applyProtection="1">
      <alignment horizontal="left" vertical="center"/>
    </xf>
    <xf numFmtId="0" fontId="42" fillId="0" borderId="0" xfId="0" applyFont="1" applyAlignment="1" applyProtection="1">
      <alignment vertical="center" wrapText="1"/>
    </xf>
    <xf numFmtId="0" fontId="42" fillId="0" borderId="0" xfId="0" applyFont="1" applyAlignment="1" applyProtection="1">
      <alignment horizontal="center" vertical="center"/>
    </xf>
    <xf numFmtId="0" fontId="42" fillId="0" borderId="12" xfId="0" applyFont="1" applyBorder="1" applyAlignment="1" applyProtection="1">
      <alignment vertical="center"/>
    </xf>
    <xf numFmtId="0" fontId="42" fillId="0" borderId="0" xfId="0" applyFont="1" applyBorder="1" applyAlignment="1" applyProtection="1">
      <alignment horizontal="center" vertical="center"/>
    </xf>
    <xf numFmtId="0" fontId="42" fillId="0" borderId="12" xfId="0" applyFont="1" applyBorder="1" applyAlignment="1" applyProtection="1">
      <alignment horizontal="center" vertical="center"/>
    </xf>
    <xf numFmtId="0" fontId="42" fillId="0" borderId="19" xfId="0" applyFont="1" applyBorder="1" applyAlignment="1" applyProtection="1">
      <alignment vertical="center"/>
    </xf>
    <xf numFmtId="0" fontId="0" fillId="0" borderId="0" xfId="0" applyAlignment="1" applyProtection="1">
      <alignment horizontal="left" vertical="center"/>
    </xf>
    <xf numFmtId="0" fontId="0" fillId="0" borderId="0" xfId="0" applyAlignment="1" applyProtection="1">
      <alignment vertical="center" wrapText="1"/>
    </xf>
    <xf numFmtId="0" fontId="14" fillId="0" borderId="0" xfId="72"/>
    <xf numFmtId="0" fontId="45" fillId="0" borderId="0" xfId="78" applyFont="1" applyBorder="1"/>
    <xf numFmtId="0" fontId="45" fillId="0" borderId="0" xfId="78" applyFont="1" applyFill="1" applyBorder="1" applyAlignment="1">
      <alignment vertical="center" wrapText="1"/>
    </xf>
    <xf numFmtId="0" fontId="47" fillId="0" borderId="0" xfId="72" applyFont="1"/>
    <xf numFmtId="0" fontId="48" fillId="0" borderId="0" xfId="78" applyFont="1" applyFill="1" applyBorder="1" applyAlignment="1">
      <alignment vertical="center" wrapText="1"/>
    </xf>
    <xf numFmtId="0" fontId="45" fillId="0" borderId="24" xfId="72" applyFont="1" applyFill="1" applyBorder="1" applyAlignment="1">
      <alignment vertical="center" wrapText="1"/>
    </xf>
    <xf numFmtId="0" fontId="45" fillId="0" borderId="2" xfId="72" applyFont="1" applyFill="1" applyBorder="1" applyAlignment="1">
      <alignment vertical="center" wrapText="1"/>
    </xf>
    <xf numFmtId="164" fontId="45" fillId="0" borderId="2" xfId="2" applyNumberFormat="1" applyFont="1" applyFill="1" applyBorder="1" applyAlignment="1">
      <alignment vertical="center" wrapText="1"/>
    </xf>
    <xf numFmtId="0" fontId="45" fillId="0" borderId="26" xfId="72" applyFont="1" applyFill="1" applyBorder="1" applyAlignment="1">
      <alignment vertical="center" wrapText="1"/>
    </xf>
    <xf numFmtId="17" fontId="45" fillId="35" borderId="0" xfId="72" applyNumberFormat="1" applyFont="1" applyFill="1" applyBorder="1" applyAlignment="1">
      <alignment horizontal="center" vertical="center" wrapText="1"/>
    </xf>
    <xf numFmtId="164" fontId="3" fillId="0" borderId="0" xfId="2" applyNumberFormat="1" applyFont="1"/>
    <xf numFmtId="3" fontId="3" fillId="0" borderId="0" xfId="0" applyNumberFormat="1" applyFont="1"/>
    <xf numFmtId="0" fontId="45" fillId="0" borderId="2" xfId="72" applyFont="1" applyFill="1" applyBorder="1" applyAlignment="1">
      <alignment horizontal="left" vertical="center" wrapText="1"/>
    </xf>
    <xf numFmtId="3" fontId="45" fillId="0" borderId="2" xfId="72" applyNumberFormat="1" applyFont="1" applyFill="1" applyBorder="1" applyAlignment="1">
      <alignment horizontal="center" vertical="center" wrapText="1"/>
    </xf>
    <xf numFmtId="0" fontId="45" fillId="0" borderId="2" xfId="72" applyFont="1" applyFill="1" applyBorder="1" applyAlignment="1">
      <alignment horizontal="center" vertical="center" wrapText="1"/>
    </xf>
    <xf numFmtId="0" fontId="50" fillId="35" borderId="2" xfId="0" applyFont="1" applyFill="1" applyBorder="1" applyAlignment="1" applyProtection="1">
      <alignment horizontal="center" vertical="center"/>
    </xf>
    <xf numFmtId="0" fontId="51" fillId="0" borderId="0" xfId="0" applyFont="1"/>
    <xf numFmtId="164" fontId="52" fillId="0" borderId="0" xfId="2" applyNumberFormat="1" applyFont="1"/>
    <xf numFmtId="43" fontId="51" fillId="0" borderId="0" xfId="1" applyFont="1"/>
    <xf numFmtId="168" fontId="0" fillId="0" borderId="0" xfId="0" applyNumberFormat="1"/>
    <xf numFmtId="0" fontId="45" fillId="35" borderId="2" xfId="72" applyFont="1" applyFill="1" applyBorder="1" applyAlignment="1">
      <alignment horizontal="center" vertical="center" wrapText="1"/>
    </xf>
    <xf numFmtId="0" fontId="50" fillId="35" borderId="2" xfId="0" applyFont="1" applyFill="1" applyBorder="1" applyAlignment="1">
      <alignment horizontal="center" vertical="center" wrapText="1"/>
    </xf>
    <xf numFmtId="9" fontId="45" fillId="35" borderId="2" xfId="72" applyNumberFormat="1" applyFont="1" applyFill="1" applyBorder="1" applyAlignment="1">
      <alignment horizontal="center" vertical="center" wrapText="1"/>
    </xf>
    <xf numFmtId="0" fontId="48" fillId="5" borderId="2" xfId="72" applyFont="1" applyFill="1" applyBorder="1" applyAlignment="1">
      <alignment horizontal="center" vertical="center" wrapText="1"/>
    </xf>
    <xf numFmtId="0" fontId="45" fillId="35" borderId="30" xfId="72" applyFont="1" applyFill="1" applyBorder="1" applyAlignment="1">
      <alignment horizontal="left" vertical="center" wrapText="1"/>
    </xf>
    <xf numFmtId="0" fontId="45" fillId="0" borderId="31" xfId="72" applyFont="1" applyFill="1" applyBorder="1" applyAlignment="1">
      <alignment vertical="center" wrapText="1"/>
    </xf>
    <xf numFmtId="0" fontId="45" fillId="35" borderId="31" xfId="72" applyFont="1" applyFill="1" applyBorder="1" applyAlignment="1">
      <alignment horizontal="center" vertical="center" wrapText="1"/>
    </xf>
    <xf numFmtId="0" fontId="50" fillId="35" borderId="31" xfId="0" applyFont="1" applyFill="1" applyBorder="1" applyAlignment="1">
      <alignment horizontal="center" vertical="center" wrapText="1"/>
    </xf>
    <xf numFmtId="164" fontId="50" fillId="35" borderId="31" xfId="2" applyNumberFormat="1" applyFont="1" applyFill="1" applyBorder="1" applyAlignment="1" applyProtection="1">
      <alignment horizontal="center"/>
    </xf>
    <xf numFmtId="9" fontId="51" fillId="35" borderId="31" xfId="0" applyNumberFormat="1" applyFont="1" applyFill="1" applyBorder="1" applyAlignment="1">
      <alignment horizontal="center" vertical="center"/>
    </xf>
    <xf numFmtId="9" fontId="45" fillId="35" borderId="31" xfId="72" applyNumberFormat="1" applyFont="1" applyFill="1" applyBorder="1" applyAlignment="1">
      <alignment wrapText="1"/>
    </xf>
    <xf numFmtId="0" fontId="45" fillId="5" borderId="31" xfId="72" applyFont="1" applyFill="1" applyBorder="1" applyAlignment="1">
      <alignment horizontal="center" vertical="center" wrapText="1"/>
    </xf>
    <xf numFmtId="17" fontId="50" fillId="35" borderId="31" xfId="0" applyNumberFormat="1" applyFont="1" applyFill="1" applyBorder="1" applyAlignment="1" applyProtection="1">
      <alignment horizontal="center"/>
    </xf>
    <xf numFmtId="0" fontId="45" fillId="0" borderId="32" xfId="72" applyFont="1" applyFill="1" applyBorder="1" applyAlignment="1">
      <alignment vertical="center" wrapText="1"/>
    </xf>
    <xf numFmtId="164" fontId="3" fillId="0" borderId="0" xfId="2" applyNumberFormat="1" applyFont="1" applyAlignment="1">
      <alignment vertical="center"/>
    </xf>
    <xf numFmtId="0" fontId="45" fillId="0" borderId="0" xfId="78" applyFont="1" applyFill="1" applyBorder="1" applyAlignment="1">
      <alignment horizontal="left" vertical="center" wrapText="1"/>
    </xf>
    <xf numFmtId="0" fontId="45" fillId="0" borderId="18" xfId="78" applyFont="1" applyFill="1" applyBorder="1" applyAlignment="1">
      <alignment horizontal="left" vertical="center" wrapText="1"/>
    </xf>
    <xf numFmtId="0" fontId="48" fillId="0" borderId="0" xfId="78" applyFont="1" applyFill="1" applyBorder="1" applyAlignment="1">
      <alignment horizontal="left" vertical="center" wrapText="1"/>
    </xf>
    <xf numFmtId="0" fontId="48" fillId="0" borderId="18" xfId="78" applyFont="1" applyFill="1" applyBorder="1" applyAlignment="1">
      <alignment horizontal="left" vertical="center" wrapText="1"/>
    </xf>
    <xf numFmtId="0" fontId="45" fillId="35" borderId="2" xfId="72" applyFont="1" applyFill="1" applyBorder="1" applyAlignment="1">
      <alignment vertical="center" wrapText="1"/>
    </xf>
    <xf numFmtId="164" fontId="3" fillId="0" borderId="0" xfId="2" applyNumberFormat="1" applyFont="1" applyAlignment="1">
      <alignment horizontal="center" vertical="center"/>
    </xf>
    <xf numFmtId="0" fontId="0" fillId="0" borderId="2" xfId="0" applyBorder="1" applyAlignment="1">
      <alignment vertical="center"/>
    </xf>
    <xf numFmtId="9" fontId="0" fillId="0" borderId="2" xfId="0" applyNumberFormat="1" applyBorder="1"/>
    <xf numFmtId="0" fontId="14" fillId="0" borderId="0" xfId="78"/>
    <xf numFmtId="43" fontId="45" fillId="0" borderId="2" xfId="1" applyFont="1" applyFill="1" applyBorder="1" applyAlignment="1">
      <alignment vertical="center" wrapText="1"/>
    </xf>
    <xf numFmtId="43" fontId="1" fillId="0" borderId="0" xfId="1" applyFont="1"/>
    <xf numFmtId="164" fontId="6" fillId="0" borderId="0" xfId="2" applyNumberFormat="1" applyFont="1" applyAlignment="1">
      <alignment vertical="center"/>
    </xf>
    <xf numFmtId="43" fontId="0" fillId="0" borderId="0" xfId="0" applyNumberFormat="1"/>
    <xf numFmtId="9" fontId="45" fillId="0" borderId="2" xfId="3" applyFont="1" applyFill="1" applyBorder="1" applyAlignment="1">
      <alignment vertical="center" wrapText="1"/>
    </xf>
    <xf numFmtId="9" fontId="45" fillId="0" borderId="2" xfId="3" applyFont="1" applyFill="1" applyBorder="1" applyAlignment="1">
      <alignment horizontal="center" vertical="center" wrapText="1"/>
    </xf>
    <xf numFmtId="0" fontId="48" fillId="0" borderId="2" xfId="72" applyFont="1" applyFill="1" applyBorder="1" applyAlignment="1">
      <alignment horizontal="center" vertical="center" wrapText="1"/>
    </xf>
    <xf numFmtId="17" fontId="45" fillId="0" borderId="2" xfId="0" applyNumberFormat="1" applyFont="1" applyFill="1" applyBorder="1" applyAlignment="1" applyProtection="1">
      <alignment horizontal="right" vertical="center"/>
    </xf>
    <xf numFmtId="0" fontId="14" fillId="0" borderId="0" xfId="72" applyBorder="1"/>
    <xf numFmtId="0" fontId="47" fillId="0" borderId="0" xfId="72" applyFont="1" applyBorder="1"/>
    <xf numFmtId="0" fontId="0" fillId="0" borderId="0" xfId="0" applyBorder="1"/>
    <xf numFmtId="168" fontId="45" fillId="0" borderId="2" xfId="72" applyNumberFormat="1" applyFont="1" applyFill="1" applyBorder="1" applyAlignment="1">
      <alignment horizontal="center" vertical="center" wrapText="1"/>
    </xf>
    <xf numFmtId="0" fontId="52" fillId="0" borderId="2" xfId="72" applyFont="1" applyFill="1" applyBorder="1" applyAlignment="1">
      <alignment horizontal="center" vertical="center" wrapText="1"/>
    </xf>
    <xf numFmtId="0" fontId="7" fillId="0" borderId="0" xfId="0" applyFont="1"/>
    <xf numFmtId="0" fontId="44" fillId="34" borderId="40" xfId="78" applyFont="1" applyFill="1" applyBorder="1" applyAlignment="1">
      <alignment horizontal="center" vertical="center" wrapText="1"/>
    </xf>
    <xf numFmtId="0" fontId="53" fillId="0" borderId="30" xfId="78" applyFont="1" applyFill="1" applyBorder="1" applyAlignment="1">
      <alignment horizontal="left" vertical="center" wrapText="1"/>
    </xf>
    <xf numFmtId="17" fontId="57" fillId="0" borderId="31" xfId="78" applyNumberFormat="1" applyFont="1" applyFill="1" applyBorder="1" applyAlignment="1">
      <alignment horizontal="center" vertical="center" wrapText="1"/>
    </xf>
    <xf numFmtId="17" fontId="57" fillId="0" borderId="32" xfId="78" applyNumberFormat="1" applyFont="1" applyFill="1" applyBorder="1" applyAlignment="1">
      <alignment horizontal="center" vertical="center" wrapText="1"/>
    </xf>
    <xf numFmtId="0" fontId="53" fillId="0" borderId="41" xfId="78" applyFont="1" applyFill="1" applyBorder="1" applyAlignment="1">
      <alignment horizontal="left" vertical="center" wrapText="1"/>
    </xf>
    <xf numFmtId="0" fontId="57" fillId="0" borderId="0" xfId="78" applyFont="1" applyFill="1" applyBorder="1" applyAlignment="1">
      <alignment horizontal="left" vertical="center" wrapText="1"/>
    </xf>
    <xf numFmtId="0" fontId="53" fillId="0" borderId="29" xfId="78" applyFont="1" applyFill="1" applyBorder="1" applyAlignment="1">
      <alignment horizontal="left" vertical="center" wrapText="1"/>
    </xf>
    <xf numFmtId="0" fontId="57" fillId="0" borderId="47" xfId="78" applyFont="1" applyBorder="1" applyAlignment="1" applyProtection="1"/>
    <xf numFmtId="171" fontId="57" fillId="0" borderId="15" xfId="78" applyNumberFormat="1" applyFont="1" applyFill="1" applyBorder="1" applyAlignment="1">
      <alignment horizontal="right" vertical="center" wrapText="1"/>
    </xf>
    <xf numFmtId="172" fontId="57" fillId="0" borderId="25" xfId="78" applyNumberFormat="1" applyFont="1" applyFill="1" applyBorder="1" applyAlignment="1">
      <alignment horizontal="right" vertical="center" wrapText="1"/>
    </xf>
    <xf numFmtId="0" fontId="57" fillId="0" borderId="24" xfId="78" applyFont="1" applyBorder="1" applyAlignment="1" applyProtection="1"/>
    <xf numFmtId="171" fontId="57" fillId="0" borderId="2" xfId="78" applyNumberFormat="1" applyFont="1" applyFill="1" applyBorder="1" applyAlignment="1">
      <alignment horizontal="right" vertical="center" wrapText="1"/>
    </xf>
    <xf numFmtId="172" fontId="57" fillId="0" borderId="26" xfId="78" applyNumberFormat="1" applyFont="1" applyFill="1" applyBorder="1" applyAlignment="1">
      <alignment horizontal="right" vertical="center" wrapText="1"/>
    </xf>
    <xf numFmtId="43" fontId="7" fillId="0" borderId="0" xfId="1" applyFont="1"/>
    <xf numFmtId="173" fontId="57" fillId="0" borderId="2" xfId="78" applyNumberFormat="1" applyFont="1" applyFill="1" applyBorder="1" applyAlignment="1">
      <alignment horizontal="right" vertical="center" wrapText="1"/>
    </xf>
    <xf numFmtId="0" fontId="57" fillId="0" borderId="24" xfId="78" applyFont="1" applyFill="1" applyBorder="1" applyAlignment="1" applyProtection="1"/>
    <xf numFmtId="0" fontId="57" fillId="0" borderId="36" xfId="78" applyFont="1" applyFill="1" applyBorder="1" applyAlignment="1" applyProtection="1"/>
    <xf numFmtId="173" fontId="57" fillId="0" borderId="13" xfId="78" applyNumberFormat="1" applyFont="1" applyFill="1" applyBorder="1" applyAlignment="1">
      <alignment horizontal="right" vertical="center" wrapText="1"/>
    </xf>
    <xf numFmtId="174" fontId="44" fillId="34" borderId="46" xfId="78" applyNumberFormat="1" applyFont="1" applyFill="1" applyBorder="1" applyAlignment="1">
      <alignment horizontal="right" vertical="center" wrapText="1"/>
    </xf>
    <xf numFmtId="0" fontId="57" fillId="0" borderId="47" xfId="78" applyFont="1" applyBorder="1" applyAlignment="1" applyProtection="1">
      <alignment vertical="center" wrapText="1"/>
    </xf>
    <xf numFmtId="172" fontId="57" fillId="0" borderId="15" xfId="78" applyNumberFormat="1" applyFont="1" applyFill="1" applyBorder="1" applyAlignment="1">
      <alignment horizontal="right" vertical="center" wrapText="1"/>
    </xf>
    <xf numFmtId="172" fontId="57" fillId="0" borderId="2" xfId="78" applyNumberFormat="1" applyFont="1" applyFill="1" applyBorder="1" applyAlignment="1">
      <alignment horizontal="right" vertical="center" wrapText="1"/>
    </xf>
    <xf numFmtId="0" fontId="44" fillId="34" borderId="29" xfId="78" applyFont="1" applyFill="1" applyBorder="1" applyAlignment="1">
      <alignment horizontal="center" vertical="center" wrapText="1"/>
    </xf>
    <xf numFmtId="172" fontId="44" fillId="34" borderId="27" xfId="78" applyNumberFormat="1" applyFont="1" applyFill="1" applyBorder="1" applyAlignment="1">
      <alignment horizontal="right" vertical="center" wrapText="1"/>
    </xf>
    <xf numFmtId="172" fontId="44" fillId="34" borderId="28" xfId="78" applyNumberFormat="1" applyFont="1" applyFill="1" applyBorder="1" applyAlignment="1">
      <alignment horizontal="right" vertical="center" wrapText="1"/>
    </xf>
    <xf numFmtId="174" fontId="7" fillId="0" borderId="0" xfId="0" applyNumberFormat="1" applyFont="1"/>
    <xf numFmtId="0" fontId="0" fillId="0" borderId="0" xfId="0" applyFill="1" applyBorder="1"/>
    <xf numFmtId="0" fontId="3" fillId="0" borderId="0" xfId="0" applyFont="1" applyFill="1" applyBorder="1" applyAlignment="1">
      <alignment horizontal="left" vertical="top" wrapText="1"/>
    </xf>
    <xf numFmtId="0" fontId="0" fillId="0" borderId="0" xfId="0" applyFill="1"/>
    <xf numFmtId="164" fontId="0" fillId="0" borderId="0" xfId="0" applyNumberFormat="1"/>
    <xf numFmtId="164" fontId="0" fillId="0" borderId="0" xfId="2" applyNumberFormat="1" applyFont="1"/>
    <xf numFmtId="9" fontId="0" fillId="0" borderId="0" xfId="0" applyNumberFormat="1"/>
    <xf numFmtId="0" fontId="6" fillId="40" borderId="22" xfId="0" applyFont="1" applyFill="1" applyBorder="1" applyAlignment="1">
      <alignment horizontal="center" vertical="center" wrapText="1" readingOrder="1"/>
    </xf>
    <xf numFmtId="0" fontId="6" fillId="40" borderId="23" xfId="0" applyFont="1" applyFill="1" applyBorder="1" applyAlignment="1">
      <alignment horizontal="center" vertical="center" wrapText="1" readingOrder="1"/>
    </xf>
    <xf numFmtId="0" fontId="6" fillId="40" borderId="33" xfId="0" applyFont="1" applyFill="1" applyBorder="1" applyAlignment="1">
      <alignment horizontal="center" vertical="center" wrapText="1" readingOrder="1"/>
    </xf>
    <xf numFmtId="0" fontId="6" fillId="40" borderId="29" xfId="0" applyFont="1" applyFill="1" applyBorder="1" applyAlignment="1">
      <alignment horizontal="center" vertical="center" wrapText="1" readingOrder="1"/>
    </xf>
    <xf numFmtId="0" fontId="6" fillId="40" borderId="27" xfId="0" applyFont="1" applyFill="1" applyBorder="1" applyAlignment="1">
      <alignment horizontal="center" vertical="center" wrapText="1" readingOrder="1"/>
    </xf>
    <xf numFmtId="0" fontId="6" fillId="5" borderId="47" xfId="0" applyFont="1" applyFill="1" applyBorder="1" applyAlignment="1">
      <alignment horizontal="center" vertical="center"/>
    </xf>
    <xf numFmtId="0" fontId="6" fillId="5" borderId="25" xfId="0" applyFont="1" applyFill="1" applyBorder="1" applyAlignment="1">
      <alignment horizontal="left" vertical="center" wrapText="1" readingOrder="1"/>
    </xf>
    <xf numFmtId="164" fontId="6" fillId="5" borderId="47" xfId="2" applyNumberFormat="1" applyFont="1" applyFill="1" applyBorder="1" applyAlignment="1">
      <alignment horizontal="right" vertical="center" wrapText="1" readingOrder="1"/>
    </xf>
    <xf numFmtId="164" fontId="6" fillId="5" borderId="15" xfId="2" applyNumberFormat="1" applyFont="1" applyFill="1" applyBorder="1" applyAlignment="1">
      <alignment horizontal="right" vertical="center" wrapText="1" readingOrder="1"/>
    </xf>
    <xf numFmtId="0" fontId="7" fillId="0" borderId="24" xfId="0" applyFont="1" applyFill="1" applyBorder="1" applyAlignment="1">
      <alignment horizontal="center" vertical="center"/>
    </xf>
    <xf numFmtId="0" fontId="7" fillId="0" borderId="26" xfId="0" applyFont="1" applyFill="1" applyBorder="1" applyAlignment="1">
      <alignment horizontal="left" vertical="center" wrapText="1" readingOrder="1"/>
    </xf>
    <xf numFmtId="164" fontId="7" fillId="0" borderId="24" xfId="2" applyNumberFormat="1" applyFont="1" applyFill="1" applyBorder="1" applyAlignment="1">
      <alignment horizontal="right" vertical="center" wrapText="1" readingOrder="1"/>
    </xf>
    <xf numFmtId="164" fontId="7" fillId="0" borderId="2" xfId="2" applyNumberFormat="1" applyFont="1" applyFill="1" applyBorder="1" applyAlignment="1">
      <alignment horizontal="right" vertical="center" wrapText="1" readingOrder="1"/>
    </xf>
    <xf numFmtId="164" fontId="6" fillId="5" borderId="24" xfId="2" applyNumberFormat="1" applyFont="1" applyFill="1" applyBorder="1" applyAlignment="1">
      <alignment horizontal="right" vertical="center" wrapText="1" readingOrder="1"/>
    </xf>
    <xf numFmtId="164" fontId="7" fillId="41" borderId="2" xfId="2" applyNumberFormat="1" applyFont="1" applyFill="1" applyBorder="1" applyAlignment="1">
      <alignment horizontal="right" vertical="center" wrapText="1" readingOrder="1"/>
    </xf>
    <xf numFmtId="0" fontId="7" fillId="33" borderId="24" xfId="0" applyFont="1" applyFill="1" applyBorder="1" applyAlignment="1">
      <alignment horizontal="center" vertical="center"/>
    </xf>
    <xf numFmtId="0" fontId="7" fillId="33" borderId="25" xfId="0" applyFont="1" applyFill="1" applyBorder="1" applyAlignment="1">
      <alignment horizontal="left" vertical="center" wrapText="1" readingOrder="1"/>
    </xf>
    <xf numFmtId="164" fontId="7" fillId="33" borderId="24" xfId="2" applyNumberFormat="1" applyFont="1" applyFill="1" applyBorder="1" applyAlignment="1">
      <alignment horizontal="right" vertical="center" wrapText="1" readingOrder="1"/>
    </xf>
    <xf numFmtId="164" fontId="7" fillId="33" borderId="2" xfId="2" applyNumberFormat="1" applyFont="1" applyFill="1" applyBorder="1" applyAlignment="1">
      <alignment horizontal="right" vertical="center" wrapText="1" readingOrder="1"/>
    </xf>
    <xf numFmtId="164" fontId="6" fillId="40" borderId="44" xfId="2" applyNumberFormat="1" applyFont="1" applyFill="1" applyBorder="1" applyAlignment="1">
      <alignment horizontal="right" vertical="center" wrapText="1" readingOrder="1"/>
    </xf>
    <xf numFmtId="0" fontId="61" fillId="42" borderId="2" xfId="0" applyFont="1" applyFill="1" applyBorder="1" applyAlignment="1">
      <alignment horizontal="center" vertical="center" wrapText="1"/>
    </xf>
    <xf numFmtId="0" fontId="62" fillId="42" borderId="0" xfId="0" applyFont="1" applyFill="1"/>
    <xf numFmtId="0" fontId="63" fillId="0" borderId="0" xfId="0" applyFont="1"/>
    <xf numFmtId="0" fontId="59" fillId="0" borderId="2" xfId="0" applyFont="1" applyBorder="1" applyAlignment="1">
      <alignment horizontal="left" vertical="center" wrapText="1"/>
    </xf>
    <xf numFmtId="0" fontId="59" fillId="0" borderId="2" xfId="0" applyFont="1" applyBorder="1" applyAlignment="1">
      <alignment horizontal="center" vertical="center" wrapText="1"/>
    </xf>
    <xf numFmtId="0" fontId="62" fillId="0" borderId="0" xfId="0" applyFont="1"/>
    <xf numFmtId="0" fontId="62" fillId="0" borderId="0" xfId="0" applyFont="1" applyFill="1" applyAlignment="1">
      <alignment horizontal="center"/>
    </xf>
    <xf numFmtId="0" fontId="62" fillId="42" borderId="0" xfId="0" applyFont="1" applyFill="1" applyAlignment="1">
      <alignment horizontal="center"/>
    </xf>
    <xf numFmtId="0" fontId="63" fillId="0" borderId="0" xfId="0" applyFont="1" applyFill="1"/>
    <xf numFmtId="0" fontId="62" fillId="0" borderId="0" xfId="0" applyFont="1" applyAlignment="1">
      <alignment horizontal="center"/>
    </xf>
    <xf numFmtId="0" fontId="62" fillId="0" borderId="0" xfId="0" applyFont="1" applyFill="1" applyAlignment="1">
      <alignment horizontal="left"/>
    </xf>
    <xf numFmtId="0" fontId="62" fillId="42" borderId="0" xfId="0" applyFont="1" applyFill="1" applyAlignment="1">
      <alignment horizontal="left"/>
    </xf>
    <xf numFmtId="0" fontId="63" fillId="0" borderId="0" xfId="0" applyFont="1" applyFill="1" applyAlignment="1">
      <alignment horizontal="center"/>
    </xf>
    <xf numFmtId="0" fontId="59" fillId="0" borderId="13" xfId="0" applyFont="1" applyFill="1" applyBorder="1" applyAlignment="1">
      <alignment horizontal="center" vertical="center" wrapText="1"/>
    </xf>
    <xf numFmtId="0" fontId="59" fillId="0" borderId="2" xfId="0" applyFont="1" applyFill="1" applyBorder="1" applyAlignment="1">
      <alignment horizontal="center" vertical="center" wrapText="1"/>
    </xf>
    <xf numFmtId="0" fontId="59" fillId="0" borderId="13" xfId="0" applyFont="1" applyBorder="1" applyAlignment="1">
      <alignment horizontal="center" vertical="center" wrapText="1"/>
    </xf>
    <xf numFmtId="0" fontId="63" fillId="0" borderId="0" xfId="0" applyFont="1" applyAlignment="1">
      <alignment horizontal="center"/>
    </xf>
    <xf numFmtId="176" fontId="59" fillId="0" borderId="2" xfId="1" applyNumberFormat="1" applyFont="1" applyFill="1" applyBorder="1" applyAlignment="1">
      <alignment horizontal="center" vertical="center" wrapText="1"/>
    </xf>
    <xf numFmtId="0" fontId="59" fillId="0" borderId="2" xfId="0" applyFont="1" applyFill="1" applyBorder="1" applyAlignment="1">
      <alignment horizontal="left" vertical="center" wrapText="1"/>
    </xf>
    <xf numFmtId="0" fontId="62" fillId="42" borderId="0" xfId="0" applyFont="1" applyFill="1" applyAlignment="1">
      <alignment horizontal="center" vertical="center"/>
    </xf>
    <xf numFmtId="0" fontId="63" fillId="0" borderId="0" xfId="0" applyFont="1" applyAlignment="1">
      <alignment vertical="center"/>
    </xf>
    <xf numFmtId="176" fontId="62" fillId="0" borderId="0" xfId="0" applyNumberFormat="1" applyFont="1" applyAlignment="1">
      <alignment horizontal="center" vertical="center"/>
    </xf>
    <xf numFmtId="0" fontId="62" fillId="0" borderId="0" xfId="0" applyFont="1" applyAlignment="1">
      <alignment horizontal="center" vertical="center"/>
    </xf>
    <xf numFmtId="0" fontId="65" fillId="39" borderId="2" xfId="0" applyFont="1" applyFill="1" applyBorder="1" applyAlignment="1">
      <alignment horizontal="left" vertical="center" wrapText="1"/>
    </xf>
    <xf numFmtId="0" fontId="65" fillId="39" borderId="2" xfId="0" applyFont="1" applyFill="1" applyBorder="1" applyAlignment="1">
      <alignment horizontal="center" vertical="center" wrapText="1"/>
    </xf>
    <xf numFmtId="9" fontId="66" fillId="0" borderId="2" xfId="3" applyFont="1" applyBorder="1" applyAlignment="1">
      <alignment horizontal="center"/>
    </xf>
    <xf numFmtId="0" fontId="66" fillId="0" borderId="0" xfId="0" applyFont="1" applyAlignment="1">
      <alignment horizontal="center" vertical="center"/>
    </xf>
    <xf numFmtId="0" fontId="66" fillId="0" borderId="0" xfId="0" applyFont="1" applyAlignment="1">
      <alignment horizontal="center"/>
    </xf>
    <xf numFmtId="17" fontId="45" fillId="0" borderId="2" xfId="0" applyNumberFormat="1" applyFont="1" applyFill="1" applyBorder="1" applyAlignment="1" applyProtection="1">
      <alignment horizontal="center" vertical="center"/>
    </xf>
    <xf numFmtId="17" fontId="49" fillId="0" borderId="2" xfId="0" applyNumberFormat="1" applyFont="1" applyFill="1" applyBorder="1" applyAlignment="1" applyProtection="1">
      <alignment horizontal="center"/>
    </xf>
    <xf numFmtId="171" fontId="7" fillId="0" borderId="0" xfId="0" applyNumberFormat="1" applyFont="1"/>
    <xf numFmtId="0" fontId="60" fillId="0" borderId="0" xfId="0" applyFont="1" applyFill="1"/>
    <xf numFmtId="0" fontId="67" fillId="0" borderId="21" xfId="0" applyFont="1" applyFill="1" applyBorder="1" applyAlignment="1" applyProtection="1">
      <alignment horizontal="center" vertical="center" wrapText="1"/>
    </xf>
    <xf numFmtId="164" fontId="68" fillId="0" borderId="0" xfId="2" applyNumberFormat="1" applyFont="1" applyFill="1" applyBorder="1" applyAlignment="1" applyProtection="1">
      <alignment horizontal="center" vertical="center" wrapText="1"/>
    </xf>
    <xf numFmtId="0" fontId="69" fillId="0" borderId="0" xfId="0" applyFont="1" applyFill="1" applyBorder="1" applyAlignment="1">
      <alignment horizontal="left" vertical="top" wrapText="1"/>
    </xf>
    <xf numFmtId="164" fontId="67" fillId="0" borderId="0" xfId="2" applyNumberFormat="1" applyFont="1" applyFill="1" applyBorder="1" applyAlignment="1" applyProtection="1">
      <alignment horizontal="center" vertical="center" wrapText="1"/>
    </xf>
    <xf numFmtId="0" fontId="67" fillId="0" borderId="17" xfId="0" applyFont="1" applyFill="1" applyBorder="1" applyAlignment="1">
      <alignment horizontal="left" vertical="top" wrapText="1"/>
    </xf>
    <xf numFmtId="164" fontId="68" fillId="0" borderId="17" xfId="2" applyNumberFormat="1" applyFont="1" applyFill="1" applyBorder="1" applyAlignment="1" applyProtection="1">
      <alignment horizontal="center" vertical="center" wrapText="1"/>
    </xf>
    <xf numFmtId="164" fontId="68" fillId="0" borderId="12" xfId="2" applyNumberFormat="1" applyFont="1" applyFill="1" applyBorder="1" applyAlignment="1" applyProtection="1">
      <alignment horizontal="center" vertical="center" wrapText="1"/>
    </xf>
    <xf numFmtId="0" fontId="70" fillId="41" borderId="12" xfId="0" applyFont="1" applyFill="1" applyBorder="1" applyAlignment="1">
      <alignment horizontal="left" vertical="center" wrapText="1"/>
    </xf>
    <xf numFmtId="0" fontId="70" fillId="41" borderId="0" xfId="0" applyFont="1" applyFill="1" applyBorder="1" applyAlignment="1">
      <alignment horizontal="left" vertical="center" wrapText="1"/>
    </xf>
    <xf numFmtId="44" fontId="60" fillId="0" borderId="12" xfId="2" applyFont="1" applyFill="1" applyBorder="1" applyAlignment="1" applyProtection="1">
      <alignment horizontal="center" vertical="center"/>
    </xf>
    <xf numFmtId="44" fontId="70" fillId="45" borderId="0" xfId="2" applyFont="1" applyFill="1" applyBorder="1" applyAlignment="1" applyProtection="1">
      <alignment horizontal="center" vertical="center"/>
    </xf>
    <xf numFmtId="0" fontId="73" fillId="0" borderId="0" xfId="0" applyFont="1" applyFill="1"/>
    <xf numFmtId="0" fontId="62" fillId="0" borderId="0" xfId="0" applyFont="1" applyFill="1" applyBorder="1" applyAlignment="1">
      <alignment horizontal="center"/>
    </xf>
    <xf numFmtId="176" fontId="59" fillId="44" borderId="2" xfId="1" applyNumberFormat="1" applyFont="1" applyFill="1" applyBorder="1" applyAlignment="1">
      <alignment horizontal="center" vertical="center" wrapText="1"/>
    </xf>
    <xf numFmtId="43" fontId="59" fillId="44" borderId="2" xfId="1" applyNumberFormat="1" applyFont="1" applyFill="1" applyBorder="1" applyAlignment="1">
      <alignment horizontal="center" vertical="center" wrapText="1"/>
    </xf>
    <xf numFmtId="0" fontId="59" fillId="44" borderId="2" xfId="0" applyFont="1" applyFill="1" applyBorder="1" applyAlignment="1">
      <alignment horizontal="center" vertical="center" wrapText="1"/>
    </xf>
    <xf numFmtId="176" fontId="64" fillId="44" borderId="2" xfId="1" applyNumberFormat="1" applyFont="1" applyFill="1" applyBorder="1" applyAlignment="1">
      <alignment horizontal="center" vertical="center" wrapText="1"/>
    </xf>
    <xf numFmtId="0" fontId="70" fillId="0" borderId="21" xfId="0" applyFont="1" applyFill="1" applyBorder="1" applyAlignment="1" applyProtection="1">
      <alignment horizontal="center" vertical="center" wrapText="1"/>
    </xf>
    <xf numFmtId="0" fontId="70" fillId="0" borderId="13" xfId="0" applyFont="1" applyFill="1" applyBorder="1" applyAlignment="1" applyProtection="1">
      <alignment horizontal="center" vertical="center" wrapText="1"/>
    </xf>
    <xf numFmtId="164" fontId="71" fillId="0" borderId="17" xfId="2" applyNumberFormat="1" applyFont="1" applyFill="1" applyBorder="1" applyAlignment="1" applyProtection="1">
      <alignment horizontal="center" vertical="center" wrapText="1"/>
    </xf>
    <xf numFmtId="164" fontId="71" fillId="0" borderId="0" xfId="2" applyNumberFormat="1" applyFont="1" applyFill="1" applyBorder="1" applyAlignment="1" applyProtection="1">
      <alignment horizontal="center" vertical="center" wrapText="1"/>
    </xf>
    <xf numFmtId="164" fontId="71" fillId="0" borderId="12" xfId="2" applyNumberFormat="1" applyFont="1" applyFill="1" applyBorder="1" applyAlignment="1" applyProtection="1">
      <alignment horizontal="center" vertical="center" wrapText="1"/>
    </xf>
    <xf numFmtId="0" fontId="59" fillId="0" borderId="16" xfId="0" applyFont="1" applyFill="1" applyBorder="1" applyAlignment="1">
      <alignment horizontal="left" vertical="center" wrapText="1"/>
    </xf>
    <xf numFmtId="0" fontId="59" fillId="0" borderId="19" xfId="0" applyFont="1" applyFill="1" applyBorder="1" applyAlignment="1">
      <alignment horizontal="center" vertical="center" wrapText="1"/>
    </xf>
    <xf numFmtId="176" fontId="59" fillId="0" borderId="17" xfId="1" applyNumberFormat="1" applyFont="1" applyFill="1" applyBorder="1" applyAlignment="1">
      <alignment horizontal="center" vertical="center" wrapText="1"/>
    </xf>
    <xf numFmtId="176" fontId="62" fillId="0" borderId="0" xfId="0" applyNumberFormat="1" applyFont="1" applyFill="1" applyAlignment="1">
      <alignment horizontal="center" vertical="center"/>
    </xf>
    <xf numFmtId="9" fontId="65" fillId="0" borderId="2" xfId="3" applyFont="1" applyFill="1" applyBorder="1" applyAlignment="1">
      <alignment horizontal="center"/>
    </xf>
    <xf numFmtId="43" fontId="62" fillId="0" borderId="0" xfId="0" applyNumberFormat="1" applyFont="1" applyFill="1" applyBorder="1" applyAlignment="1">
      <alignment horizontal="center"/>
    </xf>
    <xf numFmtId="44" fontId="3" fillId="0" borderId="0" xfId="0" applyNumberFormat="1" applyFont="1" applyFill="1"/>
    <xf numFmtId="164" fontId="0" fillId="0" borderId="0" xfId="0" applyNumberFormat="1" applyFill="1" applyBorder="1"/>
    <xf numFmtId="44" fontId="3" fillId="0" borderId="0" xfId="2" applyFont="1" applyFill="1"/>
    <xf numFmtId="169" fontId="67" fillId="45" borderId="0" xfId="3" applyNumberFormat="1" applyFont="1" applyFill="1" applyBorder="1" applyAlignment="1" applyProtection="1">
      <alignment horizontal="center" vertical="center"/>
    </xf>
    <xf numFmtId="0" fontId="50" fillId="0" borderId="2" xfId="0" applyFont="1" applyFill="1" applyBorder="1" applyAlignment="1">
      <alignment horizontal="center" vertical="center" wrapText="1"/>
    </xf>
    <xf numFmtId="9" fontId="45" fillId="0" borderId="2" xfId="72" applyNumberFormat="1" applyFont="1" applyFill="1" applyBorder="1" applyAlignment="1">
      <alignment horizontal="center" vertical="center" wrapText="1"/>
    </xf>
    <xf numFmtId="9" fontId="45" fillId="0" borderId="2" xfId="72" applyNumberFormat="1" applyFont="1" applyFill="1" applyBorder="1" applyAlignment="1">
      <alignment wrapText="1"/>
    </xf>
    <xf numFmtId="172" fontId="44" fillId="34" borderId="45" xfId="78" applyNumberFormat="1" applyFont="1" applyFill="1" applyBorder="1" applyAlignment="1">
      <alignment horizontal="right" vertical="center" wrapText="1"/>
    </xf>
    <xf numFmtId="164" fontId="73" fillId="46" borderId="0" xfId="0" applyNumberFormat="1" applyFont="1" applyFill="1"/>
    <xf numFmtId="0" fontId="0" fillId="0" borderId="0" xfId="0" applyAlignment="1">
      <alignment horizontal="left"/>
    </xf>
    <xf numFmtId="0" fontId="0" fillId="0" borderId="0" xfId="0" applyFont="1" applyAlignment="1">
      <alignment horizontal="left"/>
    </xf>
    <xf numFmtId="44" fontId="75" fillId="0" borderId="0" xfId="2" applyFont="1"/>
    <xf numFmtId="44" fontId="35" fillId="31" borderId="2" xfId="2" applyFont="1" applyFill="1" applyBorder="1" applyAlignment="1" applyProtection="1">
      <alignment vertical="center" wrapText="1"/>
    </xf>
    <xf numFmtId="0" fontId="39" fillId="0" borderId="2" xfId="0" applyFont="1" applyFill="1" applyBorder="1" applyAlignment="1" applyProtection="1">
      <alignment vertical="top" wrapText="1"/>
    </xf>
    <xf numFmtId="15" fontId="39" fillId="0" borderId="2" xfId="0" applyNumberFormat="1" applyFont="1" applyBorder="1" applyAlignment="1" applyProtection="1">
      <alignment horizontal="center" vertical="center"/>
    </xf>
    <xf numFmtId="0" fontId="48" fillId="47" borderId="2" xfId="72" applyFont="1" applyFill="1" applyBorder="1" applyAlignment="1">
      <alignment horizontal="center" vertical="center" wrapText="1"/>
    </xf>
    <xf numFmtId="170" fontId="52" fillId="0" borderId="2" xfId="1" applyNumberFormat="1" applyFont="1" applyFill="1" applyBorder="1" applyAlignment="1">
      <alignment horizontal="center" vertical="center" wrapText="1"/>
    </xf>
    <xf numFmtId="43" fontId="76" fillId="0" borderId="0" xfId="1" applyFont="1"/>
    <xf numFmtId="169" fontId="70" fillId="41" borderId="0" xfId="2" applyNumberFormat="1" applyFont="1" applyFill="1" applyBorder="1" applyAlignment="1" applyProtection="1">
      <alignment horizontal="center" vertical="center"/>
    </xf>
    <xf numFmtId="0" fontId="60" fillId="0" borderId="12" xfId="0" applyFont="1" applyFill="1" applyBorder="1" applyAlignment="1">
      <alignment horizontal="left" wrapText="1"/>
    </xf>
    <xf numFmtId="175" fontId="70" fillId="45" borderId="0" xfId="0" applyNumberFormat="1" applyFont="1" applyFill="1" applyBorder="1" applyAlignment="1" applyProtection="1">
      <alignment horizontal="left" wrapText="1"/>
    </xf>
    <xf numFmtId="0" fontId="60" fillId="0" borderId="0" xfId="0" applyFont="1" applyFill="1" applyAlignment="1">
      <alignment wrapText="1"/>
    </xf>
    <xf numFmtId="0" fontId="0" fillId="0" borderId="0" xfId="0" applyAlignment="1">
      <alignment wrapText="1"/>
    </xf>
    <xf numFmtId="0" fontId="0" fillId="0" borderId="0" xfId="0" applyFont="1" applyAlignment="1">
      <alignment wrapText="1"/>
    </xf>
    <xf numFmtId="0" fontId="14" fillId="0" borderId="2" xfId="0" applyFont="1" applyBorder="1" applyAlignment="1">
      <alignment horizontal="left" vertical="center" wrapText="1"/>
    </xf>
    <xf numFmtId="0" fontId="59" fillId="0" borderId="2" xfId="0" applyFont="1" applyBorder="1" applyAlignment="1">
      <alignment wrapText="1"/>
    </xf>
    <xf numFmtId="0" fontId="14"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62" fillId="0" borderId="2" xfId="0" applyFont="1" applyBorder="1" applyAlignment="1">
      <alignment wrapText="1"/>
    </xf>
    <xf numFmtId="0" fontId="57" fillId="0" borderId="24" xfId="78" applyFont="1" applyBorder="1" applyAlignment="1" applyProtection="1">
      <alignment wrapText="1"/>
    </xf>
    <xf numFmtId="164" fontId="39" fillId="31" borderId="2" xfId="2" applyNumberFormat="1" applyFont="1" applyFill="1" applyBorder="1" applyAlignment="1" applyProtection="1">
      <alignment horizontal="right" vertical="center"/>
    </xf>
    <xf numFmtId="175" fontId="70" fillId="41" borderId="0" xfId="0" applyNumberFormat="1" applyFont="1" applyFill="1" applyBorder="1" applyAlignment="1" applyProtection="1">
      <alignment horizontal="left" wrapText="1"/>
    </xf>
    <xf numFmtId="44" fontId="70" fillId="41" borderId="0" xfId="2" applyFont="1" applyFill="1" applyBorder="1" applyAlignment="1" applyProtection="1">
      <alignment horizontal="center" vertical="center"/>
    </xf>
    <xf numFmtId="44" fontId="67" fillId="41" borderId="0" xfId="2" applyFont="1" applyFill="1" applyBorder="1" applyAlignment="1" applyProtection="1">
      <alignment horizontal="center" vertical="center"/>
    </xf>
    <xf numFmtId="0" fontId="47" fillId="49" borderId="2" xfId="0" applyFont="1" applyFill="1" applyBorder="1" applyAlignment="1">
      <alignment horizontal="left" vertical="center" wrapText="1"/>
    </xf>
    <xf numFmtId="176" fontId="47" fillId="49" borderId="2" xfId="0" applyNumberFormat="1" applyFont="1" applyFill="1" applyBorder="1" applyAlignment="1">
      <alignment horizontal="center" vertical="center" wrapText="1"/>
    </xf>
    <xf numFmtId="0" fontId="47" fillId="49" borderId="2" xfId="0" applyFont="1" applyFill="1" applyBorder="1" applyAlignment="1">
      <alignment horizontal="center" vertical="center" wrapText="1"/>
    </xf>
    <xf numFmtId="0" fontId="64" fillId="41" borderId="2" xfId="0" applyFont="1" applyFill="1" applyBorder="1" applyAlignment="1">
      <alignment horizontal="left" vertical="center" wrapText="1"/>
    </xf>
    <xf numFmtId="0" fontId="64" fillId="41" borderId="2" xfId="0" applyFont="1" applyFill="1" applyBorder="1" applyAlignment="1">
      <alignment horizontal="center" vertical="center" wrapText="1"/>
    </xf>
    <xf numFmtId="176" fontId="64" fillId="41" borderId="2" xfId="1" applyNumberFormat="1" applyFont="1" applyFill="1" applyBorder="1" applyAlignment="1">
      <alignment horizontal="center" vertical="center" wrapText="1"/>
    </xf>
    <xf numFmtId="9" fontId="62" fillId="41" borderId="2" xfId="3" applyFont="1" applyFill="1" applyBorder="1" applyAlignment="1">
      <alignment horizontal="center"/>
    </xf>
    <xf numFmtId="0" fontId="57" fillId="0" borderId="36" xfId="78" applyFont="1" applyBorder="1" applyAlignment="1" applyProtection="1">
      <alignment wrapText="1"/>
    </xf>
    <xf numFmtId="172" fontId="57" fillId="0" borderId="13" xfId="78" applyNumberFormat="1" applyFont="1" applyFill="1" applyBorder="1" applyAlignment="1">
      <alignment horizontal="right" vertical="center" wrapText="1"/>
    </xf>
    <xf numFmtId="172" fontId="57" fillId="0" borderId="52" xfId="78" applyNumberFormat="1" applyFont="1" applyFill="1" applyBorder="1" applyAlignment="1">
      <alignment horizontal="right" vertical="center" wrapText="1"/>
    </xf>
    <xf numFmtId="177" fontId="0" fillId="0" borderId="0" xfId="0" applyNumberFormat="1" applyAlignment="1" applyProtection="1">
      <alignment horizontal="center" vertical="center"/>
    </xf>
    <xf numFmtId="0" fontId="77" fillId="0" borderId="0" xfId="0" applyFont="1" applyAlignment="1" applyProtection="1">
      <alignment horizontal="center" vertical="center"/>
    </xf>
    <xf numFmtId="0" fontId="78" fillId="50" borderId="18" xfId="0" applyFont="1" applyFill="1" applyBorder="1" applyAlignment="1" applyProtection="1">
      <alignment horizontal="center" vertical="center"/>
    </xf>
    <xf numFmtId="0" fontId="78" fillId="50" borderId="16" xfId="0" applyFont="1" applyFill="1" applyBorder="1" applyAlignment="1" applyProtection="1">
      <alignment horizontal="center" vertical="center"/>
    </xf>
    <xf numFmtId="178" fontId="80" fillId="52" borderId="2" xfId="0" applyNumberFormat="1" applyFont="1" applyFill="1" applyBorder="1" applyAlignment="1" applyProtection="1">
      <alignment horizontal="center" vertical="center" wrapText="1"/>
    </xf>
    <xf numFmtId="178" fontId="80" fillId="52" borderId="16" xfId="0" applyNumberFormat="1" applyFont="1" applyFill="1" applyBorder="1" applyAlignment="1" applyProtection="1">
      <alignment horizontal="center" vertical="center" wrapText="1"/>
    </xf>
    <xf numFmtId="177" fontId="80" fillId="52" borderId="2" xfId="0" applyNumberFormat="1" applyFont="1" applyFill="1" applyBorder="1" applyAlignment="1" applyProtection="1">
      <alignment horizontal="center" vertical="center" wrapText="1"/>
    </xf>
    <xf numFmtId="44" fontId="80" fillId="52" borderId="2" xfId="2" applyFont="1" applyFill="1" applyBorder="1" applyAlignment="1" applyProtection="1">
      <alignment horizontal="center" vertical="center" wrapText="1"/>
    </xf>
    <xf numFmtId="0" fontId="80" fillId="52" borderId="2" xfId="0" applyFont="1" applyFill="1" applyBorder="1" applyAlignment="1" applyProtection="1">
      <alignment vertical="center" wrapText="1"/>
    </xf>
    <xf numFmtId="43" fontId="36" fillId="0" borderId="0" xfId="1" applyFont="1" applyAlignment="1" applyProtection="1">
      <alignment vertical="center"/>
    </xf>
    <xf numFmtId="178" fontId="47" fillId="41" borderId="18" xfId="0" applyNumberFormat="1" applyFont="1" applyFill="1" applyBorder="1" applyAlignment="1" applyProtection="1">
      <alignment horizontal="center" vertical="center" wrapText="1"/>
    </xf>
    <xf numFmtId="178" fontId="47" fillId="41" borderId="16" xfId="0" applyNumberFormat="1" applyFont="1" applyFill="1" applyBorder="1" applyAlignment="1" applyProtection="1">
      <alignment horizontal="center" vertical="center" wrapText="1"/>
    </xf>
    <xf numFmtId="178" fontId="47" fillId="41" borderId="2" xfId="0" applyNumberFormat="1" applyFont="1" applyFill="1" applyBorder="1" applyAlignment="1" applyProtection="1">
      <alignment horizontal="center" vertical="center" wrapText="1"/>
    </xf>
    <xf numFmtId="177" fontId="47" fillId="41" borderId="2" xfId="0" applyNumberFormat="1" applyFont="1" applyFill="1" applyBorder="1" applyAlignment="1" applyProtection="1">
      <alignment horizontal="center" vertical="center" wrapText="1"/>
    </xf>
    <xf numFmtId="44" fontId="47" fillId="41" borderId="2" xfId="2" applyFont="1" applyFill="1" applyBorder="1" applyAlignment="1" applyProtection="1">
      <alignment horizontal="center" vertical="center" wrapText="1"/>
    </xf>
    <xf numFmtId="0" fontId="14" fillId="41" borderId="18" xfId="0" applyFont="1" applyFill="1" applyBorder="1" applyAlignment="1" applyProtection="1">
      <alignment horizontal="center" vertical="center"/>
    </xf>
    <xf numFmtId="0" fontId="14" fillId="41" borderId="2" xfId="0" applyFont="1" applyFill="1" applyBorder="1" applyAlignment="1" applyProtection="1">
      <alignment horizontal="center" vertical="center"/>
    </xf>
    <xf numFmtId="0" fontId="14" fillId="41" borderId="2" xfId="0" applyFont="1" applyFill="1" applyBorder="1" applyAlignment="1" applyProtection="1">
      <alignment vertical="center"/>
    </xf>
    <xf numFmtId="0" fontId="62" fillId="0" borderId="26" xfId="0" applyFont="1" applyBorder="1" applyAlignment="1" applyProtection="1">
      <alignment vertical="center" wrapText="1"/>
    </xf>
    <xf numFmtId="178" fontId="62" fillId="0" borderId="18" xfId="0" applyNumberFormat="1" applyFont="1" applyFill="1" applyBorder="1" applyAlignment="1" applyProtection="1">
      <alignment horizontal="center" vertical="center" wrapText="1"/>
    </xf>
    <xf numFmtId="178" fontId="62" fillId="0" borderId="16" xfId="0" applyNumberFormat="1" applyFont="1" applyFill="1" applyBorder="1" applyAlignment="1" applyProtection="1">
      <alignment horizontal="center" vertical="center" wrapText="1"/>
    </xf>
    <xf numFmtId="178" fontId="14" fillId="0" borderId="2" xfId="0" applyNumberFormat="1" applyFont="1" applyFill="1" applyBorder="1" applyAlignment="1" applyProtection="1">
      <alignment horizontal="center" vertical="center" wrapText="1"/>
    </xf>
    <xf numFmtId="177" fontId="63" fillId="0" borderId="2" xfId="1" applyNumberFormat="1" applyFont="1" applyBorder="1" applyAlignment="1" applyProtection="1">
      <alignment horizontal="center" vertical="center"/>
    </xf>
    <xf numFmtId="44" fontId="14" fillId="0" borderId="2" xfId="2" applyFont="1" applyFill="1" applyBorder="1" applyAlignment="1" applyProtection="1">
      <alignment horizontal="center" vertical="center" wrapText="1"/>
    </xf>
    <xf numFmtId="177" fontId="14" fillId="0" borderId="2" xfId="0" applyNumberFormat="1" applyFont="1" applyFill="1" applyBorder="1" applyAlignment="1" applyProtection="1">
      <alignment horizontal="center" vertical="center" wrapText="1"/>
    </xf>
    <xf numFmtId="15" fontId="62" fillId="0" borderId="18" xfId="0" applyNumberFormat="1" applyFont="1" applyBorder="1" applyAlignment="1" applyProtection="1">
      <alignment horizontal="center" vertical="center"/>
    </xf>
    <xf numFmtId="15" fontId="62" fillId="0" borderId="2" xfId="0" applyNumberFormat="1" applyFont="1" applyBorder="1" applyAlignment="1" applyProtection="1">
      <alignment horizontal="center" vertical="center"/>
    </xf>
    <xf numFmtId="0" fontId="62" fillId="0" borderId="2" xfId="0" applyFont="1" applyBorder="1" applyAlignment="1" applyProtection="1">
      <alignment horizontal="center" vertical="center"/>
    </xf>
    <xf numFmtId="0" fontId="62" fillId="0" borderId="26" xfId="0" applyFont="1" applyFill="1" applyBorder="1" applyAlignment="1">
      <alignment horizontal="left" vertical="center" wrapText="1"/>
    </xf>
    <xf numFmtId="177" fontId="63" fillId="0" borderId="2" xfId="1" applyNumberFormat="1" applyFont="1" applyFill="1" applyBorder="1" applyAlignment="1" applyProtection="1">
      <alignment horizontal="center" vertical="center"/>
    </xf>
    <xf numFmtId="177" fontId="63" fillId="41" borderId="2" xfId="1" applyNumberFormat="1" applyFont="1" applyFill="1" applyBorder="1" applyAlignment="1" applyProtection="1">
      <alignment horizontal="center" vertical="center"/>
    </xf>
    <xf numFmtId="178" fontId="62" fillId="0" borderId="2" xfId="0" applyNumberFormat="1" applyFont="1" applyFill="1" applyBorder="1" applyAlignment="1" applyProtection="1">
      <alignment horizontal="center" vertical="center" wrapText="1"/>
    </xf>
    <xf numFmtId="44" fontId="62" fillId="0" borderId="2" xfId="2" applyFont="1" applyFill="1" applyBorder="1" applyAlignment="1" applyProtection="1">
      <alignment horizontal="center" vertical="center" wrapText="1"/>
    </xf>
    <xf numFmtId="177" fontId="62" fillId="0" borderId="2" xfId="0" applyNumberFormat="1" applyFont="1" applyFill="1" applyBorder="1" applyAlignment="1" applyProtection="1">
      <alignment horizontal="center" vertical="center" wrapText="1"/>
    </xf>
    <xf numFmtId="178" fontId="63" fillId="41" borderId="18" xfId="0" applyNumberFormat="1" applyFont="1" applyFill="1" applyBorder="1" applyAlignment="1" applyProtection="1">
      <alignment horizontal="center" vertical="center"/>
    </xf>
    <xf numFmtId="178" fontId="63" fillId="41" borderId="16" xfId="0" applyNumberFormat="1" applyFont="1" applyFill="1" applyBorder="1" applyAlignment="1" applyProtection="1">
      <alignment horizontal="center" vertical="center"/>
    </xf>
    <xf numFmtId="178" fontId="63" fillId="41" borderId="2" xfId="0" applyNumberFormat="1" applyFont="1" applyFill="1" applyBorder="1" applyAlignment="1" applyProtection="1">
      <alignment horizontal="center" vertical="center"/>
    </xf>
    <xf numFmtId="44" fontId="63" fillId="41" borderId="2" xfId="2" applyFont="1" applyFill="1" applyBorder="1" applyAlignment="1" applyProtection="1">
      <alignment horizontal="center" vertical="center"/>
    </xf>
    <xf numFmtId="177" fontId="63" fillId="41" borderId="2" xfId="0" applyNumberFormat="1" applyFont="1" applyFill="1" applyBorder="1" applyAlignment="1" applyProtection="1">
      <alignment horizontal="center" vertical="center"/>
    </xf>
    <xf numFmtId="0" fontId="63" fillId="41" borderId="18" xfId="0" applyFont="1" applyFill="1" applyBorder="1" applyAlignment="1" applyProtection="1">
      <alignment horizontal="center" vertical="center"/>
    </xf>
    <xf numFmtId="0" fontId="63" fillId="41" borderId="2" xfId="0" applyFont="1" applyFill="1" applyBorder="1" applyAlignment="1" applyProtection="1">
      <alignment horizontal="center" vertical="center"/>
    </xf>
    <xf numFmtId="0" fontId="63" fillId="41" borderId="2" xfId="0" applyFont="1" applyFill="1" applyBorder="1" applyAlignment="1" applyProtection="1">
      <alignment vertical="center"/>
    </xf>
    <xf numFmtId="0" fontId="41" fillId="0" borderId="0" xfId="0" applyFont="1" applyAlignment="1" applyProtection="1">
      <alignment vertical="center"/>
    </xf>
    <xf numFmtId="0" fontId="62" fillId="0" borderId="24" xfId="0" applyFont="1" applyBorder="1" applyAlignment="1" applyProtection="1">
      <alignment horizontal="center" vertical="center" wrapText="1"/>
    </xf>
    <xf numFmtId="0" fontId="62" fillId="0" borderId="2" xfId="0" applyFont="1" applyBorder="1" applyAlignment="1" applyProtection="1">
      <alignment horizontal="center" vertical="center" wrapText="1"/>
    </xf>
    <xf numFmtId="0" fontId="62" fillId="0" borderId="2" xfId="0" applyFont="1" applyFill="1" applyBorder="1" applyAlignment="1" applyProtection="1">
      <alignment horizontal="center" vertical="center" wrapText="1"/>
    </xf>
    <xf numFmtId="178" fontId="47" fillId="41" borderId="2" xfId="0" applyNumberFormat="1" applyFont="1" applyFill="1" applyBorder="1" applyAlignment="1" applyProtection="1">
      <alignment horizontal="center" vertical="center"/>
    </xf>
    <xf numFmtId="44" fontId="47" fillId="41" borderId="2" xfId="2" applyFont="1" applyFill="1" applyBorder="1" applyAlignment="1" applyProtection="1">
      <alignment horizontal="center" vertical="center"/>
    </xf>
    <xf numFmtId="177" fontId="47" fillId="41" borderId="2" xfId="0" applyNumberFormat="1" applyFont="1" applyFill="1" applyBorder="1" applyAlignment="1" applyProtection="1">
      <alignment horizontal="center" vertical="center"/>
    </xf>
    <xf numFmtId="0" fontId="41" fillId="0" borderId="16" xfId="0" applyFont="1" applyFill="1" applyBorder="1" applyAlignment="1" applyProtection="1">
      <alignment vertical="center"/>
    </xf>
    <xf numFmtId="0" fontId="62" fillId="0" borderId="26" xfId="0" applyFont="1" applyFill="1" applyBorder="1" applyAlignment="1">
      <alignment vertical="center" wrapText="1"/>
    </xf>
    <xf numFmtId="0" fontId="36" fillId="0" borderId="2" xfId="0" applyFont="1" applyBorder="1" applyAlignment="1" applyProtection="1">
      <alignment vertical="center"/>
    </xf>
    <xf numFmtId="178" fontId="80" fillId="52" borderId="18" xfId="0" applyNumberFormat="1" applyFont="1" applyFill="1" applyBorder="1" applyAlignment="1" applyProtection="1">
      <alignment horizontal="center" vertical="center" wrapText="1"/>
    </xf>
    <xf numFmtId="178" fontId="80" fillId="52" borderId="17" xfId="0" applyNumberFormat="1" applyFont="1" applyFill="1" applyBorder="1" applyAlignment="1" applyProtection="1">
      <alignment horizontal="center" vertical="center" wrapText="1"/>
    </xf>
    <xf numFmtId="0" fontId="61" fillId="52" borderId="18" xfId="0" applyFont="1" applyFill="1" applyBorder="1" applyAlignment="1" applyProtection="1">
      <alignment horizontal="center" vertical="center"/>
    </xf>
    <xf numFmtId="0" fontId="61" fillId="52" borderId="2" xfId="0" applyFont="1" applyFill="1" applyBorder="1" applyAlignment="1" applyProtection="1">
      <alignment horizontal="center" vertical="center"/>
    </xf>
    <xf numFmtId="0" fontId="61" fillId="52" borderId="2" xfId="0" applyFont="1" applyFill="1" applyBorder="1" applyAlignment="1" applyProtection="1">
      <alignment vertical="center"/>
    </xf>
    <xf numFmtId="0" fontId="14" fillId="0" borderId="24" xfId="0" applyFont="1" applyBorder="1" applyAlignment="1" applyProtection="1">
      <alignment horizontal="center" vertical="center" wrapText="1"/>
    </xf>
    <xf numFmtId="0" fontId="62" fillId="0" borderId="2" xfId="0" applyFont="1" applyBorder="1" applyAlignment="1">
      <alignment horizontal="center" vertical="center" wrapText="1"/>
    </xf>
    <xf numFmtId="0" fontId="14" fillId="0" borderId="2" xfId="0" applyFont="1" applyFill="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81" fillId="0" borderId="0" xfId="0" applyFont="1" applyAlignment="1" applyProtection="1">
      <alignment vertical="center"/>
    </xf>
    <xf numFmtId="0" fontId="41" fillId="0" borderId="0" xfId="0" applyFont="1" applyFill="1" applyBorder="1" applyAlignment="1" applyProtection="1">
      <alignment vertical="center"/>
    </xf>
    <xf numFmtId="0" fontId="41" fillId="0" borderId="2" xfId="0" applyFont="1" applyFill="1" applyBorder="1" applyAlignment="1" applyProtection="1">
      <alignment vertical="center"/>
    </xf>
    <xf numFmtId="0" fontId="14" fillId="0" borderId="26" xfId="0" applyFont="1" applyFill="1" applyBorder="1" applyAlignment="1">
      <alignment horizontal="left" vertical="center" wrapText="1"/>
    </xf>
    <xf numFmtId="17" fontId="62" fillId="0" borderId="18" xfId="0" applyNumberFormat="1" applyFont="1" applyFill="1" applyBorder="1" applyAlignment="1" applyProtection="1">
      <alignment horizontal="center" vertical="center"/>
    </xf>
    <xf numFmtId="17" fontId="62" fillId="0" borderId="2" xfId="0" applyNumberFormat="1" applyFont="1" applyFill="1" applyBorder="1" applyAlignment="1" applyProtection="1">
      <alignment horizontal="center" vertical="center"/>
    </xf>
    <xf numFmtId="17" fontId="62" fillId="0" borderId="18" xfId="0" applyNumberFormat="1" applyFont="1" applyBorder="1" applyAlignment="1" applyProtection="1">
      <alignment horizontal="center" vertical="center"/>
    </xf>
    <xf numFmtId="17" fontId="62" fillId="0" borderId="2" xfId="0" applyNumberFormat="1" applyFont="1" applyBorder="1" applyAlignment="1" applyProtection="1">
      <alignment horizontal="center" vertical="center"/>
    </xf>
    <xf numFmtId="178" fontId="61" fillId="52" borderId="18" xfId="0" applyNumberFormat="1" applyFont="1" applyFill="1" applyBorder="1" applyAlignment="1" applyProtection="1">
      <alignment horizontal="center" vertical="center" wrapText="1"/>
    </xf>
    <xf numFmtId="177" fontId="80" fillId="52" borderId="2" xfId="1" applyNumberFormat="1" applyFont="1" applyFill="1" applyBorder="1" applyAlignment="1" applyProtection="1">
      <alignment horizontal="center" vertical="center"/>
    </xf>
    <xf numFmtId="0" fontId="62" fillId="0" borderId="26" xfId="0" applyFont="1" applyFill="1" applyBorder="1" applyAlignment="1" applyProtection="1">
      <alignment vertical="center" wrapText="1"/>
    </xf>
    <xf numFmtId="178" fontId="61" fillId="52" borderId="16" xfId="0" applyNumberFormat="1" applyFont="1" applyFill="1" applyBorder="1" applyAlignment="1" applyProtection="1">
      <alignment horizontal="center" vertical="center" wrapText="1"/>
    </xf>
    <xf numFmtId="178" fontId="61" fillId="52" borderId="2" xfId="0" applyNumberFormat="1" applyFont="1" applyFill="1" applyBorder="1" applyAlignment="1" applyProtection="1">
      <alignment horizontal="center" vertical="center" wrapText="1"/>
    </xf>
    <xf numFmtId="44" fontId="61" fillId="52" borderId="2" xfId="2" applyFont="1" applyFill="1" applyBorder="1" applyAlignment="1" applyProtection="1">
      <alignment horizontal="center" vertical="center" wrapText="1"/>
    </xf>
    <xf numFmtId="177" fontId="61" fillId="52" borderId="2" xfId="0" applyNumberFormat="1" applyFont="1" applyFill="1" applyBorder="1" applyAlignment="1" applyProtection="1">
      <alignment horizontal="center" vertical="center" wrapText="1"/>
    </xf>
    <xf numFmtId="0" fontId="62" fillId="0" borderId="18" xfId="0" applyFont="1" applyBorder="1" applyAlignment="1" applyProtection="1">
      <alignment horizontal="center" vertical="center"/>
    </xf>
    <xf numFmtId="0" fontId="62" fillId="0" borderId="2" xfId="0" applyFont="1" applyBorder="1" applyAlignment="1" applyProtection="1">
      <alignment vertical="center"/>
    </xf>
    <xf numFmtId="178" fontId="82" fillId="52" borderId="18" xfId="0" applyNumberFormat="1" applyFont="1" applyFill="1" applyBorder="1" applyAlignment="1" applyProtection="1">
      <alignment horizontal="center" vertical="center"/>
    </xf>
    <xf numFmtId="178" fontId="82" fillId="52" borderId="16" xfId="0" applyNumberFormat="1" applyFont="1" applyFill="1" applyBorder="1" applyAlignment="1" applyProtection="1">
      <alignment horizontal="center" vertical="center"/>
    </xf>
    <xf numFmtId="178" fontId="82" fillId="52" borderId="2" xfId="0" applyNumberFormat="1" applyFont="1" applyFill="1" applyBorder="1" applyAlignment="1" applyProtection="1">
      <alignment horizontal="center" vertical="center"/>
    </xf>
    <xf numFmtId="177" fontId="82" fillId="52" borderId="2" xfId="0" applyNumberFormat="1" applyFont="1" applyFill="1" applyBorder="1" applyAlignment="1" applyProtection="1">
      <alignment horizontal="center" vertical="center"/>
    </xf>
    <xf numFmtId="0" fontId="82" fillId="52" borderId="18" xfId="0" applyFont="1" applyFill="1" applyBorder="1" applyAlignment="1" applyProtection="1">
      <alignment horizontal="center" vertical="center"/>
    </xf>
    <xf numFmtId="0" fontId="82" fillId="52" borderId="2" xfId="0" applyFont="1" applyFill="1" applyBorder="1" applyAlignment="1" applyProtection="1">
      <alignment horizontal="center" vertical="center"/>
    </xf>
    <xf numFmtId="1" fontId="82" fillId="52" borderId="2" xfId="0" applyNumberFormat="1" applyFont="1" applyFill="1" applyBorder="1" applyAlignment="1" applyProtection="1">
      <alignment vertical="center"/>
    </xf>
    <xf numFmtId="0" fontId="42" fillId="53" borderId="2" xfId="0" applyFont="1" applyFill="1" applyBorder="1" applyAlignment="1" applyProtection="1">
      <alignment horizontal="center" vertical="center"/>
    </xf>
    <xf numFmtId="0" fontId="42" fillId="53" borderId="16" xfId="0" applyFont="1" applyFill="1" applyBorder="1" applyAlignment="1" applyProtection="1">
      <alignment horizontal="center" vertical="center"/>
    </xf>
    <xf numFmtId="178" fontId="14" fillId="53" borderId="2" xfId="0" applyNumberFormat="1" applyFont="1" applyFill="1" applyBorder="1" applyAlignment="1" applyProtection="1">
      <alignment horizontal="center" vertical="center"/>
    </xf>
    <xf numFmtId="177" fontId="47" fillId="53" borderId="2" xfId="0" applyNumberFormat="1" applyFont="1" applyFill="1" applyBorder="1" applyAlignment="1" applyProtection="1">
      <alignment horizontal="center" vertical="center"/>
    </xf>
    <xf numFmtId="0" fontId="83" fillId="0" borderId="17" xfId="0" applyFont="1" applyBorder="1" applyAlignment="1" applyProtection="1">
      <alignment horizontal="center" vertical="center"/>
    </xf>
    <xf numFmtId="178" fontId="83" fillId="54" borderId="2" xfId="0" applyNumberFormat="1" applyFont="1" applyFill="1" applyBorder="1" applyAlignment="1" applyProtection="1">
      <alignment horizontal="center" vertical="center"/>
    </xf>
    <xf numFmtId="177" fontId="83" fillId="0" borderId="2" xfId="0" applyNumberFormat="1" applyFont="1" applyBorder="1" applyAlignment="1" applyProtection="1">
      <alignment horizontal="center" vertical="center"/>
    </xf>
    <xf numFmtId="178" fontId="83" fillId="54" borderId="18" xfId="2" applyNumberFormat="1" applyFont="1" applyFill="1" applyBorder="1" applyAlignment="1" applyProtection="1">
      <alignment horizontal="center" vertical="center"/>
    </xf>
    <xf numFmtId="44" fontId="83" fillId="0" borderId="18" xfId="2" applyFont="1" applyBorder="1" applyAlignment="1" applyProtection="1">
      <alignment horizontal="center" vertical="center"/>
    </xf>
    <xf numFmtId="0" fontId="83" fillId="0" borderId="0" xfId="0" applyFont="1" applyAlignment="1" applyProtection="1">
      <alignment horizontal="center" vertical="center"/>
    </xf>
    <xf numFmtId="0" fontId="83" fillId="0" borderId="0" xfId="0" applyFont="1" applyBorder="1" applyAlignment="1" applyProtection="1">
      <alignment horizontal="center" vertical="center"/>
    </xf>
    <xf numFmtId="0" fontId="83" fillId="0" borderId="0" xfId="0" applyFont="1" applyAlignment="1" applyProtection="1">
      <alignment vertical="center"/>
    </xf>
    <xf numFmtId="0" fontId="35" fillId="0" borderId="0" xfId="0" applyFont="1" applyAlignment="1" applyProtection="1">
      <alignment vertical="center"/>
    </xf>
    <xf numFmtId="177" fontId="42" fillId="0" borderId="0" xfId="0" applyNumberFormat="1" applyFont="1" applyAlignment="1" applyProtection="1">
      <alignment horizontal="center" vertical="center"/>
    </xf>
    <xf numFmtId="0" fontId="84" fillId="0" borderId="0" xfId="0" applyFont="1" applyAlignment="1" applyProtection="1">
      <alignment horizontal="center" vertical="center"/>
    </xf>
    <xf numFmtId="0" fontId="63" fillId="6" borderId="2" xfId="0" applyFont="1" applyFill="1" applyBorder="1" applyAlignment="1" applyProtection="1">
      <alignment horizontal="center" vertical="center" wrapText="1"/>
    </xf>
    <xf numFmtId="14" fontId="36" fillId="0" borderId="0" xfId="0" applyNumberFormat="1" applyFont="1" applyAlignment="1" applyProtection="1">
      <alignment horizontal="left" vertical="center" wrapText="1"/>
    </xf>
    <xf numFmtId="43" fontId="85" fillId="0" borderId="16" xfId="1" applyFont="1" applyBorder="1" applyAlignment="1" applyProtection="1">
      <alignment horizontal="center" vertical="center"/>
    </xf>
    <xf numFmtId="178" fontId="85" fillId="0" borderId="18" xfId="0" applyNumberFormat="1" applyFont="1" applyBorder="1" applyAlignment="1" applyProtection="1">
      <alignment horizontal="center" vertical="center"/>
    </xf>
    <xf numFmtId="177" fontId="36" fillId="0" borderId="0" xfId="0" applyNumberFormat="1" applyFont="1" applyAlignment="1" applyProtection="1">
      <alignment horizontal="center" vertical="center"/>
    </xf>
    <xf numFmtId="178" fontId="36" fillId="0" borderId="0" xfId="0" applyNumberFormat="1" applyFont="1" applyAlignment="1" applyProtection="1">
      <alignment horizontal="center" vertical="center"/>
    </xf>
    <xf numFmtId="0" fontId="85" fillId="0" borderId="0" xfId="0" applyFont="1" applyAlignment="1" applyProtection="1">
      <alignment horizontal="center" vertical="center"/>
    </xf>
    <xf numFmtId="0" fontId="42" fillId="0" borderId="12" xfId="0" applyFont="1" applyBorder="1" applyAlignment="1" applyProtection="1">
      <alignment vertical="center" wrapText="1"/>
    </xf>
    <xf numFmtId="178" fontId="63" fillId="6" borderId="2" xfId="0" applyNumberFormat="1" applyFont="1" applyFill="1" applyBorder="1" applyAlignment="1" applyProtection="1">
      <alignment horizontal="center" vertical="center" wrapText="1"/>
    </xf>
    <xf numFmtId="177" fontId="42" fillId="0" borderId="0" xfId="0" applyNumberFormat="1" applyFont="1" applyBorder="1" applyAlignment="1" applyProtection="1">
      <alignment horizontal="center" vertical="center"/>
    </xf>
    <xf numFmtId="0" fontId="84" fillId="0" borderId="0" xfId="0" applyFont="1" applyBorder="1" applyAlignment="1" applyProtection="1">
      <alignment horizontal="center" vertical="center"/>
    </xf>
    <xf numFmtId="0" fontId="81" fillId="0" borderId="0" xfId="0" applyFont="1" applyBorder="1" applyAlignment="1" applyProtection="1">
      <alignment horizontal="center" vertical="center"/>
    </xf>
    <xf numFmtId="177" fontId="36" fillId="0" borderId="0" xfId="0" applyNumberFormat="1" applyFont="1" applyBorder="1" applyAlignment="1" applyProtection="1">
      <alignment horizontal="center" vertical="center"/>
    </xf>
    <xf numFmtId="0" fontId="36" fillId="0" borderId="0" xfId="0" applyFont="1" applyBorder="1" applyAlignment="1" applyProtection="1">
      <alignment horizontal="center" vertical="center"/>
    </xf>
    <xf numFmtId="44" fontId="36" fillId="0" borderId="0" xfId="2" applyFont="1" applyAlignment="1" applyProtection="1">
      <alignment horizontal="center" vertical="center"/>
    </xf>
    <xf numFmtId="44" fontId="36" fillId="0" borderId="0" xfId="0" applyNumberFormat="1" applyFont="1" applyAlignment="1" applyProtection="1">
      <alignment horizontal="center" vertical="center"/>
    </xf>
    <xf numFmtId="178" fontId="88" fillId="0" borderId="0" xfId="0" applyNumberFormat="1" applyFont="1" applyAlignment="1" applyProtection="1">
      <alignment horizontal="center" vertical="center"/>
    </xf>
    <xf numFmtId="178" fontId="89" fillId="0" borderId="0" xfId="0" applyNumberFormat="1" applyFont="1" applyBorder="1" applyAlignment="1" applyProtection="1">
      <alignment horizontal="center" vertical="center"/>
    </xf>
    <xf numFmtId="179" fontId="0" fillId="0" borderId="0" xfId="0" applyNumberFormat="1" applyAlignment="1">
      <alignment horizontal="center"/>
    </xf>
    <xf numFmtId="176" fontId="0" fillId="0" borderId="0" xfId="1" applyNumberFormat="1" applyFont="1" applyAlignment="1">
      <alignment horizontal="center"/>
    </xf>
    <xf numFmtId="0" fontId="5" fillId="29" borderId="2" xfId="0" applyFont="1" applyFill="1" applyBorder="1" applyAlignment="1" applyProtection="1">
      <alignment horizontal="center" vertical="center" wrapText="1"/>
    </xf>
    <xf numFmtId="164" fontId="34" fillId="0" borderId="2" xfId="2" applyNumberFormat="1" applyFont="1" applyBorder="1" applyAlignment="1" applyProtection="1">
      <alignment horizontal="center" vertical="center"/>
    </xf>
    <xf numFmtId="0" fontId="36" fillId="0" borderId="0" xfId="0" applyFont="1" applyAlignment="1" applyProtection="1">
      <alignment horizontal="left" vertical="center"/>
    </xf>
    <xf numFmtId="0" fontId="39" fillId="0" borderId="2" xfId="0" applyFont="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2" xfId="0" applyFont="1" applyFill="1" applyBorder="1" applyAlignment="1" applyProtection="1">
      <alignment horizontal="left" vertical="center" wrapText="1"/>
    </xf>
    <xf numFmtId="0" fontId="67" fillId="0" borderId="13" xfId="0" applyFont="1" applyFill="1" applyBorder="1" applyAlignment="1" applyProtection="1">
      <alignment horizontal="center" vertical="center" wrapText="1"/>
    </xf>
    <xf numFmtId="164" fontId="71" fillId="41" borderId="12" xfId="2" applyNumberFormat="1" applyFont="1" applyFill="1" applyBorder="1" applyAlignment="1" applyProtection="1">
      <alignment horizontal="center" vertical="center" wrapText="1"/>
    </xf>
    <xf numFmtId="44" fontId="72" fillId="41" borderId="0" xfId="2" applyFont="1" applyFill="1" applyBorder="1" applyAlignment="1" applyProtection="1">
      <alignment horizontal="center" vertical="top" wrapText="1"/>
    </xf>
    <xf numFmtId="0" fontId="44" fillId="34" borderId="2" xfId="72" applyFont="1" applyFill="1" applyBorder="1" applyAlignment="1">
      <alignment horizontal="left" vertical="center" wrapText="1"/>
    </xf>
    <xf numFmtId="0" fontId="46" fillId="34" borderId="2" xfId="72" applyFont="1" applyFill="1" applyBorder="1" applyAlignment="1">
      <alignment horizontal="center" vertical="center" wrapText="1"/>
    </xf>
    <xf numFmtId="0" fontId="46" fillId="34" borderId="2" xfId="72" applyFont="1" applyFill="1" applyBorder="1" applyAlignment="1">
      <alignment horizontal="center" vertical="center"/>
    </xf>
    <xf numFmtId="0" fontId="46" fillId="36" borderId="2" xfId="72" applyFont="1" applyFill="1" applyBorder="1" applyAlignment="1">
      <alignment horizontal="center" vertical="center" wrapText="1"/>
    </xf>
    <xf numFmtId="0" fontId="56" fillId="36" borderId="2" xfId="72" applyFont="1" applyFill="1" applyBorder="1" applyAlignment="1">
      <alignment horizontal="center" vertical="center" wrapText="1"/>
    </xf>
    <xf numFmtId="0" fontId="46" fillId="48" borderId="2" xfId="72" applyFont="1" applyFill="1" applyBorder="1" applyAlignment="1">
      <alignment horizontal="center" vertical="center" wrapText="1"/>
    </xf>
    <xf numFmtId="0" fontId="46" fillId="48" borderId="13" xfId="72" applyFont="1" applyFill="1" applyBorder="1" applyAlignment="1">
      <alignment horizontal="center" vertical="center" wrapText="1"/>
    </xf>
    <xf numFmtId="0" fontId="46" fillId="48" borderId="18" xfId="72" applyFont="1" applyFill="1" applyBorder="1" applyAlignment="1">
      <alignment horizontal="center" vertical="center"/>
    </xf>
    <xf numFmtId="0" fontId="54" fillId="36" borderId="2" xfId="72" applyFont="1" applyFill="1" applyBorder="1" applyAlignment="1">
      <alignment horizontal="center" vertical="center" wrapText="1"/>
    </xf>
    <xf numFmtId="0" fontId="54" fillId="36" borderId="13" xfId="72" applyFont="1" applyFill="1" applyBorder="1" applyAlignment="1">
      <alignment horizontal="center" vertical="center" wrapText="1"/>
    </xf>
    <xf numFmtId="0" fontId="44" fillId="34" borderId="44" xfId="78" applyFont="1" applyFill="1" applyBorder="1" applyAlignment="1">
      <alignment horizontal="center" vertical="center" wrapText="1"/>
    </xf>
    <xf numFmtId="0" fontId="0" fillId="0" borderId="2" xfId="0" applyBorder="1" applyAlignment="1">
      <alignment horizontal="left" vertical="top" wrapText="1"/>
    </xf>
    <xf numFmtId="164" fontId="34" fillId="0" borderId="2" xfId="2" applyNumberFormat="1" applyFont="1" applyBorder="1" applyAlignment="1" applyProtection="1">
      <alignment horizontal="center" vertical="center"/>
    </xf>
    <xf numFmtId="0" fontId="42" fillId="0" borderId="19" xfId="0" applyFont="1" applyBorder="1" applyAlignment="1" applyProtection="1">
      <alignment horizontal="center" vertical="center"/>
    </xf>
    <xf numFmtId="0" fontId="36" fillId="0" borderId="0" xfId="0" applyFont="1" applyAlignment="1" applyProtection="1">
      <alignment horizontal="left" vertical="center"/>
    </xf>
    <xf numFmtId="0" fontId="37" fillId="32" borderId="16" xfId="0" applyFont="1" applyFill="1" applyBorder="1" applyAlignment="1" applyProtection="1">
      <alignment horizontal="left" vertical="center"/>
    </xf>
    <xf numFmtId="0" fontId="38" fillId="32" borderId="17" xfId="0" applyFont="1" applyFill="1" applyBorder="1" applyAlignment="1" applyProtection="1">
      <alignment horizontal="left" vertical="center"/>
    </xf>
    <xf numFmtId="0" fontId="38" fillId="32" borderId="18" xfId="0" applyFont="1" applyFill="1" applyBorder="1" applyAlignment="1" applyProtection="1">
      <alignment horizontal="left" vertical="center"/>
    </xf>
    <xf numFmtId="0" fontId="34" fillId="31" borderId="16" xfId="0" applyFont="1" applyFill="1" applyBorder="1" applyAlignment="1" applyProtection="1">
      <alignment horizontal="left" vertical="center" wrapText="1"/>
    </xf>
    <xf numFmtId="0" fontId="34" fillId="31" borderId="17" xfId="0" applyFont="1" applyFill="1" applyBorder="1" applyAlignment="1" applyProtection="1">
      <alignment horizontal="left" vertical="center" wrapText="1"/>
    </xf>
    <xf numFmtId="0" fontId="39" fillId="0" borderId="2" xfId="0" applyFont="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2" xfId="0" applyFont="1" applyFill="1" applyBorder="1" applyAlignment="1" applyProtection="1">
      <alignment horizontal="left" vertical="center" wrapText="1"/>
    </xf>
    <xf numFmtId="0" fontId="31" fillId="0" borderId="0" xfId="0" applyFont="1" applyAlignment="1" applyProtection="1">
      <alignment horizontal="left" vertical="center"/>
    </xf>
    <xf numFmtId="0" fontId="32" fillId="0" borderId="0" xfId="0" applyFont="1" applyAlignment="1" applyProtection="1">
      <alignment horizontal="center" vertical="center"/>
    </xf>
    <xf numFmtId="0" fontId="32" fillId="0" borderId="12" xfId="0" applyFont="1" applyBorder="1" applyAlignment="1" applyProtection="1">
      <alignment horizontal="center" vertical="center"/>
    </xf>
    <xf numFmtId="0" fontId="5" fillId="29" borderId="2" xfId="0" applyFont="1" applyFill="1" applyBorder="1" applyAlignment="1" applyProtection="1">
      <alignment horizontal="center" vertical="center" wrapText="1"/>
    </xf>
    <xf numFmtId="0" fontId="5" fillId="29" borderId="13" xfId="0" applyFont="1" applyFill="1" applyBorder="1" applyAlignment="1" applyProtection="1">
      <alignment horizontal="center" vertical="center" wrapText="1"/>
    </xf>
    <xf numFmtId="0" fontId="5" fillId="29" borderId="14" xfId="0" applyFont="1" applyFill="1" applyBorder="1" applyAlignment="1" applyProtection="1">
      <alignment horizontal="center" vertical="center" wrapText="1"/>
    </xf>
    <xf numFmtId="0" fontId="5" fillId="29" borderId="15" xfId="0" applyFont="1" applyFill="1" applyBorder="1" applyAlignment="1" applyProtection="1">
      <alignment horizontal="center" vertical="center" wrapText="1"/>
    </xf>
    <xf numFmtId="0" fontId="5" fillId="29" borderId="2" xfId="0" applyFont="1" applyFill="1" applyBorder="1" applyAlignment="1" applyProtection="1">
      <alignment horizontal="center" vertical="center"/>
    </xf>
    <xf numFmtId="0" fontId="5" fillId="30" borderId="13" xfId="0" applyFont="1" applyFill="1" applyBorder="1" applyAlignment="1" applyProtection="1">
      <alignment horizontal="center" vertical="center" wrapText="1"/>
    </xf>
    <xf numFmtId="0" fontId="5" fillId="30" borderId="14" xfId="0" applyFont="1" applyFill="1" applyBorder="1" applyAlignment="1" applyProtection="1">
      <alignment horizontal="center" vertical="center"/>
    </xf>
    <xf numFmtId="0" fontId="5" fillId="30" borderId="15" xfId="0" applyFont="1" applyFill="1" applyBorder="1" applyAlignment="1" applyProtection="1">
      <alignment horizontal="center" vertical="center"/>
    </xf>
    <xf numFmtId="0" fontId="5" fillId="30" borderId="2" xfId="0" applyFont="1" applyFill="1" applyBorder="1" applyAlignment="1" applyProtection="1">
      <alignment horizontal="center" vertical="center"/>
    </xf>
    <xf numFmtId="164" fontId="71" fillId="41" borderId="12" xfId="2" applyNumberFormat="1" applyFont="1" applyFill="1" applyBorder="1" applyAlignment="1" applyProtection="1">
      <alignment horizontal="center" vertical="center" wrapText="1"/>
    </xf>
    <xf numFmtId="0" fontId="0" fillId="0" borderId="0" xfId="0" applyFill="1" applyBorder="1" applyAlignment="1">
      <alignment vertical="top" wrapText="1"/>
    </xf>
    <xf numFmtId="44" fontId="72" fillId="41" borderId="0" xfId="2" applyFont="1" applyFill="1" applyBorder="1" applyAlignment="1" applyProtection="1">
      <alignment horizontal="center" vertical="top" wrapText="1"/>
    </xf>
    <xf numFmtId="0" fontId="70" fillId="0" borderId="16" xfId="0" applyFont="1" applyFill="1" applyBorder="1" applyAlignment="1" applyProtection="1">
      <alignment horizontal="center" vertical="center" wrapText="1"/>
    </xf>
    <xf numFmtId="0" fontId="70" fillId="0" borderId="17" xfId="0" applyFont="1" applyFill="1" applyBorder="1" applyAlignment="1" applyProtection="1">
      <alignment horizontal="center" vertical="center" wrapText="1"/>
    </xf>
    <xf numFmtId="0" fontId="70" fillId="0" borderId="18" xfId="0" applyFont="1" applyFill="1" applyBorder="1" applyAlignment="1" applyProtection="1">
      <alignment horizontal="center" vertical="center" wrapText="1"/>
    </xf>
    <xf numFmtId="0" fontId="67" fillId="0" borderId="16" xfId="0" applyFont="1" applyFill="1" applyBorder="1" applyAlignment="1" applyProtection="1">
      <alignment horizontal="center" vertical="center" wrapText="1"/>
    </xf>
    <xf numFmtId="0" fontId="67" fillId="0" borderId="17" xfId="0" applyFont="1" applyFill="1" applyBorder="1" applyAlignment="1" applyProtection="1">
      <alignment horizontal="center" vertical="center" wrapText="1"/>
    </xf>
    <xf numFmtId="0" fontId="67" fillId="0" borderId="18" xfId="0" applyFont="1" applyFill="1" applyBorder="1" applyAlignment="1" applyProtection="1">
      <alignment horizontal="center" vertical="center" wrapText="1"/>
    </xf>
    <xf numFmtId="0" fontId="74" fillId="37" borderId="0" xfId="0" applyFont="1" applyFill="1" applyBorder="1" applyAlignment="1" applyProtection="1">
      <alignment horizontal="center"/>
    </xf>
    <xf numFmtId="0" fontId="58" fillId="37" borderId="0" xfId="0" applyFont="1" applyFill="1" applyBorder="1" applyAlignment="1" applyProtection="1">
      <alignment horizontal="center"/>
    </xf>
    <xf numFmtId="0" fontId="31" fillId="35" borderId="12" xfId="0" applyFont="1" applyFill="1" applyBorder="1" applyAlignment="1" applyProtection="1">
      <alignment horizontal="center"/>
    </xf>
    <xf numFmtId="0" fontId="67" fillId="0" borderId="2" xfId="0" applyFont="1" applyFill="1" applyBorder="1" applyAlignment="1" applyProtection="1">
      <alignment horizontal="center" vertical="center" wrapText="1"/>
    </xf>
    <xf numFmtId="0" fontId="67" fillId="0" borderId="13" xfId="0" applyFont="1" applyFill="1" applyBorder="1" applyAlignment="1" applyProtection="1">
      <alignment horizontal="center" vertical="center" wrapText="1"/>
    </xf>
    <xf numFmtId="0" fontId="47" fillId="32" borderId="16" xfId="0" applyFont="1" applyFill="1" applyBorder="1" applyAlignment="1">
      <alignment horizontal="left" vertical="center" wrapText="1"/>
    </xf>
    <xf numFmtId="0" fontId="47" fillId="32" borderId="17" xfId="0" applyFont="1" applyFill="1" applyBorder="1" applyAlignment="1">
      <alignment horizontal="left" vertical="center" wrapText="1"/>
    </xf>
    <xf numFmtId="0" fontId="47" fillId="39" borderId="16" xfId="0" applyFont="1" applyFill="1" applyBorder="1" applyAlignment="1">
      <alignment horizontal="center" vertical="center" wrapText="1"/>
    </xf>
    <xf numFmtId="0" fontId="47" fillId="39" borderId="17" xfId="0" applyFont="1" applyFill="1" applyBorder="1" applyAlignment="1">
      <alignment horizontal="center" vertical="center" wrapText="1"/>
    </xf>
    <xf numFmtId="0" fontId="5" fillId="5" borderId="37" xfId="0" applyFont="1" applyFill="1" applyBorder="1" applyAlignment="1">
      <alignment horizontal="center" vertical="center" wrapText="1" readingOrder="1"/>
    </xf>
    <xf numFmtId="0" fontId="5" fillId="5" borderId="39" xfId="0" applyFont="1" applyFill="1" applyBorder="1" applyAlignment="1">
      <alignment horizontal="center" vertical="center" wrapText="1" readingOrder="1"/>
    </xf>
    <xf numFmtId="0" fontId="5" fillId="5" borderId="48" xfId="0" applyFont="1" applyFill="1" applyBorder="1" applyAlignment="1">
      <alignment horizontal="center" vertical="center" wrapText="1" readingOrder="1"/>
    </xf>
    <xf numFmtId="0" fontId="5" fillId="5" borderId="49" xfId="0" applyFont="1" applyFill="1" applyBorder="1" applyAlignment="1">
      <alignment horizontal="center" vertical="center" wrapText="1" readingOrder="1"/>
    </xf>
    <xf numFmtId="0" fontId="6" fillId="40" borderId="50" xfId="0" applyFont="1" applyFill="1" applyBorder="1" applyAlignment="1">
      <alignment horizontal="center" vertical="center" wrapText="1" readingOrder="1"/>
    </xf>
    <xf numFmtId="0" fontId="6" fillId="40" borderId="51" xfId="0" applyFont="1" applyFill="1" applyBorder="1" applyAlignment="1">
      <alignment horizontal="center" vertical="center" wrapText="1" readingOrder="1"/>
    </xf>
    <xf numFmtId="0" fontId="83" fillId="0" borderId="17" xfId="0" applyFont="1" applyBorder="1" applyAlignment="1" applyProtection="1">
      <alignment horizontal="center" vertical="center" wrapText="1"/>
    </xf>
    <xf numFmtId="0" fontId="36" fillId="0" borderId="0" xfId="0" applyFont="1" applyAlignment="1" applyProtection="1">
      <alignment horizontal="center" vertical="center" wrapText="1"/>
    </xf>
    <xf numFmtId="0" fontId="14" fillId="0" borderId="13" xfId="0" applyFont="1" applyBorder="1" applyAlignment="1" applyProtection="1">
      <alignment horizontal="center" vertical="center" wrapText="1"/>
    </xf>
    <xf numFmtId="0" fontId="14" fillId="0" borderId="14"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80" fillId="52" borderId="60" xfId="0" applyFont="1" applyFill="1" applyBorder="1" applyAlignment="1" applyProtection="1">
      <alignment horizontal="left" vertical="center" wrapText="1"/>
    </xf>
    <xf numFmtId="0" fontId="80" fillId="52" borderId="17" xfId="0" applyFont="1" applyFill="1" applyBorder="1" applyAlignment="1" applyProtection="1">
      <alignment horizontal="left" vertical="center" wrapText="1"/>
    </xf>
    <xf numFmtId="0" fontId="80" fillId="52" borderId="61" xfId="0" applyFont="1" applyFill="1" applyBorder="1" applyAlignment="1" applyProtection="1">
      <alignment horizontal="left" vertical="center" wrapText="1"/>
    </xf>
    <xf numFmtId="0" fontId="82" fillId="52" borderId="62" xfId="0" applyFont="1" applyFill="1" applyBorder="1" applyAlignment="1" applyProtection="1">
      <alignment horizontal="center" vertical="center" wrapText="1"/>
    </xf>
    <xf numFmtId="0" fontId="82" fillId="52" borderId="63" xfId="0" applyFont="1" applyFill="1" applyBorder="1" applyAlignment="1" applyProtection="1">
      <alignment horizontal="center" vertical="center" wrapText="1"/>
    </xf>
    <xf numFmtId="0" fontId="82" fillId="52" borderId="43" xfId="0" applyFont="1" applyFill="1" applyBorder="1" applyAlignment="1" applyProtection="1">
      <alignment horizontal="center" vertical="center" wrapText="1"/>
    </xf>
    <xf numFmtId="0" fontId="37" fillId="53" borderId="64" xfId="0" applyFont="1" applyFill="1" applyBorder="1" applyAlignment="1" applyProtection="1">
      <alignment horizontal="center" vertical="center" wrapText="1"/>
    </xf>
    <xf numFmtId="0" fontId="37" fillId="53" borderId="34" xfId="0" applyFont="1" applyFill="1" applyBorder="1" applyAlignment="1" applyProtection="1">
      <alignment horizontal="center" vertical="center" wrapText="1"/>
    </xf>
    <xf numFmtId="0" fontId="37" fillId="53" borderId="65" xfId="0" applyFont="1" applyFill="1" applyBorder="1" applyAlignment="1" applyProtection="1">
      <alignment horizontal="center" vertical="center" wrapText="1"/>
    </xf>
    <xf numFmtId="0" fontId="63" fillId="41" borderId="60" xfId="0" applyFont="1" applyFill="1" applyBorder="1" applyAlignment="1" applyProtection="1">
      <alignment horizontal="left" vertical="center" wrapText="1"/>
    </xf>
    <xf numFmtId="0" fontId="63" fillId="41" borderId="17" xfId="0" applyFont="1" applyFill="1" applyBorder="1" applyAlignment="1" applyProtection="1">
      <alignment horizontal="left" vertical="center" wrapText="1"/>
    </xf>
    <xf numFmtId="0" fontId="63" fillId="41" borderId="61" xfId="0" applyFont="1" applyFill="1" applyBorder="1" applyAlignment="1" applyProtection="1">
      <alignment horizontal="left" vertical="center" wrapText="1"/>
    </xf>
    <xf numFmtId="0" fontId="62" fillId="0" borderId="36" xfId="0" applyFont="1" applyBorder="1" applyAlignment="1" applyProtection="1">
      <alignment horizontal="center" vertical="center" wrapText="1"/>
    </xf>
    <xf numFmtId="0" fontId="62" fillId="0" borderId="56" xfId="0" applyFont="1" applyBorder="1" applyAlignment="1" applyProtection="1">
      <alignment horizontal="center" vertical="center" wrapText="1"/>
    </xf>
    <xf numFmtId="0" fontId="62" fillId="0" borderId="47" xfId="0" applyFont="1" applyBorder="1" applyAlignment="1" applyProtection="1">
      <alignment horizontal="center" vertical="center" wrapText="1"/>
    </xf>
    <xf numFmtId="0" fontId="62" fillId="0" borderId="13" xfId="0" applyFont="1" applyFill="1" applyBorder="1" applyAlignment="1" applyProtection="1">
      <alignment horizontal="center" vertical="center" wrapText="1"/>
    </xf>
    <xf numFmtId="0" fontId="62" fillId="0" borderId="14" xfId="0" applyFont="1" applyFill="1" applyBorder="1" applyAlignment="1" applyProtection="1">
      <alignment horizontal="center" vertical="center" wrapText="1"/>
    </xf>
    <xf numFmtId="0" fontId="62" fillId="0" borderId="15" xfId="0" applyFont="1" applyFill="1" applyBorder="1" applyAlignment="1" applyProtection="1">
      <alignment horizontal="center" vertical="center" wrapText="1"/>
    </xf>
    <xf numFmtId="0" fontId="62" fillId="0" borderId="13" xfId="0" applyFont="1" applyBorder="1" applyAlignment="1" applyProtection="1">
      <alignment horizontal="center" vertical="center"/>
    </xf>
    <xf numFmtId="0" fontId="62" fillId="0" borderId="14" xfId="0" applyFont="1" applyBorder="1" applyAlignment="1" applyProtection="1">
      <alignment horizontal="center" vertical="center"/>
    </xf>
    <xf numFmtId="0" fontId="62" fillId="0" borderId="15" xfId="0" applyFont="1" applyBorder="1" applyAlignment="1" applyProtection="1">
      <alignment horizontal="center" vertical="center"/>
    </xf>
    <xf numFmtId="0" fontId="47" fillId="41" borderId="60" xfId="0" applyFont="1" applyFill="1" applyBorder="1" applyAlignment="1" applyProtection="1">
      <alignment horizontal="left" vertical="center" wrapText="1"/>
    </xf>
    <xf numFmtId="0" fontId="47" fillId="41" borderId="17" xfId="0" applyFont="1" applyFill="1" applyBorder="1" applyAlignment="1" applyProtection="1">
      <alignment horizontal="left" vertical="center" wrapText="1"/>
    </xf>
    <xf numFmtId="0" fontId="47" fillId="41" borderId="61" xfId="0" applyFont="1" applyFill="1" applyBorder="1" applyAlignment="1" applyProtection="1">
      <alignment horizontal="left" vertical="center" wrapText="1"/>
    </xf>
    <xf numFmtId="0" fontId="80" fillId="52" borderId="60" xfId="0" applyFont="1" applyFill="1" applyBorder="1" applyAlignment="1" applyProtection="1">
      <alignment horizontal="center" vertical="center" wrapText="1"/>
    </xf>
    <xf numFmtId="0" fontId="80" fillId="52" borderId="17" xfId="0" applyFont="1" applyFill="1" applyBorder="1" applyAlignment="1" applyProtection="1">
      <alignment horizontal="center" vertical="center" wrapText="1"/>
    </xf>
    <xf numFmtId="0" fontId="80" fillId="52" borderId="18" xfId="0" applyFont="1" applyFill="1" applyBorder="1" applyAlignment="1" applyProtection="1">
      <alignment horizontal="center" vertical="center" wrapText="1"/>
    </xf>
    <xf numFmtId="0" fontId="78" fillId="50" borderId="2" xfId="0" applyFont="1" applyFill="1" applyBorder="1" applyAlignment="1" applyProtection="1">
      <alignment horizontal="center" vertical="center" wrapText="1"/>
    </xf>
    <xf numFmtId="0" fontId="78" fillId="50" borderId="2" xfId="0" applyFont="1" applyFill="1" applyBorder="1" applyAlignment="1" applyProtection="1">
      <alignment horizontal="center" vertical="center"/>
    </xf>
    <xf numFmtId="0" fontId="78" fillId="51" borderId="16" xfId="0" applyFont="1" applyFill="1" applyBorder="1" applyAlignment="1" applyProtection="1">
      <alignment horizontal="center" vertical="center"/>
    </xf>
    <xf numFmtId="0" fontId="78" fillId="51" borderId="17" xfId="0" applyFont="1" applyFill="1" applyBorder="1" applyAlignment="1" applyProtection="1">
      <alignment horizontal="center" vertical="center"/>
    </xf>
    <xf numFmtId="0" fontId="78" fillId="51" borderId="18" xfId="0" applyFont="1" applyFill="1" applyBorder="1" applyAlignment="1" applyProtection="1">
      <alignment horizontal="center" vertical="center"/>
    </xf>
    <xf numFmtId="0" fontId="78" fillId="50" borderId="36" xfId="0" applyFont="1" applyFill="1" applyBorder="1" applyAlignment="1" applyProtection="1">
      <alignment horizontal="center" vertical="center" wrapText="1"/>
    </xf>
    <xf numFmtId="0" fontId="78" fillId="50" borderId="47" xfId="0" applyFont="1" applyFill="1" applyBorder="1" applyAlignment="1" applyProtection="1">
      <alignment horizontal="center" vertical="center" wrapText="1"/>
    </xf>
    <xf numFmtId="0" fontId="78" fillId="50" borderId="13" xfId="0" applyFont="1" applyFill="1" applyBorder="1" applyAlignment="1" applyProtection="1">
      <alignment horizontal="center" vertical="center" wrapText="1"/>
    </xf>
    <xf numFmtId="0" fontId="78" fillId="50" borderId="15" xfId="0" applyFont="1" applyFill="1" applyBorder="1" applyAlignment="1" applyProtection="1">
      <alignment horizontal="center" vertical="center" wrapText="1"/>
    </xf>
    <xf numFmtId="0" fontId="78" fillId="51" borderId="13" xfId="0" applyFont="1" applyFill="1" applyBorder="1" applyAlignment="1" applyProtection="1">
      <alignment horizontal="center" vertical="center" wrapText="1"/>
    </xf>
    <xf numFmtId="0" fontId="78" fillId="51" borderId="15" xfId="0" applyFont="1" applyFill="1" applyBorder="1" applyAlignment="1" applyProtection="1">
      <alignment horizontal="center" vertical="center" wrapText="1"/>
    </xf>
    <xf numFmtId="177" fontId="78" fillId="51" borderId="13" xfId="0" applyNumberFormat="1" applyFont="1" applyFill="1" applyBorder="1" applyAlignment="1" applyProtection="1">
      <alignment horizontal="center" vertical="center" wrapText="1"/>
    </xf>
    <xf numFmtId="177" fontId="78" fillId="51" borderId="15" xfId="0" applyNumberFormat="1" applyFont="1" applyFill="1" applyBorder="1" applyAlignment="1" applyProtection="1">
      <alignment horizontal="center" vertical="center" wrapText="1"/>
    </xf>
    <xf numFmtId="0" fontId="31" fillId="0" borderId="0" xfId="0" applyFont="1" applyAlignment="1" applyProtection="1">
      <alignment horizontal="left" vertical="center" wrapText="1"/>
    </xf>
    <xf numFmtId="0" fontId="32" fillId="0" borderId="0" xfId="0" applyFont="1" applyBorder="1" applyAlignment="1" applyProtection="1">
      <alignment horizontal="center" vertical="center"/>
    </xf>
    <xf numFmtId="0" fontId="78" fillId="50" borderId="53" xfId="0" applyFont="1" applyFill="1" applyBorder="1" applyAlignment="1" applyProtection="1">
      <alignment horizontal="center" vertical="center" wrapText="1"/>
    </xf>
    <xf numFmtId="0" fontId="78" fillId="50" borderId="56" xfId="0" applyFont="1" applyFill="1" applyBorder="1" applyAlignment="1" applyProtection="1">
      <alignment horizontal="center" vertical="center" wrapText="1"/>
    </xf>
    <xf numFmtId="0" fontId="78" fillId="50" borderId="54" xfId="0" applyFont="1" applyFill="1" applyBorder="1" applyAlignment="1" applyProtection="1">
      <alignment horizontal="center" vertical="center" wrapText="1"/>
    </xf>
    <xf numFmtId="0" fontId="78" fillId="50" borderId="14" xfId="0" applyFont="1" applyFill="1" applyBorder="1" applyAlignment="1" applyProtection="1">
      <alignment horizontal="center" vertical="center" wrapText="1"/>
    </xf>
    <xf numFmtId="0" fontId="78" fillId="50" borderId="55" xfId="0" applyFont="1" applyFill="1" applyBorder="1" applyAlignment="1" applyProtection="1">
      <alignment horizontal="center" vertical="center" wrapText="1"/>
    </xf>
    <xf numFmtId="0" fontId="78" fillId="50" borderId="57" xfId="0" applyFont="1" applyFill="1" applyBorder="1" applyAlignment="1" applyProtection="1">
      <alignment horizontal="center" vertical="center" wrapText="1"/>
    </xf>
    <xf numFmtId="0" fontId="78" fillId="50" borderId="25" xfId="0" applyFont="1" applyFill="1" applyBorder="1" applyAlignment="1" applyProtection="1">
      <alignment horizontal="center" vertical="center" wrapText="1"/>
    </xf>
    <xf numFmtId="0" fontId="78" fillId="50" borderId="21" xfId="0" applyFont="1" applyFill="1" applyBorder="1" applyAlignment="1" applyProtection="1">
      <alignment horizontal="center" vertical="center" wrapText="1"/>
    </xf>
    <xf numFmtId="0" fontId="78" fillId="50" borderId="58" xfId="0" applyFont="1" applyFill="1" applyBorder="1" applyAlignment="1" applyProtection="1">
      <alignment horizontal="center" vertical="center" wrapText="1"/>
    </xf>
    <xf numFmtId="0" fontId="78" fillId="50" borderId="58" xfId="0" applyFont="1" applyFill="1" applyBorder="1" applyAlignment="1" applyProtection="1">
      <alignment horizontal="center" vertical="center"/>
    </xf>
    <xf numFmtId="0" fontId="78" fillId="50" borderId="59" xfId="0" applyFont="1" applyFill="1" applyBorder="1" applyAlignment="1" applyProtection="1">
      <alignment horizontal="center" vertical="center"/>
    </xf>
    <xf numFmtId="0" fontId="78" fillId="51" borderId="14" xfId="0" applyFont="1" applyFill="1" applyBorder="1" applyAlignment="1" applyProtection="1">
      <alignment horizontal="center" vertical="center" wrapText="1"/>
    </xf>
    <xf numFmtId="0" fontId="78" fillId="51" borderId="14" xfId="0" applyFont="1" applyFill="1" applyBorder="1" applyAlignment="1" applyProtection="1">
      <alignment horizontal="center" vertical="center"/>
    </xf>
    <xf numFmtId="0" fontId="78" fillId="51" borderId="15" xfId="0" applyFont="1" applyFill="1" applyBorder="1" applyAlignment="1" applyProtection="1">
      <alignment horizontal="center" vertical="center"/>
    </xf>
    <xf numFmtId="0" fontId="78" fillId="50" borderId="18" xfId="0" applyFont="1" applyFill="1" applyBorder="1" applyAlignment="1" applyProtection="1">
      <alignment horizontal="center" vertical="center" wrapText="1"/>
    </xf>
    <xf numFmtId="0" fontId="47" fillId="41" borderId="16" xfId="0" applyFont="1" applyFill="1" applyBorder="1" applyAlignment="1">
      <alignment horizontal="center" vertical="center" wrapText="1"/>
    </xf>
    <xf numFmtId="0" fontId="47" fillId="41" borderId="17" xfId="0" applyFont="1" applyFill="1" applyBorder="1" applyAlignment="1">
      <alignment horizontal="center" vertical="center" wrapText="1"/>
    </xf>
    <xf numFmtId="0" fontId="47" fillId="41" borderId="18" xfId="0" applyFont="1" applyFill="1" applyBorder="1" applyAlignment="1">
      <alignment horizontal="center" vertical="center" wrapText="1"/>
    </xf>
    <xf numFmtId="0" fontId="61" fillId="43" borderId="16" xfId="0" applyFont="1" applyFill="1" applyBorder="1" applyAlignment="1">
      <alignment horizontal="center" vertical="center" wrapText="1"/>
    </xf>
    <xf numFmtId="0" fontId="61" fillId="43" borderId="17" xfId="0" applyFont="1" applyFill="1" applyBorder="1" applyAlignment="1">
      <alignment horizontal="center" vertical="center" wrapText="1"/>
    </xf>
    <xf numFmtId="0" fontId="61" fillId="43" borderId="18" xfId="0" applyFont="1" applyFill="1" applyBorder="1" applyAlignment="1">
      <alignment horizontal="center" vertical="center" wrapText="1"/>
    </xf>
    <xf numFmtId="0" fontId="47" fillId="38" borderId="2" xfId="0" applyFont="1" applyFill="1" applyBorder="1" applyAlignment="1">
      <alignment horizontal="left" vertical="center" wrapText="1"/>
    </xf>
    <xf numFmtId="0" fontId="61" fillId="43" borderId="2" xfId="0" applyFont="1" applyFill="1" applyBorder="1" applyAlignment="1">
      <alignment horizontal="center" vertical="center" wrapText="1"/>
    </xf>
    <xf numFmtId="0" fontId="47" fillId="39" borderId="2" xfId="0" applyFont="1" applyFill="1" applyBorder="1" applyAlignment="1">
      <alignment horizontal="left" vertical="center" wrapText="1"/>
    </xf>
    <xf numFmtId="0" fontId="61" fillId="43" borderId="2" xfId="0" applyFont="1" applyFill="1" applyBorder="1" applyAlignment="1">
      <alignment horizontal="left" vertical="center" wrapText="1"/>
    </xf>
    <xf numFmtId="0" fontId="54" fillId="36" borderId="26" xfId="72" applyFont="1" applyFill="1" applyBorder="1" applyAlignment="1">
      <alignment horizontal="center" vertical="center" wrapText="1"/>
    </xf>
    <xf numFmtId="0" fontId="46" fillId="48" borderId="26" xfId="72" applyFont="1" applyFill="1" applyBorder="1" applyAlignment="1">
      <alignment horizontal="center" vertical="center" wrapText="1"/>
    </xf>
    <xf numFmtId="0" fontId="44" fillId="36" borderId="33" xfId="72" applyFont="1" applyFill="1" applyBorder="1" applyAlignment="1">
      <alignment horizontal="left" vertical="center" wrapText="1"/>
    </xf>
    <xf numFmtId="0" fontId="44" fillId="36" borderId="34" xfId="72" applyFont="1" applyFill="1" applyBorder="1" applyAlignment="1">
      <alignment horizontal="left" vertical="center" wrapText="1"/>
    </xf>
    <xf numFmtId="0" fontId="44" fillId="36" borderId="35" xfId="72" applyFont="1" applyFill="1" applyBorder="1" applyAlignment="1">
      <alignment horizontal="left" vertical="center" wrapText="1"/>
    </xf>
    <xf numFmtId="0" fontId="54" fillId="36" borderId="24" xfId="72" applyFont="1" applyFill="1" applyBorder="1" applyAlignment="1">
      <alignment horizontal="center" vertical="center" wrapText="1"/>
    </xf>
    <xf numFmtId="0" fontId="54" fillId="36" borderId="2" xfId="72" applyFont="1" applyFill="1" applyBorder="1" applyAlignment="1">
      <alignment horizontal="center" vertical="center" wrapText="1"/>
    </xf>
    <xf numFmtId="0" fontId="54" fillId="36" borderId="13" xfId="72" applyFont="1" applyFill="1" applyBorder="1" applyAlignment="1">
      <alignment horizontal="center" vertical="center" wrapText="1"/>
    </xf>
    <xf numFmtId="0" fontId="54" fillId="36" borderId="14" xfId="72" applyFont="1" applyFill="1" applyBorder="1" applyAlignment="1">
      <alignment horizontal="center" vertical="center" wrapText="1"/>
    </xf>
    <xf numFmtId="0" fontId="54" fillId="36" borderId="16" xfId="72" applyFont="1" applyFill="1" applyBorder="1" applyAlignment="1">
      <alignment horizontal="center" vertical="center" wrapText="1"/>
    </xf>
    <xf numFmtId="0" fontId="54" fillId="36" borderId="17" xfId="72" applyFont="1" applyFill="1" applyBorder="1" applyAlignment="1">
      <alignment horizontal="center" vertical="center"/>
    </xf>
    <xf numFmtId="0" fontId="54" fillId="36" borderId="18" xfId="72" applyFont="1" applyFill="1" applyBorder="1" applyAlignment="1">
      <alignment horizontal="center" vertical="center"/>
    </xf>
    <xf numFmtId="0" fontId="44" fillId="48" borderId="33" xfId="72" applyFont="1" applyFill="1" applyBorder="1" applyAlignment="1">
      <alignment horizontal="left" vertical="center" wrapText="1"/>
    </xf>
    <xf numFmtId="0" fontId="44" fillId="48" borderId="34" xfId="72" applyFont="1" applyFill="1" applyBorder="1" applyAlignment="1">
      <alignment horizontal="left" vertical="center" wrapText="1"/>
    </xf>
    <xf numFmtId="0" fontId="44" fillId="48" borderId="35" xfId="72" applyFont="1" applyFill="1" applyBorder="1" applyAlignment="1">
      <alignment horizontal="left" vertical="center" wrapText="1"/>
    </xf>
    <xf numFmtId="0" fontId="46" fillId="48" borderId="24" xfId="72" applyFont="1" applyFill="1" applyBorder="1" applyAlignment="1">
      <alignment horizontal="center" vertical="center" wrapText="1"/>
    </xf>
    <xf numFmtId="0" fontId="46" fillId="48" borderId="2" xfId="72" applyFont="1" applyFill="1" applyBorder="1" applyAlignment="1">
      <alignment horizontal="center" vertical="center" wrapText="1"/>
    </xf>
    <xf numFmtId="0" fontId="46" fillId="48" borderId="13" xfId="72" applyFont="1" applyFill="1" applyBorder="1" applyAlignment="1">
      <alignment horizontal="center" vertical="center" wrapText="1"/>
    </xf>
    <xf numFmtId="0" fontId="46" fillId="48" borderId="14" xfId="72" applyFont="1" applyFill="1" applyBorder="1" applyAlignment="1">
      <alignment horizontal="center" vertical="center" wrapText="1"/>
    </xf>
    <xf numFmtId="0" fontId="46" fillId="48" borderId="16" xfId="72" applyFont="1" applyFill="1" applyBorder="1" applyAlignment="1">
      <alignment horizontal="center" vertical="center" wrapText="1"/>
    </xf>
    <xf numFmtId="0" fontId="46" fillId="48" borderId="17" xfId="72" applyFont="1" applyFill="1" applyBorder="1" applyAlignment="1">
      <alignment horizontal="center" vertical="center"/>
    </xf>
    <xf numFmtId="0" fontId="46" fillId="48" borderId="18" xfId="72" applyFont="1" applyFill="1" applyBorder="1" applyAlignment="1">
      <alignment horizontal="center" vertical="center"/>
    </xf>
    <xf numFmtId="0" fontId="46" fillId="34" borderId="2" xfId="72" applyFont="1" applyFill="1" applyBorder="1" applyAlignment="1">
      <alignment horizontal="center" vertical="center" wrapText="1"/>
    </xf>
    <xf numFmtId="0" fontId="46" fillId="34" borderId="2" xfId="72" applyFont="1" applyFill="1" applyBorder="1" applyAlignment="1">
      <alignment horizontal="center" vertical="center"/>
    </xf>
    <xf numFmtId="0" fontId="56" fillId="36" borderId="2" xfId="72" applyFont="1" applyFill="1" applyBorder="1" applyAlignment="1">
      <alignment horizontal="center" vertical="center" wrapText="1"/>
    </xf>
    <xf numFmtId="0" fontId="56" fillId="36" borderId="2" xfId="72" applyFont="1" applyFill="1" applyBorder="1" applyAlignment="1">
      <alignment horizontal="center" vertical="center"/>
    </xf>
    <xf numFmtId="0" fontId="44" fillId="34" borderId="2" xfId="72" applyFont="1" applyFill="1" applyBorder="1" applyAlignment="1">
      <alignment horizontal="left" vertical="center" wrapText="1"/>
    </xf>
    <xf numFmtId="0" fontId="55" fillId="36" borderId="2" xfId="72" applyFont="1" applyFill="1" applyBorder="1" applyAlignment="1">
      <alignment horizontal="left" vertical="center" wrapText="1"/>
    </xf>
    <xf numFmtId="0" fontId="44" fillId="36" borderId="2" xfId="72" applyFont="1" applyFill="1" applyBorder="1" applyAlignment="1">
      <alignment horizontal="left" vertical="center" wrapText="1"/>
    </xf>
    <xf numFmtId="0" fontId="46" fillId="36" borderId="2" xfId="72" applyFont="1" applyFill="1" applyBorder="1" applyAlignment="1">
      <alignment horizontal="center" vertical="center" wrapText="1"/>
    </xf>
    <xf numFmtId="0" fontId="46" fillId="36" borderId="2" xfId="72" applyFont="1" applyFill="1" applyBorder="1" applyAlignment="1">
      <alignment horizontal="center" vertical="center"/>
    </xf>
    <xf numFmtId="0" fontId="43" fillId="0" borderId="20" xfId="78" applyFont="1" applyFill="1" applyBorder="1" applyAlignment="1">
      <alignment horizontal="left" vertical="center" wrapText="1"/>
    </xf>
    <xf numFmtId="0" fontId="43" fillId="0" borderId="19" xfId="78" applyFont="1" applyFill="1" applyBorder="1" applyAlignment="1">
      <alignment horizontal="left" vertical="center" wrapText="1"/>
    </xf>
    <xf numFmtId="0" fontId="43" fillId="0" borderId="21" xfId="78" applyFont="1" applyFill="1" applyBorder="1" applyAlignment="1">
      <alignment horizontal="left" vertical="center" wrapText="1"/>
    </xf>
    <xf numFmtId="0" fontId="44" fillId="34" borderId="44" xfId="78" applyFont="1" applyFill="1" applyBorder="1" applyAlignment="1">
      <alignment horizontal="center" vertical="center" wrapText="1"/>
    </xf>
    <xf numFmtId="0" fontId="44" fillId="34" borderId="45" xfId="78" applyFont="1" applyFill="1" applyBorder="1" applyAlignment="1">
      <alignment horizontal="center" vertical="center" wrapText="1"/>
    </xf>
    <xf numFmtId="0" fontId="44" fillId="34" borderId="46" xfId="78" applyFont="1" applyFill="1" applyBorder="1" applyAlignment="1">
      <alignment horizontal="center" vertical="center" wrapText="1"/>
    </xf>
    <xf numFmtId="0" fontId="53" fillId="0" borderId="13" xfId="78" applyFont="1" applyFill="1" applyBorder="1" applyAlignment="1">
      <alignment horizontal="center" vertical="center" wrapText="1"/>
    </xf>
    <xf numFmtId="0" fontId="44" fillId="34" borderId="37" xfId="78" applyFont="1" applyFill="1" applyBorder="1" applyAlignment="1">
      <alignment horizontal="center" vertical="center" wrapText="1"/>
    </xf>
    <xf numFmtId="0" fontId="44" fillId="34" borderId="38" xfId="78" applyFont="1" applyFill="1" applyBorder="1" applyAlignment="1">
      <alignment horizontal="center" vertical="center" wrapText="1"/>
    </xf>
    <xf numFmtId="0" fontId="44" fillId="34" borderId="39" xfId="78" applyFont="1" applyFill="1" applyBorder="1" applyAlignment="1">
      <alignment horizontal="center" vertical="center" wrapText="1"/>
    </xf>
    <xf numFmtId="0" fontId="44" fillId="34" borderId="33" xfId="78" applyFont="1" applyFill="1" applyBorder="1" applyAlignment="1">
      <alignment horizontal="center" vertical="center" wrapText="1"/>
    </xf>
    <xf numFmtId="0" fontId="44" fillId="34" borderId="34" xfId="78" applyFont="1" applyFill="1" applyBorder="1" applyAlignment="1">
      <alignment horizontal="center" vertical="center" wrapText="1"/>
    </xf>
    <xf numFmtId="0" fontId="44" fillId="34" borderId="35" xfId="78" applyFont="1" applyFill="1" applyBorder="1" applyAlignment="1">
      <alignment horizontal="center" vertical="center" wrapText="1"/>
    </xf>
    <xf numFmtId="0" fontId="57" fillId="0" borderId="42" xfId="78" applyFont="1" applyFill="1" applyBorder="1" applyAlignment="1">
      <alignment horizontal="center" vertical="center" wrapText="1"/>
    </xf>
    <xf numFmtId="0" fontId="57" fillId="0" borderId="43" xfId="78" applyFont="1" applyFill="1" applyBorder="1" applyAlignment="1">
      <alignment horizontal="center" vertical="center" wrapText="1"/>
    </xf>
    <xf numFmtId="0" fontId="53" fillId="0" borderId="0" xfId="78" applyFont="1" applyFill="1" applyBorder="1" applyAlignment="1">
      <alignment horizontal="center" vertical="center" wrapText="1"/>
    </xf>
  </cellXfs>
  <cellStyles count="115">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2 2 2" xfId="24" xr:uid="{00000000-0005-0000-0000-000014000000}"/>
    <cellStyle name="Accent2 2 3" xfId="25" xr:uid="{00000000-0005-0000-0000-000015000000}"/>
    <cellStyle name="Accent3 2" xfId="26" xr:uid="{00000000-0005-0000-0000-000016000000}"/>
    <cellStyle name="Accent4 2" xfId="27" xr:uid="{00000000-0005-0000-0000-000017000000}"/>
    <cellStyle name="Accent5 2" xfId="28" xr:uid="{00000000-0005-0000-0000-000018000000}"/>
    <cellStyle name="Accent6 2" xfId="29" xr:uid="{00000000-0005-0000-0000-000019000000}"/>
    <cellStyle name="Bad 2" xfId="30" xr:uid="{00000000-0005-0000-0000-00001A000000}"/>
    <cellStyle name="Calculation 2" xfId="31" xr:uid="{00000000-0005-0000-0000-00001B000000}"/>
    <cellStyle name="Calculation 2 2" xfId="32" xr:uid="{00000000-0005-0000-0000-00001C000000}"/>
    <cellStyle name="Calculation 2 3" xfId="33" xr:uid="{00000000-0005-0000-0000-00001D000000}"/>
    <cellStyle name="Check Cell 2" xfId="34" xr:uid="{00000000-0005-0000-0000-00001E000000}"/>
    <cellStyle name="Comma" xfId="1" builtinId="3"/>
    <cellStyle name="Comma 11 2" xfId="35" xr:uid="{00000000-0005-0000-0000-000020000000}"/>
    <cellStyle name="Comma 2" xfId="36" xr:uid="{00000000-0005-0000-0000-000021000000}"/>
    <cellStyle name="Comma 2 2" xfId="37" xr:uid="{00000000-0005-0000-0000-000022000000}"/>
    <cellStyle name="Comma 2 3" xfId="38" xr:uid="{00000000-0005-0000-0000-000023000000}"/>
    <cellStyle name="Comma 2 4" xfId="39" xr:uid="{00000000-0005-0000-0000-000024000000}"/>
    <cellStyle name="Comma 3" xfId="40" xr:uid="{00000000-0005-0000-0000-000025000000}"/>
    <cellStyle name="Comma 3 2" xfId="41" xr:uid="{00000000-0005-0000-0000-000026000000}"/>
    <cellStyle name="Comma 3 3" xfId="42" xr:uid="{00000000-0005-0000-0000-000027000000}"/>
    <cellStyle name="Comma 3 4" xfId="43" xr:uid="{00000000-0005-0000-0000-000028000000}"/>
    <cellStyle name="Comma 4" xfId="44" xr:uid="{00000000-0005-0000-0000-000029000000}"/>
    <cellStyle name="Comma 4 2" xfId="45" xr:uid="{00000000-0005-0000-0000-00002A000000}"/>
    <cellStyle name="Comma 4 3" xfId="46" xr:uid="{00000000-0005-0000-0000-00002B000000}"/>
    <cellStyle name="Comma 4 4" xfId="47" xr:uid="{00000000-0005-0000-0000-00002C000000}"/>
    <cellStyle name="Comma 5" xfId="48" xr:uid="{00000000-0005-0000-0000-00002D000000}"/>
    <cellStyle name="Comma 6" xfId="49" xr:uid="{00000000-0005-0000-0000-00002E000000}"/>
    <cellStyle name="Comma 7" xfId="50" xr:uid="{00000000-0005-0000-0000-00002F000000}"/>
    <cellStyle name="Currency" xfId="2" builtinId="4"/>
    <cellStyle name="Currency 2" xfId="51" xr:uid="{00000000-0005-0000-0000-000031000000}"/>
    <cellStyle name="Currency 2 2" xfId="52" xr:uid="{00000000-0005-0000-0000-000032000000}"/>
    <cellStyle name="Currency 2 3" xfId="53" xr:uid="{00000000-0005-0000-0000-000033000000}"/>
    <cellStyle name="Currency 3" xfId="54" xr:uid="{00000000-0005-0000-0000-000034000000}"/>
    <cellStyle name="Explanatory Text 2" xfId="55" xr:uid="{00000000-0005-0000-0000-000035000000}"/>
    <cellStyle name="Good 2" xfId="56" xr:uid="{00000000-0005-0000-0000-000036000000}"/>
    <cellStyle name="Heading 1 2" xfId="57" xr:uid="{00000000-0005-0000-0000-000037000000}"/>
    <cellStyle name="Heading 2 2" xfId="58" xr:uid="{00000000-0005-0000-0000-000038000000}"/>
    <cellStyle name="Heading 3 2" xfId="59" xr:uid="{00000000-0005-0000-0000-000039000000}"/>
    <cellStyle name="Heading 4 2" xfId="60" xr:uid="{00000000-0005-0000-0000-00003A000000}"/>
    <cellStyle name="Hyperlink 2" xfId="61" xr:uid="{00000000-0005-0000-0000-00003B000000}"/>
    <cellStyle name="Hyperlink 3" xfId="62" xr:uid="{00000000-0005-0000-0000-00003C000000}"/>
    <cellStyle name="Input 2" xfId="63" xr:uid="{00000000-0005-0000-0000-00003D000000}"/>
    <cellStyle name="Input 2 2" xfId="64" xr:uid="{00000000-0005-0000-0000-00003E000000}"/>
    <cellStyle name="Input 2 3" xfId="65" xr:uid="{00000000-0005-0000-0000-00003F000000}"/>
    <cellStyle name="Linked Cell 2" xfId="66" xr:uid="{00000000-0005-0000-0000-000040000000}"/>
    <cellStyle name="Neutral 2" xfId="67" xr:uid="{00000000-0005-0000-0000-000041000000}"/>
    <cellStyle name="Neutral 2 2" xfId="68" xr:uid="{00000000-0005-0000-0000-000042000000}"/>
    <cellStyle name="Neutral 2 3" xfId="69" xr:uid="{00000000-0005-0000-0000-000043000000}"/>
    <cellStyle name="Normal" xfId="0" builtinId="0"/>
    <cellStyle name="Normal 10" xfId="70" xr:uid="{00000000-0005-0000-0000-000045000000}"/>
    <cellStyle name="Normal 2" xfId="71" xr:uid="{00000000-0005-0000-0000-000046000000}"/>
    <cellStyle name="Normal 2 2" xfId="72" xr:uid="{00000000-0005-0000-0000-000047000000}"/>
    <cellStyle name="Normal 2 2 2" xfId="73" xr:uid="{00000000-0005-0000-0000-000048000000}"/>
    <cellStyle name="Normal 2 3" xfId="74" xr:uid="{00000000-0005-0000-0000-000049000000}"/>
    <cellStyle name="Normal 2 3 2" xfId="75" xr:uid="{00000000-0005-0000-0000-00004A000000}"/>
    <cellStyle name="Normal 2 4" xfId="76" xr:uid="{00000000-0005-0000-0000-00004B000000}"/>
    <cellStyle name="Normal 3" xfId="77" xr:uid="{00000000-0005-0000-0000-00004C000000}"/>
    <cellStyle name="Normal 3 2" xfId="78" xr:uid="{00000000-0005-0000-0000-00004D000000}"/>
    <cellStyle name="Normal 3 2 2" xfId="79" xr:uid="{00000000-0005-0000-0000-00004E000000}"/>
    <cellStyle name="Normal 3 2 3" xfId="80" xr:uid="{00000000-0005-0000-0000-00004F000000}"/>
    <cellStyle name="Normal 3 2 4" xfId="81" xr:uid="{00000000-0005-0000-0000-000050000000}"/>
    <cellStyle name="Normal 3 3" xfId="82" xr:uid="{00000000-0005-0000-0000-000051000000}"/>
    <cellStyle name="Normal 3 4" xfId="83" xr:uid="{00000000-0005-0000-0000-000052000000}"/>
    <cellStyle name="Normal 35" xfId="84" xr:uid="{00000000-0005-0000-0000-000053000000}"/>
    <cellStyle name="Normal 35 3" xfId="85" xr:uid="{00000000-0005-0000-0000-000054000000}"/>
    <cellStyle name="Normal 4" xfId="86" xr:uid="{00000000-0005-0000-0000-000055000000}"/>
    <cellStyle name="Normal 4 2" xfId="87" xr:uid="{00000000-0005-0000-0000-000056000000}"/>
    <cellStyle name="Normal 4 3" xfId="88" xr:uid="{00000000-0005-0000-0000-000057000000}"/>
    <cellStyle name="Normal 5" xfId="89" xr:uid="{00000000-0005-0000-0000-000058000000}"/>
    <cellStyle name="Normal 5 2" xfId="90" xr:uid="{00000000-0005-0000-0000-000059000000}"/>
    <cellStyle name="Normal 5 3" xfId="91" xr:uid="{00000000-0005-0000-0000-00005A000000}"/>
    <cellStyle name="Normal 6" xfId="92" xr:uid="{00000000-0005-0000-0000-00005B000000}"/>
    <cellStyle name="Normal 7" xfId="93" xr:uid="{00000000-0005-0000-0000-00005C000000}"/>
    <cellStyle name="Normal 8" xfId="94" xr:uid="{00000000-0005-0000-0000-00005D000000}"/>
    <cellStyle name="Normal 8 2" xfId="95" xr:uid="{00000000-0005-0000-0000-00005E000000}"/>
    <cellStyle name="Normal 9" xfId="96" xr:uid="{00000000-0005-0000-0000-00005F000000}"/>
    <cellStyle name="Note 2" xfId="97" xr:uid="{00000000-0005-0000-0000-000060000000}"/>
    <cellStyle name="Note 2 2" xfId="98" xr:uid="{00000000-0005-0000-0000-000061000000}"/>
    <cellStyle name="Note 2 3" xfId="99" xr:uid="{00000000-0005-0000-0000-000062000000}"/>
    <cellStyle name="Note 2 4" xfId="100" xr:uid="{00000000-0005-0000-0000-000063000000}"/>
    <cellStyle name="Output 2" xfId="101" xr:uid="{00000000-0005-0000-0000-000064000000}"/>
    <cellStyle name="Output 2 2" xfId="102" xr:uid="{00000000-0005-0000-0000-000065000000}"/>
    <cellStyle name="Output 2 3" xfId="103" xr:uid="{00000000-0005-0000-0000-000066000000}"/>
    <cellStyle name="Percent" xfId="3" builtinId="5"/>
    <cellStyle name="Percent 15" xfId="104" xr:uid="{00000000-0005-0000-0000-000068000000}"/>
    <cellStyle name="Percent 2" xfId="105" xr:uid="{00000000-0005-0000-0000-000069000000}"/>
    <cellStyle name="Percent 2 2" xfId="106" xr:uid="{00000000-0005-0000-0000-00006A000000}"/>
    <cellStyle name="Percent 2 3" xfId="107" xr:uid="{00000000-0005-0000-0000-00006B000000}"/>
    <cellStyle name="Percent 2 4" xfId="108" xr:uid="{00000000-0005-0000-0000-00006C000000}"/>
    <cellStyle name="Percent 3" xfId="109" xr:uid="{00000000-0005-0000-0000-00006D000000}"/>
    <cellStyle name="Title 2" xfId="110" xr:uid="{00000000-0005-0000-0000-00006E000000}"/>
    <cellStyle name="Total 2" xfId="111" xr:uid="{00000000-0005-0000-0000-00006F000000}"/>
    <cellStyle name="Total 2 2" xfId="112" xr:uid="{00000000-0005-0000-0000-000070000000}"/>
    <cellStyle name="Total 2 3" xfId="113" xr:uid="{00000000-0005-0000-0000-000071000000}"/>
    <cellStyle name="Warning Text 2" xfId="114" xr:uid="{00000000-0005-0000-0000-00007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MILAG/OneDrive%20-%20Inter-American%20Development%20Bank%20Group/SEF/PMR/Working%20at%20CDB%20on%20the%20PMR/RG-L1071%20Project%20Monitoring%20Report_June%2010%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LAG/OneDrive%20-%20Inter-American%20Development%20Bank%20Group/SEF/PMR/Working%20at%20CDB%20on%20the%20PMR/Users/camilag/Documents/0%20SEF%20Execution/PMR/SEEC%20Model%20-%20For%20the%20final%20submiss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LAG/OneDrive%20-%20Inter-American%20Development%20Bank%20Group/SEF/PMR/Working%20at%20CDB%20on%20the%20PMR/Users/camilag/Documents/Jamaica/JA-L1025/PMR%202013/JA-L1025%20PMR%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Measures"/>
      <sheetName val="EE Panel"/>
      <sheetName val="SVG"/>
      <sheetName val="SL"/>
      <sheetName val="SKN"/>
      <sheetName val="GRE"/>
      <sheetName val="DOM"/>
      <sheetName val="A&amp;B"/>
      <sheetName val="Revised Pipeline"/>
      <sheetName val="Indicative Pipeline"/>
      <sheetName val="Results Matrix"/>
      <sheetName val="PMR Physical Plan"/>
      <sheetName val="Summary"/>
    </sheetNames>
    <sheetDataSet>
      <sheetData sheetId="0">
        <row r="50">
          <cell r="D50">
            <v>0.75</v>
          </cell>
        </row>
        <row r="65">
          <cell r="D65">
            <v>0.50520833333333337</v>
          </cell>
        </row>
        <row r="83">
          <cell r="D83">
            <v>0.23144104803493457</v>
          </cell>
        </row>
        <row r="101">
          <cell r="D101">
            <v>0.5</v>
          </cell>
        </row>
        <row r="119">
          <cell r="D119">
            <v>0.66666666666666663</v>
          </cell>
        </row>
        <row r="137">
          <cell r="D137">
            <v>0.33333333333333331</v>
          </cell>
        </row>
        <row r="155">
          <cell r="D155">
            <v>0.38466666666666666</v>
          </cell>
        </row>
        <row r="173">
          <cell r="D173">
            <v>0.34375000000000006</v>
          </cell>
        </row>
        <row r="191">
          <cell r="D191">
            <v>0.1500369549150036</v>
          </cell>
        </row>
        <row r="209">
          <cell r="D209">
            <v>4.835164835164845E-2</v>
          </cell>
        </row>
        <row r="227">
          <cell r="D227">
            <v>0.27099999999999985</v>
          </cell>
        </row>
        <row r="245">
          <cell r="D245">
            <v>0.39999999999999991</v>
          </cell>
        </row>
        <row r="260">
          <cell r="D260">
            <v>0.1</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egend"/>
      <sheetName val="Assume|General"/>
      <sheetName val="Assume|Sensitivity"/>
      <sheetName val="Assume|Sources&amp;Uses of Funds"/>
      <sheetName val="Assume|Allocation"/>
      <sheetName val="Assume|CO2 and fuel"/>
      <sheetName val="Assume|Avoided Cost of Fuel"/>
      <sheetName val="Assume|Guarantee"/>
      <sheetName val="Assume|CBA"/>
      <sheetName val="CBA Table II-2"/>
      <sheetName val="Assume|RE&amp;EE Costs"/>
      <sheetName val="Annual Energy Savings"/>
      <sheetName val="Appendix A - Weights"/>
      <sheetName val="CBA Analysis"/>
      <sheetName val="CBA Analysis (per measure)"/>
      <sheetName val="CBA | Replication Effect"/>
      <sheetName val="M&amp;E|Annual Savings"/>
      <sheetName val="M&amp;E Tables (EUR)"/>
      <sheetName val="M&amp;E Tables"/>
      <sheetName val="SEEC Application Tables"/>
      <sheetName val="CBA Table II-1"/>
      <sheetName val="CBA Table II-4"/>
    </sheetNames>
    <sheetDataSet>
      <sheetData sheetId="0"/>
      <sheetData sheetId="1"/>
      <sheetData sheetId="2">
        <row r="5">
          <cell r="C5">
            <v>1.33</v>
          </cell>
        </row>
      </sheetData>
      <sheetData sheetId="3"/>
      <sheetData sheetId="4"/>
      <sheetData sheetId="5"/>
      <sheetData sheetId="6"/>
      <sheetData sheetId="7"/>
      <sheetData sheetId="8"/>
      <sheetData sheetId="9"/>
      <sheetData sheetId="10"/>
      <sheetData sheetId="11">
        <row r="24">
          <cell r="C24">
            <v>3236.5033256315755</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dowFilmEstimates"/>
      <sheetName val="PMR 2013"/>
      <sheetName val="DATOS"/>
      <sheetName val="Performance"/>
      <sheetName val="resumen"/>
      <sheetName val="InputsLumas"/>
      <sheetName val="OPTIMA"/>
    </sheetNames>
    <sheetDataSet>
      <sheetData sheetId="0"/>
      <sheetData sheetId="1"/>
      <sheetData sheetId="2"/>
      <sheetData sheetId="3"/>
      <sheetData sheetId="4"/>
      <sheetData sheetId="5"/>
      <sheetData sheetId="6">
        <row r="38">
          <cell r="M38" t="str">
            <v xml:space="preserve">events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I24"/>
  <sheetViews>
    <sheetView zoomScale="85" zoomScaleNormal="85" workbookViewId="0" xr3:uid="{AEA406A1-0E4B-5B11-9CD5-51D6E497D94C}">
      <pane xSplit="1" ySplit="3" topLeftCell="B4" activePane="bottomRight" state="frozen"/>
      <selection pane="bottomRight" activeCell="A22" sqref="A22"/>
      <selection pane="bottomLeft" activeCell="B21" sqref="B21"/>
      <selection pane="topRight" activeCell="B21" sqref="B21"/>
    </sheetView>
  </sheetViews>
  <sheetFormatPr defaultRowHeight="14.45"/>
  <cols>
    <col min="1" max="1" width="93.28515625" bestFit="1" customWidth="1"/>
    <col min="2" max="2" width="13" customWidth="1"/>
    <col min="3" max="3" width="13.28515625" customWidth="1"/>
    <col min="4" max="4" width="15.28515625" customWidth="1"/>
    <col min="5" max="5" width="17.85546875" customWidth="1"/>
    <col min="6" max="6" width="15.5703125" style="15" customWidth="1"/>
    <col min="7" max="7" width="22.140625" style="15" customWidth="1"/>
    <col min="8" max="8" width="21.140625" customWidth="1"/>
    <col min="9" max="9" width="14.28515625" bestFit="1" customWidth="1"/>
  </cols>
  <sheetData>
    <row r="1" spans="1:9" ht="21.6" customHeight="1">
      <c r="A1" s="1" t="s">
        <v>0</v>
      </c>
      <c r="B1" s="2"/>
      <c r="C1" s="2"/>
      <c r="D1" s="2"/>
      <c r="E1" s="2"/>
      <c r="F1" s="3"/>
      <c r="G1" s="4"/>
    </row>
    <row r="2" spans="1:9" ht="39" customHeight="1">
      <c r="A2" s="5" t="s">
        <v>1</v>
      </c>
      <c r="B2" s="6" t="s">
        <v>2</v>
      </c>
      <c r="C2" s="3" t="s">
        <v>3</v>
      </c>
      <c r="D2" s="3" t="s">
        <v>4</v>
      </c>
      <c r="E2" s="3" t="s">
        <v>5</v>
      </c>
      <c r="F2" s="6" t="s">
        <v>6</v>
      </c>
      <c r="G2" s="7" t="s">
        <v>7</v>
      </c>
    </row>
    <row r="3" spans="1:9" ht="15.6">
      <c r="A3" s="8" t="s">
        <v>8</v>
      </c>
      <c r="B3" s="9"/>
      <c r="C3" s="9"/>
      <c r="D3" s="9"/>
      <c r="E3" s="26">
        <f>+E5+E16+E19</f>
        <v>10000000.001821157</v>
      </c>
      <c r="F3" s="10"/>
      <c r="G3" s="11">
        <f>+E3</f>
        <v>10000000.001821157</v>
      </c>
      <c r="H3" s="251">
        <f>10000000-G3</f>
        <v>-1.8211565911769867E-3</v>
      </c>
      <c r="I3" s="13"/>
    </row>
    <row r="4" spans="1:9">
      <c r="A4" s="14" t="s">
        <v>9</v>
      </c>
      <c r="E4" t="s">
        <v>10</v>
      </c>
      <c r="I4" s="13"/>
    </row>
    <row r="5" spans="1:9">
      <c r="A5" s="16" t="s">
        <v>11</v>
      </c>
      <c r="B5" s="17"/>
      <c r="C5" s="17"/>
      <c r="D5" s="17"/>
      <c r="E5" s="18">
        <f>E6++E14</f>
        <v>9531897.4918211568</v>
      </c>
      <c r="F5" s="10"/>
    </row>
    <row r="6" spans="1:9">
      <c r="A6" s="14" t="s">
        <v>12</v>
      </c>
      <c r="B6" s="403"/>
      <c r="C6" s="402"/>
      <c r="D6" s="402"/>
      <c r="E6" s="240">
        <f>+SUM(E7:E13)+I6</f>
        <v>9331897.4918211568</v>
      </c>
      <c r="G6" s="19" t="s">
        <v>13</v>
      </c>
      <c r="I6" s="13"/>
    </row>
    <row r="7" spans="1:9">
      <c r="A7" s="249" t="s">
        <v>14</v>
      </c>
      <c r="B7">
        <v>450</v>
      </c>
      <c r="C7" s="402">
        <v>43480</v>
      </c>
      <c r="D7" s="402">
        <f>+WORKDAY(C7,B7)</f>
        <v>44110</v>
      </c>
      <c r="E7" s="241">
        <v>6412892.5782559756</v>
      </c>
      <c r="F7" s="15" t="s">
        <v>15</v>
      </c>
      <c r="G7"/>
      <c r="H7" s="20"/>
      <c r="I7" s="13"/>
    </row>
    <row r="8" spans="1:9">
      <c r="A8" s="249" t="s">
        <v>16</v>
      </c>
      <c r="B8">
        <v>250</v>
      </c>
      <c r="C8" s="402">
        <v>43480</v>
      </c>
      <c r="D8" s="402">
        <f t="shared" ref="D8:D13" si="0">+WORKDAY(C8,B8)</f>
        <v>43830</v>
      </c>
      <c r="E8" s="241">
        <v>783759.27423892391</v>
      </c>
      <c r="F8" s="15" t="s">
        <v>15</v>
      </c>
      <c r="G8" s="19"/>
      <c r="H8" s="20"/>
      <c r="I8" s="13"/>
    </row>
    <row r="9" spans="1:9">
      <c r="A9" s="249" t="s">
        <v>17</v>
      </c>
      <c r="B9">
        <v>250</v>
      </c>
      <c r="C9" s="402">
        <v>43480</v>
      </c>
      <c r="D9" s="402">
        <f t="shared" si="0"/>
        <v>43830</v>
      </c>
      <c r="E9" s="241">
        <v>924142.92766908917</v>
      </c>
      <c r="F9" s="15" t="s">
        <v>15</v>
      </c>
      <c r="G9"/>
      <c r="H9" s="20"/>
      <c r="I9" s="13"/>
    </row>
    <row r="10" spans="1:9">
      <c r="A10" s="249" t="s">
        <v>18</v>
      </c>
      <c r="B10">
        <v>250</v>
      </c>
      <c r="C10" s="402">
        <v>43480</v>
      </c>
      <c r="D10" s="402">
        <f t="shared" si="0"/>
        <v>43830</v>
      </c>
      <c r="E10" s="241">
        <v>578896.90176687855</v>
      </c>
      <c r="F10" s="15" t="s">
        <v>15</v>
      </c>
      <c r="G10" s="19"/>
      <c r="H10" s="20"/>
      <c r="I10" s="13"/>
    </row>
    <row r="11" spans="1:9">
      <c r="A11" s="249" t="s">
        <v>19</v>
      </c>
      <c r="B11">
        <v>150</v>
      </c>
      <c r="C11" s="402">
        <v>43480</v>
      </c>
      <c r="D11" s="402">
        <f t="shared" si="0"/>
        <v>43690</v>
      </c>
      <c r="E11" s="241">
        <v>227418.14559198206</v>
      </c>
      <c r="F11" s="15" t="s">
        <v>15</v>
      </c>
      <c r="G11"/>
      <c r="H11" s="20"/>
      <c r="I11" s="13"/>
    </row>
    <row r="12" spans="1:9">
      <c r="A12" s="249" t="s">
        <v>20</v>
      </c>
      <c r="B12">
        <v>150</v>
      </c>
      <c r="C12" s="402">
        <v>43480</v>
      </c>
      <c r="D12" s="402">
        <f t="shared" si="0"/>
        <v>43690</v>
      </c>
      <c r="E12" s="241">
        <v>138980.68256872811</v>
      </c>
      <c r="F12" s="15" t="s">
        <v>15</v>
      </c>
      <c r="H12" s="20"/>
      <c r="I12" s="13"/>
    </row>
    <row r="13" spans="1:9">
      <c r="A13" s="249" t="s">
        <v>21</v>
      </c>
      <c r="B13">
        <v>150</v>
      </c>
      <c r="C13" s="402">
        <v>43480</v>
      </c>
      <c r="D13" s="402">
        <f t="shared" si="0"/>
        <v>43690</v>
      </c>
      <c r="E13" s="241">
        <v>265806.98172958096</v>
      </c>
      <c r="F13" s="15" t="s">
        <v>15</v>
      </c>
      <c r="H13" s="20"/>
      <c r="I13" s="13"/>
    </row>
    <row r="14" spans="1:9">
      <c r="A14" s="14" t="s">
        <v>22</v>
      </c>
      <c r="D14" s="402"/>
      <c r="E14" s="242">
        <f>SUM(E15:E15)</f>
        <v>200000</v>
      </c>
      <c r="G14" s="15" t="s">
        <v>23</v>
      </c>
    </row>
    <row r="15" spans="1:9">
      <c r="A15" s="23" t="s">
        <v>24</v>
      </c>
      <c r="B15">
        <v>500</v>
      </c>
      <c r="C15" s="402">
        <v>43160</v>
      </c>
      <c r="D15" s="402">
        <v>44286</v>
      </c>
      <c r="E15" s="12">
        <v>200000</v>
      </c>
      <c r="F15" s="15" t="s">
        <v>25</v>
      </c>
    </row>
    <row r="16" spans="1:9">
      <c r="A16" s="16" t="s">
        <v>26</v>
      </c>
      <c r="B16" s="17"/>
      <c r="C16" s="17"/>
      <c r="D16" s="17"/>
      <c r="E16" s="24">
        <f>+E17</f>
        <v>250000</v>
      </c>
      <c r="F16" s="10"/>
    </row>
    <row r="17" spans="1:9">
      <c r="A17" s="14" t="s">
        <v>27</v>
      </c>
      <c r="E17" s="21">
        <f>SUM(E18)</f>
        <v>250000</v>
      </c>
      <c r="H17" s="25"/>
    </row>
    <row r="18" spans="1:9">
      <c r="A18" s="250" t="s">
        <v>28</v>
      </c>
      <c r="B18" s="25">
        <v>120</v>
      </c>
      <c r="C18" s="402">
        <v>43146</v>
      </c>
      <c r="D18" s="402">
        <v>44286</v>
      </c>
      <c r="E18" s="12">
        <v>250000</v>
      </c>
      <c r="F18" s="15" t="s">
        <v>29</v>
      </c>
      <c r="G18" s="19" t="s">
        <v>30</v>
      </c>
      <c r="H18" s="25"/>
    </row>
    <row r="19" spans="1:9">
      <c r="A19" s="16" t="s">
        <v>31</v>
      </c>
      <c r="B19" s="17"/>
      <c r="C19" s="17"/>
      <c r="D19" s="17"/>
      <c r="E19" s="24">
        <v>218102.51</v>
      </c>
      <c r="F19" s="10"/>
      <c r="G19" s="19"/>
      <c r="H19" s="25"/>
    </row>
    <row r="20" spans="1:9">
      <c r="A20" s="23"/>
      <c r="B20" s="25"/>
      <c r="E20" s="12"/>
      <c r="G20" s="19"/>
      <c r="H20" s="25"/>
      <c r="I20" s="27"/>
    </row>
    <row r="21" spans="1:9">
      <c r="A21" s="23"/>
      <c r="B21" s="25"/>
      <c r="E21" s="12"/>
      <c r="G21" s="19"/>
      <c r="H21" s="25"/>
    </row>
    <row r="22" spans="1:9">
      <c r="A22" s="14" t="s">
        <v>32</v>
      </c>
      <c r="E22" s="22" t="s">
        <v>10</v>
      </c>
      <c r="F22"/>
      <c r="G22"/>
    </row>
    <row r="24" spans="1:9" ht="92.45" customHeight="1">
      <c r="A24" s="424" t="s">
        <v>33</v>
      </c>
      <c r="B24" s="424"/>
      <c r="C24" s="424"/>
      <c r="D24" s="424"/>
      <c r="E24" s="424"/>
      <c r="F24" s="424"/>
    </row>
  </sheetData>
  <mergeCells count="1">
    <mergeCell ref="A24:F2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AL50"/>
  <sheetViews>
    <sheetView zoomScale="70" zoomScaleNormal="70" workbookViewId="0" xr3:uid="{7BE570AB-09E9-518F-B8F7-3F91B7162CA9}">
      <selection activeCell="A7" sqref="A7:XFD17"/>
    </sheetView>
  </sheetViews>
  <sheetFormatPr defaultRowHeight="14.45"/>
  <cols>
    <col min="1" max="1" width="21.7109375" customWidth="1"/>
    <col min="2" max="2" width="48.5703125" customWidth="1"/>
    <col min="3" max="3" width="12.42578125" customWidth="1"/>
    <col min="4" max="4" width="17.85546875" customWidth="1"/>
    <col min="5" max="5" width="14.28515625" bestFit="1" customWidth="1"/>
    <col min="6" max="6" width="18.140625" bestFit="1" customWidth="1"/>
    <col min="7" max="7" width="17.5703125" customWidth="1"/>
    <col min="8" max="8" width="11.7109375" customWidth="1"/>
    <col min="9" max="9" width="10.140625" bestFit="1" customWidth="1"/>
    <col min="10" max="10" width="14.28515625" bestFit="1" customWidth="1"/>
    <col min="11" max="11" width="11.28515625" customWidth="1"/>
    <col min="12" max="12" width="10.28515625" customWidth="1"/>
    <col min="13" max="13" width="12.85546875" customWidth="1"/>
    <col min="14" max="14" width="14.140625" customWidth="1"/>
    <col min="15" max="15" width="12.7109375" customWidth="1"/>
    <col min="16" max="16" width="13.28515625" customWidth="1"/>
    <col min="17" max="17" width="19.140625" customWidth="1"/>
    <col min="18" max="21" width="0" hidden="1" customWidth="1"/>
    <col min="250" max="250" width="15.28515625" customWidth="1"/>
    <col min="251" max="251" width="48.5703125" customWidth="1"/>
    <col min="252" max="252" width="12.42578125" customWidth="1"/>
    <col min="253" max="253" width="17.85546875" customWidth="1"/>
    <col min="254" max="255" width="14.28515625" bestFit="1" customWidth="1"/>
    <col min="256" max="256" width="13.28515625" bestFit="1" customWidth="1"/>
    <col min="257" max="263" width="0" hidden="1" customWidth="1"/>
    <col min="265" max="265" width="10.140625" bestFit="1" customWidth="1"/>
    <col min="266" max="266" width="10.140625" customWidth="1"/>
    <col min="273" max="273" width="19.140625" customWidth="1"/>
    <col min="274" max="277" width="0" hidden="1" customWidth="1"/>
    <col min="506" max="506" width="15.28515625" customWidth="1"/>
    <col min="507" max="507" width="48.5703125" customWidth="1"/>
    <col min="508" max="508" width="12.42578125" customWidth="1"/>
    <col min="509" max="509" width="17.85546875" customWidth="1"/>
    <col min="510" max="511" width="14.28515625" bestFit="1" customWidth="1"/>
    <col min="512" max="512" width="13.28515625" bestFit="1" customWidth="1"/>
    <col min="513" max="519" width="0" hidden="1" customWidth="1"/>
    <col min="521" max="521" width="10.140625" bestFit="1" customWidth="1"/>
    <col min="522" max="522" width="10.140625" customWidth="1"/>
    <col min="529" max="529" width="19.140625" customWidth="1"/>
    <col min="530" max="533" width="0" hidden="1" customWidth="1"/>
    <col min="762" max="762" width="15.28515625" customWidth="1"/>
    <col min="763" max="763" width="48.5703125" customWidth="1"/>
    <col min="764" max="764" width="12.42578125" customWidth="1"/>
    <col min="765" max="765" width="17.85546875" customWidth="1"/>
    <col min="766" max="767" width="14.28515625" bestFit="1" customWidth="1"/>
    <col min="768" max="768" width="13.28515625" bestFit="1" customWidth="1"/>
    <col min="769" max="775" width="0" hidden="1" customWidth="1"/>
    <col min="777" max="777" width="10.140625" bestFit="1" customWidth="1"/>
    <col min="778" max="778" width="10.140625" customWidth="1"/>
    <col min="785" max="785" width="19.140625" customWidth="1"/>
    <col min="786" max="789" width="0" hidden="1" customWidth="1"/>
    <col min="1018" max="1018" width="15.28515625" customWidth="1"/>
    <col min="1019" max="1019" width="48.5703125" customWidth="1"/>
    <col min="1020" max="1020" width="12.42578125" customWidth="1"/>
    <col min="1021" max="1021" width="17.85546875" customWidth="1"/>
    <col min="1022" max="1023" width="14.28515625" bestFit="1" customWidth="1"/>
    <col min="1024" max="1024" width="13.28515625" bestFit="1" customWidth="1"/>
    <col min="1025" max="1031" width="0" hidden="1" customWidth="1"/>
    <col min="1033" max="1033" width="10.140625" bestFit="1" customWidth="1"/>
    <col min="1034" max="1034" width="10.140625" customWidth="1"/>
    <col min="1041" max="1041" width="19.140625" customWidth="1"/>
    <col min="1042" max="1045" width="0" hidden="1" customWidth="1"/>
    <col min="1274" max="1274" width="15.28515625" customWidth="1"/>
    <col min="1275" max="1275" width="48.5703125" customWidth="1"/>
    <col min="1276" max="1276" width="12.42578125" customWidth="1"/>
    <col min="1277" max="1277" width="17.85546875" customWidth="1"/>
    <col min="1278" max="1279" width="14.28515625" bestFit="1" customWidth="1"/>
    <col min="1280" max="1280" width="13.28515625" bestFit="1" customWidth="1"/>
    <col min="1281" max="1287" width="0" hidden="1" customWidth="1"/>
    <col min="1289" max="1289" width="10.140625" bestFit="1" customWidth="1"/>
    <col min="1290" max="1290" width="10.140625" customWidth="1"/>
    <col min="1297" max="1297" width="19.140625" customWidth="1"/>
    <col min="1298" max="1301" width="0" hidden="1" customWidth="1"/>
    <col min="1530" max="1530" width="15.28515625" customWidth="1"/>
    <col min="1531" max="1531" width="48.5703125" customWidth="1"/>
    <col min="1532" max="1532" width="12.42578125" customWidth="1"/>
    <col min="1533" max="1533" width="17.85546875" customWidth="1"/>
    <col min="1534" max="1535" width="14.28515625" bestFit="1" customWidth="1"/>
    <col min="1536" max="1536" width="13.28515625" bestFit="1" customWidth="1"/>
    <col min="1537" max="1543" width="0" hidden="1" customWidth="1"/>
    <col min="1545" max="1545" width="10.140625" bestFit="1" customWidth="1"/>
    <col min="1546" max="1546" width="10.140625" customWidth="1"/>
    <col min="1553" max="1553" width="19.140625" customWidth="1"/>
    <col min="1554" max="1557" width="0" hidden="1" customWidth="1"/>
    <col min="1786" max="1786" width="15.28515625" customWidth="1"/>
    <col min="1787" max="1787" width="48.5703125" customWidth="1"/>
    <col min="1788" max="1788" width="12.42578125" customWidth="1"/>
    <col min="1789" max="1789" width="17.85546875" customWidth="1"/>
    <col min="1790" max="1791" width="14.28515625" bestFit="1" customWidth="1"/>
    <col min="1792" max="1792" width="13.28515625" bestFit="1" customWidth="1"/>
    <col min="1793" max="1799" width="0" hidden="1" customWidth="1"/>
    <col min="1801" max="1801" width="10.140625" bestFit="1" customWidth="1"/>
    <col min="1802" max="1802" width="10.140625" customWidth="1"/>
    <col min="1809" max="1809" width="19.140625" customWidth="1"/>
    <col min="1810" max="1813" width="0" hidden="1" customWidth="1"/>
    <col min="2042" max="2042" width="15.28515625" customWidth="1"/>
    <col min="2043" max="2043" width="48.5703125" customWidth="1"/>
    <col min="2044" max="2044" width="12.42578125" customWidth="1"/>
    <col min="2045" max="2045" width="17.85546875" customWidth="1"/>
    <col min="2046" max="2047" width="14.28515625" bestFit="1" customWidth="1"/>
    <col min="2048" max="2048" width="13.28515625" bestFit="1" customWidth="1"/>
    <col min="2049" max="2055" width="0" hidden="1" customWidth="1"/>
    <col min="2057" max="2057" width="10.140625" bestFit="1" customWidth="1"/>
    <col min="2058" max="2058" width="10.140625" customWidth="1"/>
    <col min="2065" max="2065" width="19.140625" customWidth="1"/>
    <col min="2066" max="2069" width="0" hidden="1" customWidth="1"/>
    <col min="2298" max="2298" width="15.28515625" customWidth="1"/>
    <col min="2299" max="2299" width="48.5703125" customWidth="1"/>
    <col min="2300" max="2300" width="12.42578125" customWidth="1"/>
    <col min="2301" max="2301" width="17.85546875" customWidth="1"/>
    <col min="2302" max="2303" width="14.28515625" bestFit="1" customWidth="1"/>
    <col min="2304" max="2304" width="13.28515625" bestFit="1" customWidth="1"/>
    <col min="2305" max="2311" width="0" hidden="1" customWidth="1"/>
    <col min="2313" max="2313" width="10.140625" bestFit="1" customWidth="1"/>
    <col min="2314" max="2314" width="10.140625" customWidth="1"/>
    <col min="2321" max="2321" width="19.140625" customWidth="1"/>
    <col min="2322" max="2325" width="0" hidden="1" customWidth="1"/>
    <col min="2554" max="2554" width="15.28515625" customWidth="1"/>
    <col min="2555" max="2555" width="48.5703125" customWidth="1"/>
    <col min="2556" max="2556" width="12.42578125" customWidth="1"/>
    <col min="2557" max="2557" width="17.85546875" customWidth="1"/>
    <col min="2558" max="2559" width="14.28515625" bestFit="1" customWidth="1"/>
    <col min="2560" max="2560" width="13.28515625" bestFit="1" customWidth="1"/>
    <col min="2561" max="2567" width="0" hidden="1" customWidth="1"/>
    <col min="2569" max="2569" width="10.140625" bestFit="1" customWidth="1"/>
    <col min="2570" max="2570" width="10.140625" customWidth="1"/>
    <col min="2577" max="2577" width="19.140625" customWidth="1"/>
    <col min="2578" max="2581" width="0" hidden="1" customWidth="1"/>
    <col min="2810" max="2810" width="15.28515625" customWidth="1"/>
    <col min="2811" max="2811" width="48.5703125" customWidth="1"/>
    <col min="2812" max="2812" width="12.42578125" customWidth="1"/>
    <col min="2813" max="2813" width="17.85546875" customWidth="1"/>
    <col min="2814" max="2815" width="14.28515625" bestFit="1" customWidth="1"/>
    <col min="2816" max="2816" width="13.28515625" bestFit="1" customWidth="1"/>
    <col min="2817" max="2823" width="0" hidden="1" customWidth="1"/>
    <col min="2825" max="2825" width="10.140625" bestFit="1" customWidth="1"/>
    <col min="2826" max="2826" width="10.140625" customWidth="1"/>
    <col min="2833" max="2833" width="19.140625" customWidth="1"/>
    <col min="2834" max="2837" width="0" hidden="1" customWidth="1"/>
    <col min="3066" max="3066" width="15.28515625" customWidth="1"/>
    <col min="3067" max="3067" width="48.5703125" customWidth="1"/>
    <col min="3068" max="3068" width="12.42578125" customWidth="1"/>
    <col min="3069" max="3069" width="17.85546875" customWidth="1"/>
    <col min="3070" max="3071" width="14.28515625" bestFit="1" customWidth="1"/>
    <col min="3072" max="3072" width="13.28515625" bestFit="1" customWidth="1"/>
    <col min="3073" max="3079" width="0" hidden="1" customWidth="1"/>
    <col min="3081" max="3081" width="10.140625" bestFit="1" customWidth="1"/>
    <col min="3082" max="3082" width="10.140625" customWidth="1"/>
    <col min="3089" max="3089" width="19.140625" customWidth="1"/>
    <col min="3090" max="3093" width="0" hidden="1" customWidth="1"/>
    <col min="3322" max="3322" width="15.28515625" customWidth="1"/>
    <col min="3323" max="3323" width="48.5703125" customWidth="1"/>
    <col min="3324" max="3324" width="12.42578125" customWidth="1"/>
    <col min="3325" max="3325" width="17.85546875" customWidth="1"/>
    <col min="3326" max="3327" width="14.28515625" bestFit="1" customWidth="1"/>
    <col min="3328" max="3328" width="13.28515625" bestFit="1" customWidth="1"/>
    <col min="3329" max="3335" width="0" hidden="1" customWidth="1"/>
    <col min="3337" max="3337" width="10.140625" bestFit="1" customWidth="1"/>
    <col min="3338" max="3338" width="10.140625" customWidth="1"/>
    <col min="3345" max="3345" width="19.140625" customWidth="1"/>
    <col min="3346" max="3349" width="0" hidden="1" customWidth="1"/>
    <col min="3578" max="3578" width="15.28515625" customWidth="1"/>
    <col min="3579" max="3579" width="48.5703125" customWidth="1"/>
    <col min="3580" max="3580" width="12.42578125" customWidth="1"/>
    <col min="3581" max="3581" width="17.85546875" customWidth="1"/>
    <col min="3582" max="3583" width="14.28515625" bestFit="1" customWidth="1"/>
    <col min="3584" max="3584" width="13.28515625" bestFit="1" customWidth="1"/>
    <col min="3585" max="3591" width="0" hidden="1" customWidth="1"/>
    <col min="3593" max="3593" width="10.140625" bestFit="1" customWidth="1"/>
    <col min="3594" max="3594" width="10.140625" customWidth="1"/>
    <col min="3601" max="3601" width="19.140625" customWidth="1"/>
    <col min="3602" max="3605" width="0" hidden="1" customWidth="1"/>
    <col min="3834" max="3834" width="15.28515625" customWidth="1"/>
    <col min="3835" max="3835" width="48.5703125" customWidth="1"/>
    <col min="3836" max="3836" width="12.42578125" customWidth="1"/>
    <col min="3837" max="3837" width="17.85546875" customWidth="1"/>
    <col min="3838" max="3839" width="14.28515625" bestFit="1" customWidth="1"/>
    <col min="3840" max="3840" width="13.28515625" bestFit="1" customWidth="1"/>
    <col min="3841" max="3847" width="0" hidden="1" customWidth="1"/>
    <col min="3849" max="3849" width="10.140625" bestFit="1" customWidth="1"/>
    <col min="3850" max="3850" width="10.140625" customWidth="1"/>
    <col min="3857" max="3857" width="19.140625" customWidth="1"/>
    <col min="3858" max="3861" width="0" hidden="1" customWidth="1"/>
    <col min="4090" max="4090" width="15.28515625" customWidth="1"/>
    <col min="4091" max="4091" width="48.5703125" customWidth="1"/>
    <col min="4092" max="4092" width="12.42578125" customWidth="1"/>
    <col min="4093" max="4093" width="17.85546875" customWidth="1"/>
    <col min="4094" max="4095" width="14.28515625" bestFit="1" customWidth="1"/>
    <col min="4096" max="4096" width="13.28515625" bestFit="1" customWidth="1"/>
    <col min="4097" max="4103" width="0" hidden="1" customWidth="1"/>
    <col min="4105" max="4105" width="10.140625" bestFit="1" customWidth="1"/>
    <col min="4106" max="4106" width="10.140625" customWidth="1"/>
    <col min="4113" max="4113" width="19.140625" customWidth="1"/>
    <col min="4114" max="4117" width="0" hidden="1" customWidth="1"/>
    <col min="4346" max="4346" width="15.28515625" customWidth="1"/>
    <col min="4347" max="4347" width="48.5703125" customWidth="1"/>
    <col min="4348" max="4348" width="12.42578125" customWidth="1"/>
    <col min="4349" max="4349" width="17.85546875" customWidth="1"/>
    <col min="4350" max="4351" width="14.28515625" bestFit="1" customWidth="1"/>
    <col min="4352" max="4352" width="13.28515625" bestFit="1" customWidth="1"/>
    <col min="4353" max="4359" width="0" hidden="1" customWidth="1"/>
    <col min="4361" max="4361" width="10.140625" bestFit="1" customWidth="1"/>
    <col min="4362" max="4362" width="10.140625" customWidth="1"/>
    <col min="4369" max="4369" width="19.140625" customWidth="1"/>
    <col min="4370" max="4373" width="0" hidden="1" customWidth="1"/>
    <col min="4602" max="4602" width="15.28515625" customWidth="1"/>
    <col min="4603" max="4603" width="48.5703125" customWidth="1"/>
    <col min="4604" max="4604" width="12.42578125" customWidth="1"/>
    <col min="4605" max="4605" width="17.85546875" customWidth="1"/>
    <col min="4606" max="4607" width="14.28515625" bestFit="1" customWidth="1"/>
    <col min="4608" max="4608" width="13.28515625" bestFit="1" customWidth="1"/>
    <col min="4609" max="4615" width="0" hidden="1" customWidth="1"/>
    <col min="4617" max="4617" width="10.140625" bestFit="1" customWidth="1"/>
    <col min="4618" max="4618" width="10.140625" customWidth="1"/>
    <col min="4625" max="4625" width="19.140625" customWidth="1"/>
    <col min="4626" max="4629" width="0" hidden="1" customWidth="1"/>
    <col min="4858" max="4858" width="15.28515625" customWidth="1"/>
    <col min="4859" max="4859" width="48.5703125" customWidth="1"/>
    <col min="4860" max="4860" width="12.42578125" customWidth="1"/>
    <col min="4861" max="4861" width="17.85546875" customWidth="1"/>
    <col min="4862" max="4863" width="14.28515625" bestFit="1" customWidth="1"/>
    <col min="4864" max="4864" width="13.28515625" bestFit="1" customWidth="1"/>
    <col min="4865" max="4871" width="0" hidden="1" customWidth="1"/>
    <col min="4873" max="4873" width="10.140625" bestFit="1" customWidth="1"/>
    <col min="4874" max="4874" width="10.140625" customWidth="1"/>
    <col min="4881" max="4881" width="19.140625" customWidth="1"/>
    <col min="4882" max="4885" width="0" hidden="1" customWidth="1"/>
    <col min="5114" max="5114" width="15.28515625" customWidth="1"/>
    <col min="5115" max="5115" width="48.5703125" customWidth="1"/>
    <col min="5116" max="5116" width="12.42578125" customWidth="1"/>
    <col min="5117" max="5117" width="17.85546875" customWidth="1"/>
    <col min="5118" max="5119" width="14.28515625" bestFit="1" customWidth="1"/>
    <col min="5120" max="5120" width="13.28515625" bestFit="1" customWidth="1"/>
    <col min="5121" max="5127" width="0" hidden="1" customWidth="1"/>
    <col min="5129" max="5129" width="10.140625" bestFit="1" customWidth="1"/>
    <col min="5130" max="5130" width="10.140625" customWidth="1"/>
    <col min="5137" max="5137" width="19.140625" customWidth="1"/>
    <col min="5138" max="5141" width="0" hidden="1" customWidth="1"/>
    <col min="5370" max="5370" width="15.28515625" customWidth="1"/>
    <col min="5371" max="5371" width="48.5703125" customWidth="1"/>
    <col min="5372" max="5372" width="12.42578125" customWidth="1"/>
    <col min="5373" max="5373" width="17.85546875" customWidth="1"/>
    <col min="5374" max="5375" width="14.28515625" bestFit="1" customWidth="1"/>
    <col min="5376" max="5376" width="13.28515625" bestFit="1" customWidth="1"/>
    <col min="5377" max="5383" width="0" hidden="1" customWidth="1"/>
    <col min="5385" max="5385" width="10.140625" bestFit="1" customWidth="1"/>
    <col min="5386" max="5386" width="10.140625" customWidth="1"/>
    <col min="5393" max="5393" width="19.140625" customWidth="1"/>
    <col min="5394" max="5397" width="0" hidden="1" customWidth="1"/>
    <col min="5626" max="5626" width="15.28515625" customWidth="1"/>
    <col min="5627" max="5627" width="48.5703125" customWidth="1"/>
    <col min="5628" max="5628" width="12.42578125" customWidth="1"/>
    <col min="5629" max="5629" width="17.85546875" customWidth="1"/>
    <col min="5630" max="5631" width="14.28515625" bestFit="1" customWidth="1"/>
    <col min="5632" max="5632" width="13.28515625" bestFit="1" customWidth="1"/>
    <col min="5633" max="5639" width="0" hidden="1" customWidth="1"/>
    <col min="5641" max="5641" width="10.140625" bestFit="1" customWidth="1"/>
    <col min="5642" max="5642" width="10.140625" customWidth="1"/>
    <col min="5649" max="5649" width="19.140625" customWidth="1"/>
    <col min="5650" max="5653" width="0" hidden="1" customWidth="1"/>
    <col min="5882" max="5882" width="15.28515625" customWidth="1"/>
    <col min="5883" max="5883" width="48.5703125" customWidth="1"/>
    <col min="5884" max="5884" width="12.42578125" customWidth="1"/>
    <col min="5885" max="5885" width="17.85546875" customWidth="1"/>
    <col min="5886" max="5887" width="14.28515625" bestFit="1" customWidth="1"/>
    <col min="5888" max="5888" width="13.28515625" bestFit="1" customWidth="1"/>
    <col min="5889" max="5895" width="0" hidden="1" customWidth="1"/>
    <col min="5897" max="5897" width="10.140625" bestFit="1" customWidth="1"/>
    <col min="5898" max="5898" width="10.140625" customWidth="1"/>
    <col min="5905" max="5905" width="19.140625" customWidth="1"/>
    <col min="5906" max="5909" width="0" hidden="1" customWidth="1"/>
    <col min="6138" max="6138" width="15.28515625" customWidth="1"/>
    <col min="6139" max="6139" width="48.5703125" customWidth="1"/>
    <col min="6140" max="6140" width="12.42578125" customWidth="1"/>
    <col min="6141" max="6141" width="17.85546875" customWidth="1"/>
    <col min="6142" max="6143" width="14.28515625" bestFit="1" customWidth="1"/>
    <col min="6144" max="6144" width="13.28515625" bestFit="1" customWidth="1"/>
    <col min="6145" max="6151" width="0" hidden="1" customWidth="1"/>
    <col min="6153" max="6153" width="10.140625" bestFit="1" customWidth="1"/>
    <col min="6154" max="6154" width="10.140625" customWidth="1"/>
    <col min="6161" max="6161" width="19.140625" customWidth="1"/>
    <col min="6162" max="6165" width="0" hidden="1" customWidth="1"/>
    <col min="6394" max="6394" width="15.28515625" customWidth="1"/>
    <col min="6395" max="6395" width="48.5703125" customWidth="1"/>
    <col min="6396" max="6396" width="12.42578125" customWidth="1"/>
    <col min="6397" max="6397" width="17.85546875" customWidth="1"/>
    <col min="6398" max="6399" width="14.28515625" bestFit="1" customWidth="1"/>
    <col min="6400" max="6400" width="13.28515625" bestFit="1" customWidth="1"/>
    <col min="6401" max="6407" width="0" hidden="1" customWidth="1"/>
    <col min="6409" max="6409" width="10.140625" bestFit="1" customWidth="1"/>
    <col min="6410" max="6410" width="10.140625" customWidth="1"/>
    <col min="6417" max="6417" width="19.140625" customWidth="1"/>
    <col min="6418" max="6421" width="0" hidden="1" customWidth="1"/>
    <col min="6650" max="6650" width="15.28515625" customWidth="1"/>
    <col min="6651" max="6651" width="48.5703125" customWidth="1"/>
    <col min="6652" max="6652" width="12.42578125" customWidth="1"/>
    <col min="6653" max="6653" width="17.85546875" customWidth="1"/>
    <col min="6654" max="6655" width="14.28515625" bestFit="1" customWidth="1"/>
    <col min="6656" max="6656" width="13.28515625" bestFit="1" customWidth="1"/>
    <col min="6657" max="6663" width="0" hidden="1" customWidth="1"/>
    <col min="6665" max="6665" width="10.140625" bestFit="1" customWidth="1"/>
    <col min="6666" max="6666" width="10.140625" customWidth="1"/>
    <col min="6673" max="6673" width="19.140625" customWidth="1"/>
    <col min="6674" max="6677" width="0" hidden="1" customWidth="1"/>
    <col min="6906" max="6906" width="15.28515625" customWidth="1"/>
    <col min="6907" max="6907" width="48.5703125" customWidth="1"/>
    <col min="6908" max="6908" width="12.42578125" customWidth="1"/>
    <col min="6909" max="6909" width="17.85546875" customWidth="1"/>
    <col min="6910" max="6911" width="14.28515625" bestFit="1" customWidth="1"/>
    <col min="6912" max="6912" width="13.28515625" bestFit="1" customWidth="1"/>
    <col min="6913" max="6919" width="0" hidden="1" customWidth="1"/>
    <col min="6921" max="6921" width="10.140625" bestFit="1" customWidth="1"/>
    <col min="6922" max="6922" width="10.140625" customWidth="1"/>
    <col min="6929" max="6929" width="19.140625" customWidth="1"/>
    <col min="6930" max="6933" width="0" hidden="1" customWidth="1"/>
    <col min="7162" max="7162" width="15.28515625" customWidth="1"/>
    <col min="7163" max="7163" width="48.5703125" customWidth="1"/>
    <col min="7164" max="7164" width="12.42578125" customWidth="1"/>
    <col min="7165" max="7165" width="17.85546875" customWidth="1"/>
    <col min="7166" max="7167" width="14.28515625" bestFit="1" customWidth="1"/>
    <col min="7168" max="7168" width="13.28515625" bestFit="1" customWidth="1"/>
    <col min="7169" max="7175" width="0" hidden="1" customWidth="1"/>
    <col min="7177" max="7177" width="10.140625" bestFit="1" customWidth="1"/>
    <col min="7178" max="7178" width="10.140625" customWidth="1"/>
    <col min="7185" max="7185" width="19.140625" customWidth="1"/>
    <col min="7186" max="7189" width="0" hidden="1" customWidth="1"/>
    <col min="7418" max="7418" width="15.28515625" customWidth="1"/>
    <col min="7419" max="7419" width="48.5703125" customWidth="1"/>
    <col min="7420" max="7420" width="12.42578125" customWidth="1"/>
    <col min="7421" max="7421" width="17.85546875" customWidth="1"/>
    <col min="7422" max="7423" width="14.28515625" bestFit="1" customWidth="1"/>
    <col min="7424" max="7424" width="13.28515625" bestFit="1" customWidth="1"/>
    <col min="7425" max="7431" width="0" hidden="1" customWidth="1"/>
    <col min="7433" max="7433" width="10.140625" bestFit="1" customWidth="1"/>
    <col min="7434" max="7434" width="10.140625" customWidth="1"/>
    <col min="7441" max="7441" width="19.140625" customWidth="1"/>
    <col min="7442" max="7445" width="0" hidden="1" customWidth="1"/>
    <col min="7674" max="7674" width="15.28515625" customWidth="1"/>
    <col min="7675" max="7675" width="48.5703125" customWidth="1"/>
    <col min="7676" max="7676" width="12.42578125" customWidth="1"/>
    <col min="7677" max="7677" width="17.85546875" customWidth="1"/>
    <col min="7678" max="7679" width="14.28515625" bestFit="1" customWidth="1"/>
    <col min="7680" max="7680" width="13.28515625" bestFit="1" customWidth="1"/>
    <col min="7681" max="7687" width="0" hidden="1" customWidth="1"/>
    <col min="7689" max="7689" width="10.140625" bestFit="1" customWidth="1"/>
    <col min="7690" max="7690" width="10.140625" customWidth="1"/>
    <col min="7697" max="7697" width="19.140625" customWidth="1"/>
    <col min="7698" max="7701" width="0" hidden="1" customWidth="1"/>
    <col min="7930" max="7930" width="15.28515625" customWidth="1"/>
    <col min="7931" max="7931" width="48.5703125" customWidth="1"/>
    <col min="7932" max="7932" width="12.42578125" customWidth="1"/>
    <col min="7933" max="7933" width="17.85546875" customWidth="1"/>
    <col min="7934" max="7935" width="14.28515625" bestFit="1" customWidth="1"/>
    <col min="7936" max="7936" width="13.28515625" bestFit="1" customWidth="1"/>
    <col min="7937" max="7943" width="0" hidden="1" customWidth="1"/>
    <col min="7945" max="7945" width="10.140625" bestFit="1" customWidth="1"/>
    <col min="7946" max="7946" width="10.140625" customWidth="1"/>
    <col min="7953" max="7953" width="19.140625" customWidth="1"/>
    <col min="7954" max="7957" width="0" hidden="1" customWidth="1"/>
    <col min="8186" max="8186" width="15.28515625" customWidth="1"/>
    <col min="8187" max="8187" width="48.5703125" customWidth="1"/>
    <col min="8188" max="8188" width="12.42578125" customWidth="1"/>
    <col min="8189" max="8189" width="17.85546875" customWidth="1"/>
    <col min="8190" max="8191" width="14.28515625" bestFit="1" customWidth="1"/>
    <col min="8192" max="8192" width="13.28515625" bestFit="1" customWidth="1"/>
    <col min="8193" max="8199" width="0" hidden="1" customWidth="1"/>
    <col min="8201" max="8201" width="10.140625" bestFit="1" customWidth="1"/>
    <col min="8202" max="8202" width="10.140625" customWidth="1"/>
    <col min="8209" max="8209" width="19.140625" customWidth="1"/>
    <col min="8210" max="8213" width="0" hidden="1" customWidth="1"/>
    <col min="8442" max="8442" width="15.28515625" customWidth="1"/>
    <col min="8443" max="8443" width="48.5703125" customWidth="1"/>
    <col min="8444" max="8444" width="12.42578125" customWidth="1"/>
    <col min="8445" max="8445" width="17.85546875" customWidth="1"/>
    <col min="8446" max="8447" width="14.28515625" bestFit="1" customWidth="1"/>
    <col min="8448" max="8448" width="13.28515625" bestFit="1" customWidth="1"/>
    <col min="8449" max="8455" width="0" hidden="1" customWidth="1"/>
    <col min="8457" max="8457" width="10.140625" bestFit="1" customWidth="1"/>
    <col min="8458" max="8458" width="10.140625" customWidth="1"/>
    <col min="8465" max="8465" width="19.140625" customWidth="1"/>
    <col min="8466" max="8469" width="0" hidden="1" customWidth="1"/>
    <col min="8698" max="8698" width="15.28515625" customWidth="1"/>
    <col min="8699" max="8699" width="48.5703125" customWidth="1"/>
    <col min="8700" max="8700" width="12.42578125" customWidth="1"/>
    <col min="8701" max="8701" width="17.85546875" customWidth="1"/>
    <col min="8702" max="8703" width="14.28515625" bestFit="1" customWidth="1"/>
    <col min="8704" max="8704" width="13.28515625" bestFit="1" customWidth="1"/>
    <col min="8705" max="8711" width="0" hidden="1" customWidth="1"/>
    <col min="8713" max="8713" width="10.140625" bestFit="1" customWidth="1"/>
    <col min="8714" max="8714" width="10.140625" customWidth="1"/>
    <col min="8721" max="8721" width="19.140625" customWidth="1"/>
    <col min="8722" max="8725" width="0" hidden="1" customWidth="1"/>
    <col min="8954" max="8954" width="15.28515625" customWidth="1"/>
    <col min="8955" max="8955" width="48.5703125" customWidth="1"/>
    <col min="8956" max="8956" width="12.42578125" customWidth="1"/>
    <col min="8957" max="8957" width="17.85546875" customWidth="1"/>
    <col min="8958" max="8959" width="14.28515625" bestFit="1" customWidth="1"/>
    <col min="8960" max="8960" width="13.28515625" bestFit="1" customWidth="1"/>
    <col min="8961" max="8967" width="0" hidden="1" customWidth="1"/>
    <col min="8969" max="8969" width="10.140625" bestFit="1" customWidth="1"/>
    <col min="8970" max="8970" width="10.140625" customWidth="1"/>
    <col min="8977" max="8977" width="19.140625" customWidth="1"/>
    <col min="8978" max="8981" width="0" hidden="1" customWidth="1"/>
    <col min="9210" max="9210" width="15.28515625" customWidth="1"/>
    <col min="9211" max="9211" width="48.5703125" customWidth="1"/>
    <col min="9212" max="9212" width="12.42578125" customWidth="1"/>
    <col min="9213" max="9213" width="17.85546875" customWidth="1"/>
    <col min="9214" max="9215" width="14.28515625" bestFit="1" customWidth="1"/>
    <col min="9216" max="9216" width="13.28515625" bestFit="1" customWidth="1"/>
    <col min="9217" max="9223" width="0" hidden="1" customWidth="1"/>
    <col min="9225" max="9225" width="10.140625" bestFit="1" customWidth="1"/>
    <col min="9226" max="9226" width="10.140625" customWidth="1"/>
    <col min="9233" max="9233" width="19.140625" customWidth="1"/>
    <col min="9234" max="9237" width="0" hidden="1" customWidth="1"/>
    <col min="9466" max="9466" width="15.28515625" customWidth="1"/>
    <col min="9467" max="9467" width="48.5703125" customWidth="1"/>
    <col min="9468" max="9468" width="12.42578125" customWidth="1"/>
    <col min="9469" max="9469" width="17.85546875" customWidth="1"/>
    <col min="9470" max="9471" width="14.28515625" bestFit="1" customWidth="1"/>
    <col min="9472" max="9472" width="13.28515625" bestFit="1" customWidth="1"/>
    <col min="9473" max="9479" width="0" hidden="1" customWidth="1"/>
    <col min="9481" max="9481" width="10.140625" bestFit="1" customWidth="1"/>
    <col min="9482" max="9482" width="10.140625" customWidth="1"/>
    <col min="9489" max="9489" width="19.140625" customWidth="1"/>
    <col min="9490" max="9493" width="0" hidden="1" customWidth="1"/>
    <col min="9722" max="9722" width="15.28515625" customWidth="1"/>
    <col min="9723" max="9723" width="48.5703125" customWidth="1"/>
    <col min="9724" max="9724" width="12.42578125" customWidth="1"/>
    <col min="9725" max="9725" width="17.85546875" customWidth="1"/>
    <col min="9726" max="9727" width="14.28515625" bestFit="1" customWidth="1"/>
    <col min="9728" max="9728" width="13.28515625" bestFit="1" customWidth="1"/>
    <col min="9729" max="9735" width="0" hidden="1" customWidth="1"/>
    <col min="9737" max="9737" width="10.140625" bestFit="1" customWidth="1"/>
    <col min="9738" max="9738" width="10.140625" customWidth="1"/>
    <col min="9745" max="9745" width="19.140625" customWidth="1"/>
    <col min="9746" max="9749" width="0" hidden="1" customWidth="1"/>
    <col min="9978" max="9978" width="15.28515625" customWidth="1"/>
    <col min="9979" max="9979" width="48.5703125" customWidth="1"/>
    <col min="9980" max="9980" width="12.42578125" customWidth="1"/>
    <col min="9981" max="9981" width="17.85546875" customWidth="1"/>
    <col min="9982" max="9983" width="14.28515625" bestFit="1" customWidth="1"/>
    <col min="9984" max="9984" width="13.28515625" bestFit="1" customWidth="1"/>
    <col min="9985" max="9991" width="0" hidden="1" customWidth="1"/>
    <col min="9993" max="9993" width="10.140625" bestFit="1" customWidth="1"/>
    <col min="9994" max="9994" width="10.140625" customWidth="1"/>
    <col min="10001" max="10001" width="19.140625" customWidth="1"/>
    <col min="10002" max="10005" width="0" hidden="1" customWidth="1"/>
    <col min="10234" max="10234" width="15.28515625" customWidth="1"/>
    <col min="10235" max="10235" width="48.5703125" customWidth="1"/>
    <col min="10236" max="10236" width="12.42578125" customWidth="1"/>
    <col min="10237" max="10237" width="17.85546875" customWidth="1"/>
    <col min="10238" max="10239" width="14.28515625" bestFit="1" customWidth="1"/>
    <col min="10240" max="10240" width="13.28515625" bestFit="1" customWidth="1"/>
    <col min="10241" max="10247" width="0" hidden="1" customWidth="1"/>
    <col min="10249" max="10249" width="10.140625" bestFit="1" customWidth="1"/>
    <col min="10250" max="10250" width="10.140625" customWidth="1"/>
    <col min="10257" max="10257" width="19.140625" customWidth="1"/>
    <col min="10258" max="10261" width="0" hidden="1" customWidth="1"/>
    <col min="10490" max="10490" width="15.28515625" customWidth="1"/>
    <col min="10491" max="10491" width="48.5703125" customWidth="1"/>
    <col min="10492" max="10492" width="12.42578125" customWidth="1"/>
    <col min="10493" max="10493" width="17.85546875" customWidth="1"/>
    <col min="10494" max="10495" width="14.28515625" bestFit="1" customWidth="1"/>
    <col min="10496" max="10496" width="13.28515625" bestFit="1" customWidth="1"/>
    <col min="10497" max="10503" width="0" hidden="1" customWidth="1"/>
    <col min="10505" max="10505" width="10.140625" bestFit="1" customWidth="1"/>
    <col min="10506" max="10506" width="10.140625" customWidth="1"/>
    <col min="10513" max="10513" width="19.140625" customWidth="1"/>
    <col min="10514" max="10517" width="0" hidden="1" customWidth="1"/>
    <col min="10746" max="10746" width="15.28515625" customWidth="1"/>
    <col min="10747" max="10747" width="48.5703125" customWidth="1"/>
    <col min="10748" max="10748" width="12.42578125" customWidth="1"/>
    <col min="10749" max="10749" width="17.85546875" customWidth="1"/>
    <col min="10750" max="10751" width="14.28515625" bestFit="1" customWidth="1"/>
    <col min="10752" max="10752" width="13.28515625" bestFit="1" customWidth="1"/>
    <col min="10753" max="10759" width="0" hidden="1" customWidth="1"/>
    <col min="10761" max="10761" width="10.140625" bestFit="1" customWidth="1"/>
    <col min="10762" max="10762" width="10.140625" customWidth="1"/>
    <col min="10769" max="10769" width="19.140625" customWidth="1"/>
    <col min="10770" max="10773" width="0" hidden="1" customWidth="1"/>
    <col min="11002" max="11002" width="15.28515625" customWidth="1"/>
    <col min="11003" max="11003" width="48.5703125" customWidth="1"/>
    <col min="11004" max="11004" width="12.42578125" customWidth="1"/>
    <col min="11005" max="11005" width="17.85546875" customWidth="1"/>
    <col min="11006" max="11007" width="14.28515625" bestFit="1" customWidth="1"/>
    <col min="11008" max="11008" width="13.28515625" bestFit="1" customWidth="1"/>
    <col min="11009" max="11015" width="0" hidden="1" customWidth="1"/>
    <col min="11017" max="11017" width="10.140625" bestFit="1" customWidth="1"/>
    <col min="11018" max="11018" width="10.140625" customWidth="1"/>
    <col min="11025" max="11025" width="19.140625" customWidth="1"/>
    <col min="11026" max="11029" width="0" hidden="1" customWidth="1"/>
    <col min="11258" max="11258" width="15.28515625" customWidth="1"/>
    <col min="11259" max="11259" width="48.5703125" customWidth="1"/>
    <col min="11260" max="11260" width="12.42578125" customWidth="1"/>
    <col min="11261" max="11261" width="17.85546875" customWidth="1"/>
    <col min="11262" max="11263" width="14.28515625" bestFit="1" customWidth="1"/>
    <col min="11264" max="11264" width="13.28515625" bestFit="1" customWidth="1"/>
    <col min="11265" max="11271" width="0" hidden="1" customWidth="1"/>
    <col min="11273" max="11273" width="10.140625" bestFit="1" customWidth="1"/>
    <col min="11274" max="11274" width="10.140625" customWidth="1"/>
    <col min="11281" max="11281" width="19.140625" customWidth="1"/>
    <col min="11282" max="11285" width="0" hidden="1" customWidth="1"/>
    <col min="11514" max="11514" width="15.28515625" customWidth="1"/>
    <col min="11515" max="11515" width="48.5703125" customWidth="1"/>
    <col min="11516" max="11516" width="12.42578125" customWidth="1"/>
    <col min="11517" max="11517" width="17.85546875" customWidth="1"/>
    <col min="11518" max="11519" width="14.28515625" bestFit="1" customWidth="1"/>
    <col min="11520" max="11520" width="13.28515625" bestFit="1" customWidth="1"/>
    <col min="11521" max="11527" width="0" hidden="1" customWidth="1"/>
    <col min="11529" max="11529" width="10.140625" bestFit="1" customWidth="1"/>
    <col min="11530" max="11530" width="10.140625" customWidth="1"/>
    <col min="11537" max="11537" width="19.140625" customWidth="1"/>
    <col min="11538" max="11541" width="0" hidden="1" customWidth="1"/>
    <col min="11770" max="11770" width="15.28515625" customWidth="1"/>
    <col min="11771" max="11771" width="48.5703125" customWidth="1"/>
    <col min="11772" max="11772" width="12.42578125" customWidth="1"/>
    <col min="11773" max="11773" width="17.85546875" customWidth="1"/>
    <col min="11774" max="11775" width="14.28515625" bestFit="1" customWidth="1"/>
    <col min="11776" max="11776" width="13.28515625" bestFit="1" customWidth="1"/>
    <col min="11777" max="11783" width="0" hidden="1" customWidth="1"/>
    <col min="11785" max="11785" width="10.140625" bestFit="1" customWidth="1"/>
    <col min="11786" max="11786" width="10.140625" customWidth="1"/>
    <col min="11793" max="11793" width="19.140625" customWidth="1"/>
    <col min="11794" max="11797" width="0" hidden="1" customWidth="1"/>
    <col min="12026" max="12026" width="15.28515625" customWidth="1"/>
    <col min="12027" max="12027" width="48.5703125" customWidth="1"/>
    <col min="12028" max="12028" width="12.42578125" customWidth="1"/>
    <col min="12029" max="12029" width="17.85546875" customWidth="1"/>
    <col min="12030" max="12031" width="14.28515625" bestFit="1" customWidth="1"/>
    <col min="12032" max="12032" width="13.28515625" bestFit="1" customWidth="1"/>
    <col min="12033" max="12039" width="0" hidden="1" customWidth="1"/>
    <col min="12041" max="12041" width="10.140625" bestFit="1" customWidth="1"/>
    <col min="12042" max="12042" width="10.140625" customWidth="1"/>
    <col min="12049" max="12049" width="19.140625" customWidth="1"/>
    <col min="12050" max="12053" width="0" hidden="1" customWidth="1"/>
    <col min="12282" max="12282" width="15.28515625" customWidth="1"/>
    <col min="12283" max="12283" width="48.5703125" customWidth="1"/>
    <col min="12284" max="12284" width="12.42578125" customWidth="1"/>
    <col min="12285" max="12285" width="17.85546875" customWidth="1"/>
    <col min="12286" max="12287" width="14.28515625" bestFit="1" customWidth="1"/>
    <col min="12288" max="12288" width="13.28515625" bestFit="1" customWidth="1"/>
    <col min="12289" max="12295" width="0" hidden="1" customWidth="1"/>
    <col min="12297" max="12297" width="10.140625" bestFit="1" customWidth="1"/>
    <col min="12298" max="12298" width="10.140625" customWidth="1"/>
    <col min="12305" max="12305" width="19.140625" customWidth="1"/>
    <col min="12306" max="12309" width="0" hidden="1" customWidth="1"/>
    <col min="12538" max="12538" width="15.28515625" customWidth="1"/>
    <col min="12539" max="12539" width="48.5703125" customWidth="1"/>
    <col min="12540" max="12540" width="12.42578125" customWidth="1"/>
    <col min="12541" max="12541" width="17.85546875" customWidth="1"/>
    <col min="12542" max="12543" width="14.28515625" bestFit="1" customWidth="1"/>
    <col min="12544" max="12544" width="13.28515625" bestFit="1" customWidth="1"/>
    <col min="12545" max="12551" width="0" hidden="1" customWidth="1"/>
    <col min="12553" max="12553" width="10.140625" bestFit="1" customWidth="1"/>
    <col min="12554" max="12554" width="10.140625" customWidth="1"/>
    <col min="12561" max="12561" width="19.140625" customWidth="1"/>
    <col min="12562" max="12565" width="0" hidden="1" customWidth="1"/>
    <col min="12794" max="12794" width="15.28515625" customWidth="1"/>
    <col min="12795" max="12795" width="48.5703125" customWidth="1"/>
    <col min="12796" max="12796" width="12.42578125" customWidth="1"/>
    <col min="12797" max="12797" width="17.85546875" customWidth="1"/>
    <col min="12798" max="12799" width="14.28515625" bestFit="1" customWidth="1"/>
    <col min="12800" max="12800" width="13.28515625" bestFit="1" customWidth="1"/>
    <col min="12801" max="12807" width="0" hidden="1" customWidth="1"/>
    <col min="12809" max="12809" width="10.140625" bestFit="1" customWidth="1"/>
    <col min="12810" max="12810" width="10.140625" customWidth="1"/>
    <col min="12817" max="12817" width="19.140625" customWidth="1"/>
    <col min="12818" max="12821" width="0" hidden="1" customWidth="1"/>
    <col min="13050" max="13050" width="15.28515625" customWidth="1"/>
    <col min="13051" max="13051" width="48.5703125" customWidth="1"/>
    <col min="13052" max="13052" width="12.42578125" customWidth="1"/>
    <col min="13053" max="13053" width="17.85546875" customWidth="1"/>
    <col min="13054" max="13055" width="14.28515625" bestFit="1" customWidth="1"/>
    <col min="13056" max="13056" width="13.28515625" bestFit="1" customWidth="1"/>
    <col min="13057" max="13063" width="0" hidden="1" customWidth="1"/>
    <col min="13065" max="13065" width="10.140625" bestFit="1" customWidth="1"/>
    <col min="13066" max="13066" width="10.140625" customWidth="1"/>
    <col min="13073" max="13073" width="19.140625" customWidth="1"/>
    <col min="13074" max="13077" width="0" hidden="1" customWidth="1"/>
    <col min="13306" max="13306" width="15.28515625" customWidth="1"/>
    <col min="13307" max="13307" width="48.5703125" customWidth="1"/>
    <col min="13308" max="13308" width="12.42578125" customWidth="1"/>
    <col min="13309" max="13309" width="17.85546875" customWidth="1"/>
    <col min="13310" max="13311" width="14.28515625" bestFit="1" customWidth="1"/>
    <col min="13312" max="13312" width="13.28515625" bestFit="1" customWidth="1"/>
    <col min="13313" max="13319" width="0" hidden="1" customWidth="1"/>
    <col min="13321" max="13321" width="10.140625" bestFit="1" customWidth="1"/>
    <col min="13322" max="13322" width="10.140625" customWidth="1"/>
    <col min="13329" max="13329" width="19.140625" customWidth="1"/>
    <col min="13330" max="13333" width="0" hidden="1" customWidth="1"/>
    <col min="13562" max="13562" width="15.28515625" customWidth="1"/>
    <col min="13563" max="13563" width="48.5703125" customWidth="1"/>
    <col min="13564" max="13564" width="12.42578125" customWidth="1"/>
    <col min="13565" max="13565" width="17.85546875" customWidth="1"/>
    <col min="13566" max="13567" width="14.28515625" bestFit="1" customWidth="1"/>
    <col min="13568" max="13568" width="13.28515625" bestFit="1" customWidth="1"/>
    <col min="13569" max="13575" width="0" hidden="1" customWidth="1"/>
    <col min="13577" max="13577" width="10.140625" bestFit="1" customWidth="1"/>
    <col min="13578" max="13578" width="10.140625" customWidth="1"/>
    <col min="13585" max="13585" width="19.140625" customWidth="1"/>
    <col min="13586" max="13589" width="0" hidden="1" customWidth="1"/>
    <col min="13818" max="13818" width="15.28515625" customWidth="1"/>
    <col min="13819" max="13819" width="48.5703125" customWidth="1"/>
    <col min="13820" max="13820" width="12.42578125" customWidth="1"/>
    <col min="13821" max="13821" width="17.85546875" customWidth="1"/>
    <col min="13822" max="13823" width="14.28515625" bestFit="1" customWidth="1"/>
    <col min="13824" max="13824" width="13.28515625" bestFit="1" customWidth="1"/>
    <col min="13825" max="13831" width="0" hidden="1" customWidth="1"/>
    <col min="13833" max="13833" width="10.140625" bestFit="1" customWidth="1"/>
    <col min="13834" max="13834" width="10.140625" customWidth="1"/>
    <col min="13841" max="13841" width="19.140625" customWidth="1"/>
    <col min="13842" max="13845" width="0" hidden="1" customWidth="1"/>
    <col min="14074" max="14074" width="15.28515625" customWidth="1"/>
    <col min="14075" max="14075" width="48.5703125" customWidth="1"/>
    <col min="14076" max="14076" width="12.42578125" customWidth="1"/>
    <col min="14077" max="14077" width="17.85546875" customWidth="1"/>
    <col min="14078" max="14079" width="14.28515625" bestFit="1" customWidth="1"/>
    <col min="14080" max="14080" width="13.28515625" bestFit="1" customWidth="1"/>
    <col min="14081" max="14087" width="0" hidden="1" customWidth="1"/>
    <col min="14089" max="14089" width="10.140625" bestFit="1" customWidth="1"/>
    <col min="14090" max="14090" width="10.140625" customWidth="1"/>
    <col min="14097" max="14097" width="19.140625" customWidth="1"/>
    <col min="14098" max="14101" width="0" hidden="1" customWidth="1"/>
    <col min="14330" max="14330" width="15.28515625" customWidth="1"/>
    <col min="14331" max="14331" width="48.5703125" customWidth="1"/>
    <col min="14332" max="14332" width="12.42578125" customWidth="1"/>
    <col min="14333" max="14333" width="17.85546875" customWidth="1"/>
    <col min="14334" max="14335" width="14.28515625" bestFit="1" customWidth="1"/>
    <col min="14336" max="14336" width="13.28515625" bestFit="1" customWidth="1"/>
    <col min="14337" max="14343" width="0" hidden="1" customWidth="1"/>
    <col min="14345" max="14345" width="10.140625" bestFit="1" customWidth="1"/>
    <col min="14346" max="14346" width="10.140625" customWidth="1"/>
    <col min="14353" max="14353" width="19.140625" customWidth="1"/>
    <col min="14354" max="14357" width="0" hidden="1" customWidth="1"/>
    <col min="14586" max="14586" width="15.28515625" customWidth="1"/>
    <col min="14587" max="14587" width="48.5703125" customWidth="1"/>
    <col min="14588" max="14588" width="12.42578125" customWidth="1"/>
    <col min="14589" max="14589" width="17.85546875" customWidth="1"/>
    <col min="14590" max="14591" width="14.28515625" bestFit="1" customWidth="1"/>
    <col min="14592" max="14592" width="13.28515625" bestFit="1" customWidth="1"/>
    <col min="14593" max="14599" width="0" hidden="1" customWidth="1"/>
    <col min="14601" max="14601" width="10.140625" bestFit="1" customWidth="1"/>
    <col min="14602" max="14602" width="10.140625" customWidth="1"/>
    <col min="14609" max="14609" width="19.140625" customWidth="1"/>
    <col min="14610" max="14613" width="0" hidden="1" customWidth="1"/>
    <col min="14842" max="14842" width="15.28515625" customWidth="1"/>
    <col min="14843" max="14843" width="48.5703125" customWidth="1"/>
    <col min="14844" max="14844" width="12.42578125" customWidth="1"/>
    <col min="14845" max="14845" width="17.85546875" customWidth="1"/>
    <col min="14846" max="14847" width="14.28515625" bestFit="1" customWidth="1"/>
    <col min="14848" max="14848" width="13.28515625" bestFit="1" customWidth="1"/>
    <col min="14849" max="14855" width="0" hidden="1" customWidth="1"/>
    <col min="14857" max="14857" width="10.140625" bestFit="1" customWidth="1"/>
    <col min="14858" max="14858" width="10.140625" customWidth="1"/>
    <col min="14865" max="14865" width="19.140625" customWidth="1"/>
    <col min="14866" max="14869" width="0" hidden="1" customWidth="1"/>
    <col min="15098" max="15098" width="15.28515625" customWidth="1"/>
    <col min="15099" max="15099" width="48.5703125" customWidth="1"/>
    <col min="15100" max="15100" width="12.42578125" customWidth="1"/>
    <col min="15101" max="15101" width="17.85546875" customWidth="1"/>
    <col min="15102" max="15103" width="14.28515625" bestFit="1" customWidth="1"/>
    <col min="15104" max="15104" width="13.28515625" bestFit="1" customWidth="1"/>
    <col min="15105" max="15111" width="0" hidden="1" customWidth="1"/>
    <col min="15113" max="15113" width="10.140625" bestFit="1" customWidth="1"/>
    <col min="15114" max="15114" width="10.140625" customWidth="1"/>
    <col min="15121" max="15121" width="19.140625" customWidth="1"/>
    <col min="15122" max="15125" width="0" hidden="1" customWidth="1"/>
    <col min="15354" max="15354" width="15.28515625" customWidth="1"/>
    <col min="15355" max="15355" width="48.5703125" customWidth="1"/>
    <col min="15356" max="15356" width="12.42578125" customWidth="1"/>
    <col min="15357" max="15357" width="17.85546875" customWidth="1"/>
    <col min="15358" max="15359" width="14.28515625" bestFit="1" customWidth="1"/>
    <col min="15360" max="15360" width="13.28515625" bestFit="1" customWidth="1"/>
    <col min="15361" max="15367" width="0" hidden="1" customWidth="1"/>
    <col min="15369" max="15369" width="10.140625" bestFit="1" customWidth="1"/>
    <col min="15370" max="15370" width="10.140625" customWidth="1"/>
    <col min="15377" max="15377" width="19.140625" customWidth="1"/>
    <col min="15378" max="15381" width="0" hidden="1" customWidth="1"/>
    <col min="15610" max="15610" width="15.28515625" customWidth="1"/>
    <col min="15611" max="15611" width="48.5703125" customWidth="1"/>
    <col min="15612" max="15612" width="12.42578125" customWidth="1"/>
    <col min="15613" max="15613" width="17.85546875" customWidth="1"/>
    <col min="15614" max="15615" width="14.28515625" bestFit="1" customWidth="1"/>
    <col min="15616" max="15616" width="13.28515625" bestFit="1" customWidth="1"/>
    <col min="15617" max="15623" width="0" hidden="1" customWidth="1"/>
    <col min="15625" max="15625" width="10.140625" bestFit="1" customWidth="1"/>
    <col min="15626" max="15626" width="10.140625" customWidth="1"/>
    <col min="15633" max="15633" width="19.140625" customWidth="1"/>
    <col min="15634" max="15637" width="0" hidden="1" customWidth="1"/>
    <col min="15866" max="15866" width="15.28515625" customWidth="1"/>
    <col min="15867" max="15867" width="48.5703125" customWidth="1"/>
    <col min="15868" max="15868" width="12.42578125" customWidth="1"/>
    <col min="15869" max="15869" width="17.85546875" customWidth="1"/>
    <col min="15870" max="15871" width="14.28515625" bestFit="1" customWidth="1"/>
    <col min="15872" max="15872" width="13.28515625" bestFit="1" customWidth="1"/>
    <col min="15873" max="15879" width="0" hidden="1" customWidth="1"/>
    <col min="15881" max="15881" width="10.140625" bestFit="1" customWidth="1"/>
    <col min="15882" max="15882" width="10.140625" customWidth="1"/>
    <col min="15889" max="15889" width="19.140625" customWidth="1"/>
    <col min="15890" max="15893" width="0" hidden="1" customWidth="1"/>
    <col min="16122" max="16122" width="15.28515625" customWidth="1"/>
    <col min="16123" max="16123" width="48.5703125" customWidth="1"/>
    <col min="16124" max="16124" width="12.42578125" customWidth="1"/>
    <col min="16125" max="16125" width="17.85546875" customWidth="1"/>
    <col min="16126" max="16127" width="14.28515625" bestFit="1" customWidth="1"/>
    <col min="16128" max="16128" width="13.28515625" bestFit="1" customWidth="1"/>
    <col min="16129" max="16135" width="0" hidden="1" customWidth="1"/>
    <col min="16137" max="16137" width="10.140625" bestFit="1" customWidth="1"/>
    <col min="16138" max="16138" width="10.140625" customWidth="1"/>
    <col min="16145" max="16145" width="19.140625" customWidth="1"/>
    <col min="16146" max="16149" width="0" hidden="1" customWidth="1"/>
  </cols>
  <sheetData>
    <row r="1" spans="1:38" ht="33.6" customHeight="1">
      <c r="A1" s="575" t="s">
        <v>226</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7"/>
    </row>
    <row r="2" spans="1:38" ht="19.899999999999999" customHeight="1">
      <c r="A2" s="570" t="s">
        <v>227</v>
      </c>
      <c r="B2" s="570"/>
      <c r="C2" s="570"/>
      <c r="D2" s="570"/>
      <c r="E2" s="570"/>
      <c r="F2" s="570"/>
      <c r="G2" s="570"/>
      <c r="H2" s="570"/>
      <c r="I2" s="570"/>
      <c r="J2" s="570"/>
      <c r="K2" s="570"/>
      <c r="L2" s="570"/>
      <c r="M2" s="570"/>
      <c r="N2" s="570"/>
      <c r="O2" s="570"/>
      <c r="P2" s="570"/>
      <c r="Q2" s="122"/>
      <c r="R2" s="70"/>
      <c r="S2" s="71" t="s">
        <v>228</v>
      </c>
      <c r="T2" s="70"/>
      <c r="U2" s="70"/>
      <c r="V2" s="70"/>
    </row>
    <row r="3" spans="1:38" ht="15" customHeight="1">
      <c r="A3" s="566" t="s">
        <v>229</v>
      </c>
      <c r="B3" s="566" t="s">
        <v>230</v>
      </c>
      <c r="C3" s="566" t="s">
        <v>231</v>
      </c>
      <c r="D3" s="566" t="s">
        <v>232</v>
      </c>
      <c r="E3" s="566" t="s">
        <v>233</v>
      </c>
      <c r="F3" s="566" t="s">
        <v>234</v>
      </c>
      <c r="G3" s="566" t="s">
        <v>235</v>
      </c>
      <c r="H3" s="567"/>
      <c r="I3" s="567"/>
      <c r="J3" s="567"/>
      <c r="K3" s="567"/>
      <c r="L3" s="566" t="s">
        <v>236</v>
      </c>
      <c r="M3" s="566" t="s">
        <v>237</v>
      </c>
      <c r="N3" s="566" t="s">
        <v>238</v>
      </c>
      <c r="O3" s="566"/>
      <c r="P3" s="566" t="s">
        <v>239</v>
      </c>
      <c r="Q3" s="122"/>
      <c r="R3" s="70"/>
      <c r="S3" s="72" t="s">
        <v>240</v>
      </c>
      <c r="T3" s="70"/>
      <c r="U3" s="70"/>
      <c r="V3" s="70"/>
    </row>
    <row r="4" spans="1:38" s="14" customFormat="1" ht="59.25" customHeight="1">
      <c r="A4" s="566"/>
      <c r="B4" s="566"/>
      <c r="C4" s="566"/>
      <c r="D4" s="566"/>
      <c r="E4" s="566"/>
      <c r="F4" s="566"/>
      <c r="G4" s="414" t="s">
        <v>241</v>
      </c>
      <c r="H4" s="414" t="s">
        <v>242</v>
      </c>
      <c r="I4" s="414" t="s">
        <v>243</v>
      </c>
      <c r="J4" s="414" t="s">
        <v>244</v>
      </c>
      <c r="K4" s="414" t="s">
        <v>245</v>
      </c>
      <c r="L4" s="566"/>
      <c r="M4" s="566"/>
      <c r="N4" s="414" t="s">
        <v>246</v>
      </c>
      <c r="O4" s="414" t="s">
        <v>247</v>
      </c>
      <c r="P4" s="566"/>
      <c r="Q4" s="123"/>
      <c r="R4" s="73"/>
      <c r="S4" s="74" t="s">
        <v>248</v>
      </c>
      <c r="T4" s="73"/>
      <c r="U4" s="73"/>
      <c r="V4" s="73"/>
    </row>
    <row r="5" spans="1:38" ht="41.45">
      <c r="A5" s="76" t="s">
        <v>56</v>
      </c>
      <c r="B5" s="76" t="s">
        <v>249</v>
      </c>
      <c r="C5" s="76" t="s">
        <v>250</v>
      </c>
      <c r="D5" s="76" t="s">
        <v>251</v>
      </c>
      <c r="E5" s="76"/>
      <c r="F5" s="76"/>
      <c r="G5" s="77">
        <f>+PEP!E6</f>
        <v>9331897.4918211568</v>
      </c>
      <c r="H5" s="118"/>
      <c r="I5" s="76"/>
      <c r="J5" s="118">
        <v>1</v>
      </c>
      <c r="K5" s="76">
        <v>0</v>
      </c>
      <c r="L5" s="93">
        <v>1</v>
      </c>
      <c r="M5" s="76" t="s">
        <v>248</v>
      </c>
      <c r="N5" s="208">
        <f>+O5-90</f>
        <v>43390</v>
      </c>
      <c r="O5" s="208">
        <f>+PEP!C7</f>
        <v>43480</v>
      </c>
      <c r="P5" s="76"/>
      <c r="Q5" s="79"/>
      <c r="R5" s="70"/>
      <c r="S5" s="72" t="s">
        <v>252</v>
      </c>
      <c r="T5" s="70"/>
      <c r="U5" s="70"/>
      <c r="V5" s="70"/>
    </row>
    <row r="6" spans="1:38">
      <c r="G6" s="80">
        <f>SUM(G5:G5)</f>
        <v>9331897.4918211568</v>
      </c>
      <c r="H6" s="25"/>
      <c r="I6" s="81"/>
      <c r="J6" s="81"/>
      <c r="Q6" s="124"/>
      <c r="S6" s="72" t="s">
        <v>253</v>
      </c>
    </row>
    <row r="7" spans="1:38" hidden="1">
      <c r="G7" s="25"/>
      <c r="H7" s="25"/>
      <c r="I7" s="81"/>
      <c r="J7" s="81"/>
      <c r="Q7" s="124"/>
      <c r="S7" s="72"/>
    </row>
    <row r="8" spans="1:38" s="14" customFormat="1" ht="15.6" hidden="1">
      <c r="A8" s="572" t="s">
        <v>254</v>
      </c>
      <c r="B8" s="572"/>
      <c r="C8" s="572"/>
      <c r="D8" s="572"/>
      <c r="E8" s="572"/>
      <c r="F8" s="572"/>
      <c r="G8" s="572"/>
      <c r="H8" s="572"/>
      <c r="I8" s="572"/>
      <c r="J8" s="572"/>
      <c r="K8" s="572"/>
      <c r="L8" s="572"/>
      <c r="M8" s="572"/>
      <c r="N8" s="572"/>
      <c r="O8" s="572"/>
      <c r="P8" s="572"/>
      <c r="Q8" s="123"/>
      <c r="R8" s="73"/>
      <c r="S8" s="74" t="s">
        <v>255</v>
      </c>
      <c r="T8" s="73"/>
      <c r="U8" s="73"/>
      <c r="V8" s="73"/>
    </row>
    <row r="9" spans="1:38" s="14" customFormat="1" ht="27.6" hidden="1">
      <c r="A9" s="573" t="s">
        <v>229</v>
      </c>
      <c r="B9" s="573" t="s">
        <v>230</v>
      </c>
      <c r="C9" s="573" t="s">
        <v>231</v>
      </c>
      <c r="D9" s="573" t="s">
        <v>232</v>
      </c>
      <c r="E9" s="573" t="s">
        <v>233</v>
      </c>
      <c r="F9" s="573" t="s">
        <v>234</v>
      </c>
      <c r="G9" s="573" t="s">
        <v>235</v>
      </c>
      <c r="H9" s="574"/>
      <c r="I9" s="574"/>
      <c r="J9" s="574"/>
      <c r="K9" s="574"/>
      <c r="L9" s="573" t="s">
        <v>236</v>
      </c>
      <c r="M9" s="573" t="s">
        <v>237</v>
      </c>
      <c r="N9" s="573" t="s">
        <v>238</v>
      </c>
      <c r="O9" s="573"/>
      <c r="P9" s="573" t="s">
        <v>239</v>
      </c>
      <c r="Q9" s="123"/>
      <c r="R9" s="73"/>
      <c r="S9" s="74" t="s">
        <v>256</v>
      </c>
      <c r="T9" s="73"/>
      <c r="U9" s="73"/>
      <c r="V9" s="73"/>
    </row>
    <row r="10" spans="1:38" s="14" customFormat="1" ht="63" hidden="1" customHeight="1">
      <c r="A10" s="573"/>
      <c r="B10" s="573"/>
      <c r="C10" s="573"/>
      <c r="D10" s="573"/>
      <c r="E10" s="573"/>
      <c r="F10" s="573"/>
      <c r="G10" s="416" t="s">
        <v>241</v>
      </c>
      <c r="H10" s="416" t="s">
        <v>242</v>
      </c>
      <c r="I10" s="416" t="s">
        <v>243</v>
      </c>
      <c r="J10" s="416" t="s">
        <v>244</v>
      </c>
      <c r="K10" s="416" t="s">
        <v>245</v>
      </c>
      <c r="L10" s="573"/>
      <c r="M10" s="573"/>
      <c r="N10" s="416" t="s">
        <v>246</v>
      </c>
      <c r="O10" s="416" t="s">
        <v>247</v>
      </c>
      <c r="P10" s="573"/>
      <c r="Q10" s="123"/>
      <c r="R10" s="73"/>
      <c r="S10" s="74" t="s">
        <v>257</v>
      </c>
      <c r="T10" s="73"/>
      <c r="U10" s="73"/>
      <c r="V10" s="73"/>
    </row>
    <row r="11" spans="1:38" hidden="1">
      <c r="A11" s="76"/>
      <c r="B11" s="82"/>
      <c r="C11" s="82"/>
      <c r="D11" s="82"/>
      <c r="E11" s="82"/>
      <c r="F11" s="76"/>
      <c r="G11" s="77"/>
      <c r="H11" s="83"/>
      <c r="I11" s="83"/>
      <c r="J11" s="83"/>
      <c r="K11" s="84"/>
      <c r="L11" s="120"/>
      <c r="M11" s="76"/>
      <c r="N11" s="121"/>
      <c r="O11" s="121"/>
      <c r="P11" s="76"/>
      <c r="Q11" s="70"/>
      <c r="R11" s="70"/>
      <c r="S11" s="72"/>
      <c r="T11" s="70"/>
      <c r="U11" s="70"/>
      <c r="V11" s="70"/>
    </row>
    <row r="12" spans="1:38" ht="16.149999999999999" hidden="1" customHeight="1">
      <c r="A12" s="86"/>
      <c r="B12" s="86"/>
      <c r="C12" s="86"/>
      <c r="D12" s="86"/>
      <c r="E12" s="86"/>
      <c r="F12" s="86"/>
      <c r="G12" s="87">
        <f>SUM(G11:G11)</f>
        <v>0</v>
      </c>
      <c r="H12" s="86"/>
      <c r="I12" s="86"/>
      <c r="J12" s="86"/>
      <c r="K12" s="86"/>
      <c r="L12" s="86"/>
      <c r="M12" s="86"/>
      <c r="N12" s="86"/>
      <c r="O12" s="86"/>
      <c r="P12" s="86"/>
      <c r="S12" s="72" t="s">
        <v>228</v>
      </c>
    </row>
    <row r="13" spans="1:38" hidden="1">
      <c r="A13" s="86"/>
      <c r="B13" s="86"/>
      <c r="C13" s="86"/>
      <c r="D13" s="86"/>
      <c r="E13" s="86"/>
      <c r="F13" s="86"/>
      <c r="G13" s="88"/>
      <c r="H13" s="86"/>
      <c r="I13" s="86"/>
      <c r="J13" s="86"/>
      <c r="K13" s="86"/>
      <c r="L13" s="86"/>
      <c r="M13" s="86"/>
      <c r="N13" s="86"/>
      <c r="O13" s="86"/>
      <c r="P13" s="86"/>
      <c r="S13" s="72"/>
    </row>
    <row r="14" spans="1:38" ht="25.9" hidden="1" customHeight="1">
      <c r="A14" s="571" t="s">
        <v>258</v>
      </c>
      <c r="B14" s="571"/>
      <c r="C14" s="571"/>
      <c r="D14" s="571"/>
      <c r="E14" s="571"/>
      <c r="F14" s="571"/>
      <c r="G14" s="571"/>
      <c r="H14" s="571"/>
      <c r="I14" s="571"/>
      <c r="J14" s="571"/>
      <c r="K14" s="571"/>
      <c r="L14" s="571"/>
      <c r="M14" s="571"/>
      <c r="N14" s="571"/>
      <c r="O14" s="571"/>
      <c r="P14" s="571"/>
      <c r="S14" s="72" t="s">
        <v>259</v>
      </c>
    </row>
    <row r="15" spans="1:38" ht="27.6" hidden="1">
      <c r="A15" s="568" t="s">
        <v>229</v>
      </c>
      <c r="B15" s="568" t="s">
        <v>230</v>
      </c>
      <c r="C15" s="568" t="s">
        <v>231</v>
      </c>
      <c r="D15" s="568" t="s">
        <v>232</v>
      </c>
      <c r="E15" s="568" t="s">
        <v>233</v>
      </c>
      <c r="F15" s="568" t="s">
        <v>234</v>
      </c>
      <c r="G15" s="568" t="s">
        <v>260</v>
      </c>
      <c r="H15" s="569"/>
      <c r="I15" s="569"/>
      <c r="J15" s="569"/>
      <c r="K15" s="569"/>
      <c r="L15" s="568" t="s">
        <v>236</v>
      </c>
      <c r="M15" s="568" t="s">
        <v>237</v>
      </c>
      <c r="N15" s="568" t="s">
        <v>238</v>
      </c>
      <c r="O15" s="568"/>
      <c r="P15" s="568" t="s">
        <v>239</v>
      </c>
      <c r="S15" s="72" t="s">
        <v>261</v>
      </c>
    </row>
    <row r="16" spans="1:38" ht="64.900000000000006" hidden="1" customHeight="1">
      <c r="A16" s="568"/>
      <c r="B16" s="568"/>
      <c r="C16" s="568"/>
      <c r="D16" s="568"/>
      <c r="E16" s="568"/>
      <c r="F16" s="568"/>
      <c r="G16" s="417" t="s">
        <v>241</v>
      </c>
      <c r="H16" s="416" t="s">
        <v>242</v>
      </c>
      <c r="I16" s="416" t="s">
        <v>243</v>
      </c>
      <c r="J16" s="416" t="s">
        <v>244</v>
      </c>
      <c r="K16" s="417" t="s">
        <v>245</v>
      </c>
      <c r="L16" s="568"/>
      <c r="M16" s="568"/>
      <c r="N16" s="417" t="s">
        <v>262</v>
      </c>
      <c r="O16" s="417" t="s">
        <v>247</v>
      </c>
      <c r="P16" s="568"/>
      <c r="S16" s="72" t="s">
        <v>263</v>
      </c>
    </row>
    <row r="17" spans="1:20" ht="41.45" hidden="1">
      <c r="A17" s="76"/>
      <c r="B17" s="76"/>
      <c r="C17" s="76"/>
      <c r="D17" s="76"/>
      <c r="E17" s="76"/>
      <c r="F17" s="76"/>
      <c r="G17" s="125"/>
      <c r="H17" s="76"/>
      <c r="I17" s="76"/>
      <c r="J17" s="76"/>
      <c r="K17" s="76"/>
      <c r="L17" s="76"/>
      <c r="M17" s="76"/>
      <c r="N17" s="76"/>
      <c r="O17" s="76"/>
      <c r="P17" s="76"/>
      <c r="S17" s="72" t="s">
        <v>264</v>
      </c>
    </row>
    <row r="18" spans="1:20" ht="15" customHeight="1">
      <c r="G18" s="87">
        <f>SUM(G17:G17)</f>
        <v>0</v>
      </c>
      <c r="S18" s="72" t="s">
        <v>265</v>
      </c>
    </row>
    <row r="19" spans="1:20" ht="15" customHeight="1">
      <c r="G19" s="89"/>
      <c r="S19" s="72"/>
    </row>
    <row r="20" spans="1:20" ht="24.6" customHeight="1">
      <c r="A20" s="570" t="s">
        <v>266</v>
      </c>
      <c r="B20" s="570"/>
      <c r="C20" s="570"/>
      <c r="D20" s="570"/>
      <c r="E20" s="570"/>
      <c r="F20" s="570"/>
      <c r="G20" s="570"/>
      <c r="H20" s="570"/>
      <c r="I20" s="570"/>
      <c r="J20" s="570"/>
      <c r="K20" s="570"/>
      <c r="L20" s="570"/>
      <c r="M20" s="570"/>
      <c r="N20" s="570"/>
      <c r="O20" s="413"/>
      <c r="S20" s="72" t="s">
        <v>267</v>
      </c>
    </row>
    <row r="21" spans="1:20" s="14" customFormat="1" ht="27.6">
      <c r="A21" s="566" t="s">
        <v>229</v>
      </c>
      <c r="B21" s="566" t="s">
        <v>230</v>
      </c>
      <c r="C21" s="566" t="s">
        <v>231</v>
      </c>
      <c r="D21" s="566" t="s">
        <v>232</v>
      </c>
      <c r="E21" s="566" t="s">
        <v>234</v>
      </c>
      <c r="F21" s="566" t="s">
        <v>260</v>
      </c>
      <c r="G21" s="567"/>
      <c r="H21" s="567"/>
      <c r="I21" s="415"/>
      <c r="J21" s="415"/>
      <c r="K21" s="566" t="s">
        <v>236</v>
      </c>
      <c r="L21" s="566" t="s">
        <v>237</v>
      </c>
      <c r="M21" s="566" t="s">
        <v>238</v>
      </c>
      <c r="N21" s="566"/>
      <c r="O21" s="566" t="s">
        <v>239</v>
      </c>
      <c r="S21" s="74" t="s">
        <v>228</v>
      </c>
    </row>
    <row r="22" spans="1:20" s="14" customFormat="1" ht="41.45">
      <c r="A22" s="566"/>
      <c r="B22" s="566"/>
      <c r="C22" s="566"/>
      <c r="D22" s="566"/>
      <c r="E22" s="566"/>
      <c r="F22" s="414" t="s">
        <v>241</v>
      </c>
      <c r="G22" s="414" t="s">
        <v>242</v>
      </c>
      <c r="H22" s="414" t="s">
        <v>243</v>
      </c>
      <c r="I22" s="414" t="s">
        <v>244</v>
      </c>
      <c r="J22" s="414" t="s">
        <v>245</v>
      </c>
      <c r="K22" s="566"/>
      <c r="L22" s="566"/>
      <c r="M22" s="414" t="s">
        <v>246</v>
      </c>
      <c r="N22" s="414" t="s">
        <v>247</v>
      </c>
      <c r="O22" s="566"/>
      <c r="S22" s="74" t="s">
        <v>268</v>
      </c>
    </row>
    <row r="23" spans="1:20" s="14" customFormat="1" ht="41.45">
      <c r="A23" s="109" t="s">
        <v>269</v>
      </c>
      <c r="B23" s="76" t="s">
        <v>131</v>
      </c>
      <c r="C23" s="90" t="s">
        <v>250</v>
      </c>
      <c r="D23" s="90" t="s">
        <v>265</v>
      </c>
      <c r="E23" s="91"/>
      <c r="F23" s="77">
        <v>200000</v>
      </c>
      <c r="G23" s="119">
        <v>0</v>
      </c>
      <c r="H23" s="92">
        <v>0</v>
      </c>
      <c r="I23" s="119">
        <v>1</v>
      </c>
      <c r="J23" s="92"/>
      <c r="K23" s="93">
        <v>1</v>
      </c>
      <c r="L23" s="109" t="s">
        <v>248</v>
      </c>
      <c r="M23" s="208">
        <f>+N23-90</f>
        <v>43070</v>
      </c>
      <c r="N23" s="208">
        <f>+PEP!C15</f>
        <v>43160</v>
      </c>
      <c r="O23" s="76"/>
      <c r="S23" s="74"/>
    </row>
    <row r="24" spans="1:20" s="14" customFormat="1" ht="55.15">
      <c r="A24" s="109" t="s">
        <v>269</v>
      </c>
      <c r="B24" s="76" t="s">
        <v>270</v>
      </c>
      <c r="C24" s="90" t="s">
        <v>250</v>
      </c>
      <c r="D24" s="90" t="s">
        <v>265</v>
      </c>
      <c r="E24" s="91"/>
      <c r="F24" s="77">
        <v>70000</v>
      </c>
      <c r="G24" s="119">
        <v>0</v>
      </c>
      <c r="H24" s="92">
        <v>0</v>
      </c>
      <c r="I24" s="119">
        <v>1</v>
      </c>
      <c r="J24" s="92"/>
      <c r="K24" s="255">
        <v>2</v>
      </c>
      <c r="L24" s="109" t="s">
        <v>248</v>
      </c>
      <c r="M24" s="208">
        <f>+N24-90</f>
        <v>43056</v>
      </c>
      <c r="N24" s="208">
        <f>+PEP!C18</f>
        <v>43146</v>
      </c>
      <c r="O24" s="76"/>
      <c r="S24" s="74"/>
    </row>
    <row r="25" spans="1:20" ht="56.45" customHeight="1">
      <c r="A25" s="109" t="s">
        <v>269</v>
      </c>
      <c r="B25" s="76" t="s">
        <v>271</v>
      </c>
      <c r="C25" s="90" t="s">
        <v>250</v>
      </c>
      <c r="D25" s="90" t="s">
        <v>265</v>
      </c>
      <c r="E25" s="91"/>
      <c r="F25" s="77">
        <v>180000</v>
      </c>
      <c r="G25" s="119">
        <v>0</v>
      </c>
      <c r="H25" s="92">
        <v>0</v>
      </c>
      <c r="I25" s="119">
        <v>1</v>
      </c>
      <c r="J25" s="92"/>
      <c r="K25" s="255">
        <v>2</v>
      </c>
      <c r="L25" s="109" t="s">
        <v>248</v>
      </c>
      <c r="M25" s="208">
        <f>+N25-90</f>
        <v>44166</v>
      </c>
      <c r="N25" s="208">
        <v>44256</v>
      </c>
      <c r="O25" s="76"/>
      <c r="S25" s="72"/>
    </row>
    <row r="26" spans="1:20" ht="28.15" hidden="1" thickBot="1">
      <c r="A26" s="94" t="s">
        <v>269</v>
      </c>
      <c r="B26" s="95"/>
      <c r="C26" s="96" t="s">
        <v>250</v>
      </c>
      <c r="D26" s="96"/>
      <c r="E26" s="97"/>
      <c r="F26" s="98"/>
      <c r="G26" s="99">
        <v>0.5</v>
      </c>
      <c r="H26" s="99">
        <v>0.5</v>
      </c>
      <c r="I26" s="99">
        <v>0</v>
      </c>
      <c r="J26" s="100"/>
      <c r="K26" s="101">
        <v>1</v>
      </c>
      <c r="L26" s="96" t="s">
        <v>248</v>
      </c>
      <c r="M26" s="102">
        <v>43009</v>
      </c>
      <c r="N26" s="102">
        <v>43160</v>
      </c>
      <c r="O26" s="103"/>
      <c r="S26" s="72"/>
    </row>
    <row r="27" spans="1:20" ht="27.6">
      <c r="F27" s="104">
        <f>SUM(F23:F25)</f>
        <v>450000</v>
      </c>
      <c r="G27" s="89"/>
      <c r="H27" s="89"/>
      <c r="I27" s="89"/>
      <c r="J27" s="89"/>
      <c r="S27" s="105" t="s">
        <v>272</v>
      </c>
      <c r="T27" s="106" t="s">
        <v>273</v>
      </c>
    </row>
    <row r="28" spans="1:20" ht="15" thickBot="1">
      <c r="F28" s="89"/>
      <c r="G28" s="89"/>
      <c r="H28" s="89"/>
      <c r="I28" s="89"/>
      <c r="J28" s="89"/>
      <c r="S28" s="105"/>
      <c r="T28" s="106"/>
    </row>
    <row r="29" spans="1:20" ht="27.6">
      <c r="A29" s="556" t="s">
        <v>274</v>
      </c>
      <c r="B29" s="557"/>
      <c r="C29" s="557"/>
      <c r="D29" s="557"/>
      <c r="E29" s="557"/>
      <c r="F29" s="557"/>
      <c r="G29" s="557"/>
      <c r="H29" s="557"/>
      <c r="I29" s="557"/>
      <c r="J29" s="557"/>
      <c r="K29" s="557"/>
      <c r="L29" s="557"/>
      <c r="M29" s="557"/>
      <c r="N29" s="557"/>
      <c r="O29" s="557"/>
      <c r="P29" s="558"/>
      <c r="S29" s="105" t="s">
        <v>275</v>
      </c>
      <c r="T29" s="106"/>
    </row>
    <row r="30" spans="1:20" s="14" customFormat="1">
      <c r="A30" s="559" t="s">
        <v>229</v>
      </c>
      <c r="B30" s="560" t="s">
        <v>230</v>
      </c>
      <c r="C30" s="560" t="s">
        <v>231</v>
      </c>
      <c r="D30" s="561" t="s">
        <v>232</v>
      </c>
      <c r="E30" s="561" t="s">
        <v>234</v>
      </c>
      <c r="F30" s="563" t="s">
        <v>235</v>
      </c>
      <c r="G30" s="564"/>
      <c r="H30" s="565"/>
      <c r="I30" s="420"/>
      <c r="J30" s="420"/>
      <c r="K30" s="560" t="s">
        <v>276</v>
      </c>
      <c r="L30" s="560" t="s">
        <v>236</v>
      </c>
      <c r="M30" s="561" t="s">
        <v>237</v>
      </c>
      <c r="N30" s="560" t="s">
        <v>238</v>
      </c>
      <c r="O30" s="560"/>
      <c r="P30" s="545" t="s">
        <v>239</v>
      </c>
      <c r="S30" s="107" t="s">
        <v>277</v>
      </c>
      <c r="T30" s="108"/>
    </row>
    <row r="31" spans="1:20" s="14" customFormat="1" ht="41.45">
      <c r="A31" s="559"/>
      <c r="B31" s="560"/>
      <c r="C31" s="560"/>
      <c r="D31" s="562"/>
      <c r="E31" s="562"/>
      <c r="F31" s="419" t="s">
        <v>241</v>
      </c>
      <c r="G31" s="418" t="s">
        <v>242</v>
      </c>
      <c r="H31" s="418" t="s">
        <v>243</v>
      </c>
      <c r="I31" s="418" t="s">
        <v>244</v>
      </c>
      <c r="J31" s="418" t="s">
        <v>245</v>
      </c>
      <c r="K31" s="560"/>
      <c r="L31" s="560"/>
      <c r="M31" s="562"/>
      <c r="N31" s="418" t="s">
        <v>278</v>
      </c>
      <c r="O31" s="418" t="s">
        <v>247</v>
      </c>
      <c r="P31" s="545"/>
      <c r="S31" s="107" t="s">
        <v>272</v>
      </c>
      <c r="T31" s="108"/>
    </row>
    <row r="32" spans="1:20">
      <c r="A32" s="76"/>
      <c r="B32" s="76"/>
      <c r="C32" s="84"/>
      <c r="D32" s="84"/>
      <c r="E32" s="244"/>
      <c r="F32" s="77"/>
      <c r="G32" s="245"/>
      <c r="H32" s="245"/>
      <c r="I32" s="245"/>
      <c r="J32" s="246"/>
      <c r="K32" s="84"/>
      <c r="L32" s="120"/>
      <c r="M32" s="76"/>
      <c r="N32" s="208"/>
      <c r="O32" s="208"/>
      <c r="P32" s="76"/>
      <c r="S32" s="105"/>
      <c r="T32" s="106"/>
    </row>
    <row r="33" spans="1:20" ht="25.9" customHeight="1">
      <c r="E33" s="89"/>
      <c r="F33" s="110">
        <f>SUM(F32:F32)</f>
        <v>0</v>
      </c>
      <c r="G33" s="25"/>
      <c r="S33" s="105" t="s">
        <v>279</v>
      </c>
      <c r="T33" s="106"/>
    </row>
    <row r="34" spans="1:20" ht="15" thickBot="1">
      <c r="E34" s="89"/>
      <c r="F34" s="89"/>
      <c r="G34" s="25"/>
      <c r="S34" s="105"/>
      <c r="T34" s="106"/>
    </row>
    <row r="35" spans="1:20" ht="27.6">
      <c r="A35" s="556" t="s">
        <v>280</v>
      </c>
      <c r="B35" s="557"/>
      <c r="C35" s="557"/>
      <c r="D35" s="557"/>
      <c r="E35" s="557"/>
      <c r="F35" s="557"/>
      <c r="G35" s="557"/>
      <c r="H35" s="557"/>
      <c r="I35" s="557"/>
      <c r="J35" s="557"/>
      <c r="K35" s="557"/>
      <c r="L35" s="557"/>
      <c r="M35" s="557"/>
      <c r="N35" s="557"/>
      <c r="O35" s="558"/>
      <c r="S35" s="105" t="s">
        <v>281</v>
      </c>
      <c r="T35" s="106"/>
    </row>
    <row r="36" spans="1:20" s="14" customFormat="1">
      <c r="A36" s="559" t="s">
        <v>229</v>
      </c>
      <c r="B36" s="560" t="s">
        <v>230</v>
      </c>
      <c r="C36" s="560" t="s">
        <v>231</v>
      </c>
      <c r="D36" s="561" t="s">
        <v>232</v>
      </c>
      <c r="E36" s="561" t="s">
        <v>234</v>
      </c>
      <c r="F36" s="563" t="s">
        <v>260</v>
      </c>
      <c r="G36" s="564"/>
      <c r="H36" s="565"/>
      <c r="I36" s="420"/>
      <c r="J36" s="420"/>
      <c r="K36" s="560" t="s">
        <v>236</v>
      </c>
      <c r="L36" s="561" t="s">
        <v>237</v>
      </c>
      <c r="M36" s="560" t="s">
        <v>238</v>
      </c>
      <c r="N36" s="560"/>
      <c r="O36" s="545" t="s">
        <v>239</v>
      </c>
      <c r="S36" s="107"/>
      <c r="T36" s="108"/>
    </row>
    <row r="37" spans="1:20" s="14" customFormat="1" ht="41.45">
      <c r="A37" s="559"/>
      <c r="B37" s="560"/>
      <c r="C37" s="560"/>
      <c r="D37" s="562"/>
      <c r="E37" s="562"/>
      <c r="F37" s="419" t="s">
        <v>241</v>
      </c>
      <c r="G37" s="418" t="s">
        <v>242</v>
      </c>
      <c r="H37" s="418" t="s">
        <v>243</v>
      </c>
      <c r="I37" s="418" t="s">
        <v>244</v>
      </c>
      <c r="J37" s="418"/>
      <c r="K37" s="560"/>
      <c r="L37" s="562"/>
      <c r="M37" s="418" t="s">
        <v>282</v>
      </c>
      <c r="N37" s="418" t="s">
        <v>283</v>
      </c>
      <c r="O37" s="545"/>
      <c r="S37" s="107"/>
      <c r="T37" s="108"/>
    </row>
    <row r="38" spans="1:20">
      <c r="A38" s="109"/>
      <c r="B38" s="109"/>
      <c r="C38" s="111"/>
      <c r="D38" s="109"/>
      <c r="E38" s="85"/>
      <c r="F38" s="77"/>
      <c r="G38" s="92"/>
      <c r="H38" s="92"/>
      <c r="I38" s="92"/>
      <c r="J38" s="112"/>
      <c r="K38" s="256"/>
      <c r="L38" s="109"/>
      <c r="M38" s="209"/>
      <c r="N38" s="209"/>
      <c r="O38" s="109"/>
      <c r="S38" s="71"/>
      <c r="T38" s="113"/>
    </row>
    <row r="39" spans="1:20" ht="27.6" customHeight="1">
      <c r="F39" s="104">
        <f>SUM(F38:F38)</f>
        <v>0</v>
      </c>
      <c r="S39" s="105" t="s">
        <v>284</v>
      </c>
      <c r="T39" s="106"/>
    </row>
    <row r="40" spans="1:20" ht="15" thickBot="1">
      <c r="F40" s="89"/>
      <c r="S40" s="105"/>
      <c r="T40" s="106"/>
    </row>
    <row r="41" spans="1:20" ht="41.45">
      <c r="A41" s="546" t="s">
        <v>285</v>
      </c>
      <c r="B41" s="547"/>
      <c r="C41" s="547"/>
      <c r="D41" s="547"/>
      <c r="E41" s="547"/>
      <c r="F41" s="547"/>
      <c r="G41" s="547"/>
      <c r="H41" s="547"/>
      <c r="I41" s="547"/>
      <c r="J41" s="547"/>
      <c r="K41" s="547"/>
      <c r="L41" s="547"/>
      <c r="M41" s="547"/>
      <c r="N41" s="548"/>
      <c r="S41" s="105" t="s">
        <v>286</v>
      </c>
      <c r="T41" s="106"/>
    </row>
    <row r="42" spans="1:20" ht="21.6" customHeight="1">
      <c r="A42" s="549" t="s">
        <v>229</v>
      </c>
      <c r="B42" s="550" t="s">
        <v>287</v>
      </c>
      <c r="C42" s="550" t="s">
        <v>231</v>
      </c>
      <c r="D42" s="551" t="s">
        <v>234</v>
      </c>
      <c r="E42" s="553" t="s">
        <v>260</v>
      </c>
      <c r="F42" s="554"/>
      <c r="G42" s="555"/>
      <c r="H42" s="550" t="s">
        <v>236</v>
      </c>
      <c r="I42" s="421"/>
      <c r="J42" s="421"/>
      <c r="K42" s="550" t="s">
        <v>288</v>
      </c>
      <c r="L42" s="550" t="s">
        <v>238</v>
      </c>
      <c r="M42" s="550"/>
      <c r="N42" s="544" t="s">
        <v>239</v>
      </c>
      <c r="S42" s="105" t="s">
        <v>289</v>
      </c>
      <c r="T42" s="106"/>
    </row>
    <row r="43" spans="1:20" ht="40.15" customHeight="1">
      <c r="A43" s="549"/>
      <c r="B43" s="550"/>
      <c r="C43" s="550"/>
      <c r="D43" s="552"/>
      <c r="E43" s="422" t="s">
        <v>241</v>
      </c>
      <c r="F43" s="421" t="s">
        <v>242</v>
      </c>
      <c r="G43" s="421"/>
      <c r="H43" s="550"/>
      <c r="I43" s="421"/>
      <c r="J43" s="421"/>
      <c r="K43" s="550"/>
      <c r="L43" s="421" t="s">
        <v>247</v>
      </c>
      <c r="M43" s="421" t="s">
        <v>290</v>
      </c>
      <c r="N43" s="544"/>
      <c r="S43" s="105" t="s">
        <v>291</v>
      </c>
      <c r="T43" s="106"/>
    </row>
    <row r="44" spans="1:20">
      <c r="A44" s="75"/>
      <c r="B44" s="76"/>
      <c r="C44" s="76"/>
      <c r="D44" s="76"/>
      <c r="E44" s="114">
        <v>0</v>
      </c>
      <c r="F44" s="114"/>
      <c r="G44" s="77"/>
      <c r="H44" s="126"/>
      <c r="I44" s="76"/>
      <c r="J44" s="76"/>
      <c r="K44" s="76"/>
      <c r="L44" s="76"/>
      <c r="M44" s="76"/>
      <c r="N44" s="78"/>
      <c r="S44" s="71"/>
      <c r="T44" s="113"/>
    </row>
    <row r="45" spans="1:20" ht="22.9" customHeight="1">
      <c r="E45" s="21">
        <f>E44</f>
        <v>0</v>
      </c>
      <c r="G45" s="104"/>
      <c r="S45" s="105"/>
      <c r="T45" s="106"/>
    </row>
    <row r="46" spans="1:20" ht="16.899999999999999" customHeight="1">
      <c r="H46" s="115"/>
      <c r="I46" s="115"/>
      <c r="J46" s="115"/>
      <c r="S46" s="72" t="s">
        <v>292</v>
      </c>
      <c r="T46" s="106"/>
    </row>
    <row r="47" spans="1:20" ht="27.6">
      <c r="E47" s="116" t="s">
        <v>63</v>
      </c>
      <c r="F47" s="116">
        <f>G6+G12+G18+F27+F33+F39+F45</f>
        <v>9781897.4918211568</v>
      </c>
      <c r="H47" s="115"/>
      <c r="I47" s="115"/>
      <c r="J47" s="115"/>
      <c r="S47" s="72" t="s">
        <v>293</v>
      </c>
      <c r="T47" s="106"/>
    </row>
    <row r="49" spans="6:6">
      <c r="F49" s="117"/>
    </row>
    <row r="50" spans="6:6">
      <c r="F50" s="117"/>
    </row>
  </sheetData>
  <mergeCells count="81">
    <mergeCell ref="A1:AL1"/>
    <mergeCell ref="A2:P2"/>
    <mergeCell ref="A3:A4"/>
    <mergeCell ref="B3:B4"/>
    <mergeCell ref="C3:C4"/>
    <mergeCell ref="D3:D4"/>
    <mergeCell ref="E3:E4"/>
    <mergeCell ref="F3:F4"/>
    <mergeCell ref="G3:K3"/>
    <mergeCell ref="L3:L4"/>
    <mergeCell ref="A14:P14"/>
    <mergeCell ref="M3:M4"/>
    <mergeCell ref="N3:O3"/>
    <mergeCell ref="P3:P4"/>
    <mergeCell ref="A8:P8"/>
    <mergeCell ref="A9:A10"/>
    <mergeCell ref="B9:B10"/>
    <mergeCell ref="C9:C10"/>
    <mergeCell ref="D9:D10"/>
    <mergeCell ref="E9:E10"/>
    <mergeCell ref="F9:F10"/>
    <mergeCell ref="G9:K9"/>
    <mergeCell ref="L9:L10"/>
    <mergeCell ref="M9:M10"/>
    <mergeCell ref="N9:O9"/>
    <mergeCell ref="P9:P10"/>
    <mergeCell ref="P15:P16"/>
    <mergeCell ref="A20:N20"/>
    <mergeCell ref="A15:A16"/>
    <mergeCell ref="B15:B16"/>
    <mergeCell ref="C15:C16"/>
    <mergeCell ref="D15:D16"/>
    <mergeCell ref="E15:E16"/>
    <mergeCell ref="F15:F16"/>
    <mergeCell ref="F21:H21"/>
    <mergeCell ref="G15:K15"/>
    <mergeCell ref="L15:L16"/>
    <mergeCell ref="M15:M16"/>
    <mergeCell ref="N15:O15"/>
    <mergeCell ref="P30:P31"/>
    <mergeCell ref="K21:K22"/>
    <mergeCell ref="L21:L22"/>
    <mergeCell ref="M21:N21"/>
    <mergeCell ref="O21:O22"/>
    <mergeCell ref="A29:P29"/>
    <mergeCell ref="A30:A31"/>
    <mergeCell ref="B30:B31"/>
    <mergeCell ref="C30:C31"/>
    <mergeCell ref="D30:D31"/>
    <mergeCell ref="E30:E31"/>
    <mergeCell ref="A21:A22"/>
    <mergeCell ref="B21:B22"/>
    <mergeCell ref="C21:C22"/>
    <mergeCell ref="D21:D22"/>
    <mergeCell ref="E21:E22"/>
    <mergeCell ref="F30:H30"/>
    <mergeCell ref="K30:K31"/>
    <mergeCell ref="L30:L31"/>
    <mergeCell ref="M30:M31"/>
    <mergeCell ref="N30:O30"/>
    <mergeCell ref="A35:O35"/>
    <mergeCell ref="A36:A37"/>
    <mergeCell ref="B36:B37"/>
    <mergeCell ref="C36:C37"/>
    <mergeCell ref="D36:D37"/>
    <mergeCell ref="E36:E37"/>
    <mergeCell ref="F36:H36"/>
    <mergeCell ref="K36:K37"/>
    <mergeCell ref="L36:L37"/>
    <mergeCell ref="M36:N36"/>
    <mergeCell ref="N42:N43"/>
    <mergeCell ref="O36:O37"/>
    <mergeCell ref="A41:N41"/>
    <mergeCell ref="A42:A43"/>
    <mergeCell ref="B42:B43"/>
    <mergeCell ref="C42:C43"/>
    <mergeCell ref="D42:D43"/>
    <mergeCell ref="E42:G42"/>
    <mergeCell ref="H42:H43"/>
    <mergeCell ref="K42:K43"/>
    <mergeCell ref="L42:M42"/>
  </mergeCells>
  <dataValidations disablePrompts="1" count="4">
    <dataValidation type="list" allowBlank="1" showInputMessage="1" showErrorMessage="1" sqref="L38 M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WVU983046:WVU983063 WLY983046:WLY983063 WCC983046:WCC983063 VSG983046:VSG983063 VIK983046:VIK983063 UYO983046:UYO983063 UOS983046:UOS983063 UEW983046:UEW983063 TVA983046:TVA983063 TLE983046:TLE983063 TBI983046:TBI983063 SRM983046:SRM983063 SHQ983046:SHQ983063 RXU983046:RXU983063 RNY983046:RNY983063 REC983046:REC983063 QUG983046:QUG983063 QKK983046:QKK983063 QAO983046:QAO983063 PQS983046:PQS983063 PGW983046:PGW983063 OXA983046:OXA983063 ONE983046:ONE983063 ODI983046:ODI983063 NTM983046:NTM983063 NJQ983046:NJQ983063 MZU983046:MZU983063 MPY983046:MPY983063 MGC983046:MGC983063 LWG983046:LWG983063 LMK983046:LMK983063 LCO983046:LCO983063 KSS983046:KSS983063 KIW983046:KIW983063 JZA983046:JZA983063 JPE983046:JPE983063 JFI983046:JFI983063 IVM983046:IVM983063 ILQ983046:ILQ983063 IBU983046:IBU983063 HRY983046:HRY983063 HIC983046:HIC983063 GYG983046:GYG983063 GOK983046:GOK983063 GEO983046:GEO983063 FUS983046:FUS983063 FKW983046:FKW983063 FBA983046:FBA983063 ERE983046:ERE983063 EHI983046:EHI983063 DXM983046:DXM983063 DNQ983046:DNQ983063 DDU983046:DDU983063 CTY983046:CTY983063 CKC983046:CKC983063 CAG983046:CAG983063 BQK983046:BQK983063 BGO983046:BGO983063 AWS983046:AWS983063 AMW983046:AMW983063 ADA983046:ADA983063 TE983046:TE983063 JI983046:JI983063 M983046:M983063 WVU917510:WVU917527 WLY917510:WLY917527 WCC917510:WCC917527 VSG917510:VSG917527 VIK917510:VIK917527 UYO917510:UYO917527 UOS917510:UOS917527 UEW917510:UEW917527 TVA917510:TVA917527 TLE917510:TLE917527 TBI917510:TBI917527 SRM917510:SRM917527 SHQ917510:SHQ917527 RXU917510:RXU917527 RNY917510:RNY917527 REC917510:REC917527 QUG917510:QUG917527 QKK917510:QKK917527 QAO917510:QAO917527 PQS917510:PQS917527 PGW917510:PGW917527 OXA917510:OXA917527 ONE917510:ONE917527 ODI917510:ODI917527 NTM917510:NTM917527 NJQ917510:NJQ917527 MZU917510:MZU917527 MPY917510:MPY917527 MGC917510:MGC917527 LWG917510:LWG917527 LMK917510:LMK917527 LCO917510:LCO917527 KSS917510:KSS917527 KIW917510:KIW917527 JZA917510:JZA917527 JPE917510:JPE917527 JFI917510:JFI917527 IVM917510:IVM917527 ILQ917510:ILQ917527 IBU917510:IBU917527 HRY917510:HRY917527 HIC917510:HIC917527 GYG917510:GYG917527 GOK917510:GOK917527 GEO917510:GEO917527 FUS917510:FUS917527 FKW917510:FKW917527 FBA917510:FBA917527 ERE917510:ERE917527 EHI917510:EHI917527 DXM917510:DXM917527 DNQ917510:DNQ917527 DDU917510:DDU917527 CTY917510:CTY917527 CKC917510:CKC917527 CAG917510:CAG917527 BQK917510:BQK917527 BGO917510:BGO917527 AWS917510:AWS917527 AMW917510:AMW917527 ADA917510:ADA917527 TE917510:TE917527 JI917510:JI917527 M917510:M917527 WVU851974:WVU851991 WLY851974:WLY851991 WCC851974:WCC851991 VSG851974:VSG851991 VIK851974:VIK851991 UYO851974:UYO851991 UOS851974:UOS851991 UEW851974:UEW851991 TVA851974:TVA851991 TLE851974:TLE851991 TBI851974:TBI851991 SRM851974:SRM851991 SHQ851974:SHQ851991 RXU851974:RXU851991 RNY851974:RNY851991 REC851974:REC851991 QUG851974:QUG851991 QKK851974:QKK851991 QAO851974:QAO851991 PQS851974:PQS851991 PGW851974:PGW851991 OXA851974:OXA851991 ONE851974:ONE851991 ODI851974:ODI851991 NTM851974:NTM851991 NJQ851974:NJQ851991 MZU851974:MZU851991 MPY851974:MPY851991 MGC851974:MGC851991 LWG851974:LWG851991 LMK851974:LMK851991 LCO851974:LCO851991 KSS851974:KSS851991 KIW851974:KIW851991 JZA851974:JZA851991 JPE851974:JPE851991 JFI851974:JFI851991 IVM851974:IVM851991 ILQ851974:ILQ851991 IBU851974:IBU851991 HRY851974:HRY851991 HIC851974:HIC851991 GYG851974:GYG851991 GOK851974:GOK851991 GEO851974:GEO851991 FUS851974:FUS851991 FKW851974:FKW851991 FBA851974:FBA851991 ERE851974:ERE851991 EHI851974:EHI851991 DXM851974:DXM851991 DNQ851974:DNQ851991 DDU851974:DDU851991 CTY851974:CTY851991 CKC851974:CKC851991 CAG851974:CAG851991 BQK851974:BQK851991 BGO851974:BGO851991 AWS851974:AWS851991 AMW851974:AMW851991 ADA851974:ADA851991 TE851974:TE851991 JI851974:JI851991 M851974:M851991 WVU786438:WVU786455 WLY786438:WLY786455 WCC786438:WCC786455 VSG786438:VSG786455 VIK786438:VIK786455 UYO786438:UYO786455 UOS786438:UOS786455 UEW786438:UEW786455 TVA786438:TVA786455 TLE786438:TLE786455 TBI786438:TBI786455 SRM786438:SRM786455 SHQ786438:SHQ786455 RXU786438:RXU786455 RNY786438:RNY786455 REC786438:REC786455 QUG786438:QUG786455 QKK786438:QKK786455 QAO786438:QAO786455 PQS786438:PQS786455 PGW786438:PGW786455 OXA786438:OXA786455 ONE786438:ONE786455 ODI786438:ODI786455 NTM786438:NTM786455 NJQ786438:NJQ786455 MZU786438:MZU786455 MPY786438:MPY786455 MGC786438:MGC786455 LWG786438:LWG786455 LMK786438:LMK786455 LCO786438:LCO786455 KSS786438:KSS786455 KIW786438:KIW786455 JZA786438:JZA786455 JPE786438:JPE786455 JFI786438:JFI786455 IVM786438:IVM786455 ILQ786438:ILQ786455 IBU786438:IBU786455 HRY786438:HRY786455 HIC786438:HIC786455 GYG786438:GYG786455 GOK786438:GOK786455 GEO786438:GEO786455 FUS786438:FUS786455 FKW786438:FKW786455 FBA786438:FBA786455 ERE786438:ERE786455 EHI786438:EHI786455 DXM786438:DXM786455 DNQ786438:DNQ786455 DDU786438:DDU786455 CTY786438:CTY786455 CKC786438:CKC786455 CAG786438:CAG786455 BQK786438:BQK786455 BGO786438:BGO786455 AWS786438:AWS786455 AMW786438:AMW786455 ADA786438:ADA786455 TE786438:TE786455 JI786438:JI786455 M786438:M786455 WVU720902:WVU720919 WLY720902:WLY720919 WCC720902:WCC720919 VSG720902:VSG720919 VIK720902:VIK720919 UYO720902:UYO720919 UOS720902:UOS720919 UEW720902:UEW720919 TVA720902:TVA720919 TLE720902:TLE720919 TBI720902:TBI720919 SRM720902:SRM720919 SHQ720902:SHQ720919 RXU720902:RXU720919 RNY720902:RNY720919 REC720902:REC720919 QUG720902:QUG720919 QKK720902:QKK720919 QAO720902:QAO720919 PQS720902:PQS720919 PGW720902:PGW720919 OXA720902:OXA720919 ONE720902:ONE720919 ODI720902:ODI720919 NTM720902:NTM720919 NJQ720902:NJQ720919 MZU720902:MZU720919 MPY720902:MPY720919 MGC720902:MGC720919 LWG720902:LWG720919 LMK720902:LMK720919 LCO720902:LCO720919 KSS720902:KSS720919 KIW720902:KIW720919 JZA720902:JZA720919 JPE720902:JPE720919 JFI720902:JFI720919 IVM720902:IVM720919 ILQ720902:ILQ720919 IBU720902:IBU720919 HRY720902:HRY720919 HIC720902:HIC720919 GYG720902:GYG720919 GOK720902:GOK720919 GEO720902:GEO720919 FUS720902:FUS720919 FKW720902:FKW720919 FBA720902:FBA720919 ERE720902:ERE720919 EHI720902:EHI720919 DXM720902:DXM720919 DNQ720902:DNQ720919 DDU720902:DDU720919 CTY720902:CTY720919 CKC720902:CKC720919 CAG720902:CAG720919 BQK720902:BQK720919 BGO720902:BGO720919 AWS720902:AWS720919 AMW720902:AMW720919 ADA720902:ADA720919 TE720902:TE720919 JI720902:JI720919 M720902:M720919 WVU655366:WVU655383 WLY655366:WLY655383 WCC655366:WCC655383 VSG655366:VSG655383 VIK655366:VIK655383 UYO655366:UYO655383 UOS655366:UOS655383 UEW655366:UEW655383 TVA655366:TVA655383 TLE655366:TLE655383 TBI655366:TBI655383 SRM655366:SRM655383 SHQ655366:SHQ655383 RXU655366:RXU655383 RNY655366:RNY655383 REC655366:REC655383 QUG655366:QUG655383 QKK655366:QKK655383 QAO655366:QAO655383 PQS655366:PQS655383 PGW655366:PGW655383 OXA655366:OXA655383 ONE655366:ONE655383 ODI655366:ODI655383 NTM655366:NTM655383 NJQ655366:NJQ655383 MZU655366:MZU655383 MPY655366:MPY655383 MGC655366:MGC655383 LWG655366:LWG655383 LMK655366:LMK655383 LCO655366:LCO655383 KSS655366:KSS655383 KIW655366:KIW655383 JZA655366:JZA655383 JPE655366:JPE655383 JFI655366:JFI655383 IVM655366:IVM655383 ILQ655366:ILQ655383 IBU655366:IBU655383 HRY655366:HRY655383 HIC655366:HIC655383 GYG655366:GYG655383 GOK655366:GOK655383 GEO655366:GEO655383 FUS655366:FUS655383 FKW655366:FKW655383 FBA655366:FBA655383 ERE655366:ERE655383 EHI655366:EHI655383 DXM655366:DXM655383 DNQ655366:DNQ655383 DDU655366:DDU655383 CTY655366:CTY655383 CKC655366:CKC655383 CAG655366:CAG655383 BQK655366:BQK655383 BGO655366:BGO655383 AWS655366:AWS655383 AMW655366:AMW655383 ADA655366:ADA655383 TE655366:TE655383 JI655366:JI655383 M655366:M655383 WVU589830:WVU589847 WLY589830:WLY589847 WCC589830:WCC589847 VSG589830:VSG589847 VIK589830:VIK589847 UYO589830:UYO589847 UOS589830:UOS589847 UEW589830:UEW589847 TVA589830:TVA589847 TLE589830:TLE589847 TBI589830:TBI589847 SRM589830:SRM589847 SHQ589830:SHQ589847 RXU589830:RXU589847 RNY589830:RNY589847 REC589830:REC589847 QUG589830:QUG589847 QKK589830:QKK589847 QAO589830:QAO589847 PQS589830:PQS589847 PGW589830:PGW589847 OXA589830:OXA589847 ONE589830:ONE589847 ODI589830:ODI589847 NTM589830:NTM589847 NJQ589830:NJQ589847 MZU589830:MZU589847 MPY589830:MPY589847 MGC589830:MGC589847 LWG589830:LWG589847 LMK589830:LMK589847 LCO589830:LCO589847 KSS589830:KSS589847 KIW589830:KIW589847 JZA589830:JZA589847 JPE589830:JPE589847 JFI589830:JFI589847 IVM589830:IVM589847 ILQ589830:ILQ589847 IBU589830:IBU589847 HRY589830:HRY589847 HIC589830:HIC589847 GYG589830:GYG589847 GOK589830:GOK589847 GEO589830:GEO589847 FUS589830:FUS589847 FKW589830:FKW589847 FBA589830:FBA589847 ERE589830:ERE589847 EHI589830:EHI589847 DXM589830:DXM589847 DNQ589830:DNQ589847 DDU589830:DDU589847 CTY589830:CTY589847 CKC589830:CKC589847 CAG589830:CAG589847 BQK589830:BQK589847 BGO589830:BGO589847 AWS589830:AWS589847 AMW589830:AMW589847 ADA589830:ADA589847 TE589830:TE589847 JI589830:JI589847 M589830:M589847 WVU524294:WVU524311 WLY524294:WLY524311 WCC524294:WCC524311 VSG524294:VSG524311 VIK524294:VIK524311 UYO524294:UYO524311 UOS524294:UOS524311 UEW524294:UEW524311 TVA524294:TVA524311 TLE524294:TLE524311 TBI524294:TBI524311 SRM524294:SRM524311 SHQ524294:SHQ524311 RXU524294:RXU524311 RNY524294:RNY524311 REC524294:REC524311 QUG524294:QUG524311 QKK524294:QKK524311 QAO524294:QAO524311 PQS524294:PQS524311 PGW524294:PGW524311 OXA524294:OXA524311 ONE524294:ONE524311 ODI524294:ODI524311 NTM524294:NTM524311 NJQ524294:NJQ524311 MZU524294:MZU524311 MPY524294:MPY524311 MGC524294:MGC524311 LWG524294:LWG524311 LMK524294:LMK524311 LCO524294:LCO524311 KSS524294:KSS524311 KIW524294:KIW524311 JZA524294:JZA524311 JPE524294:JPE524311 JFI524294:JFI524311 IVM524294:IVM524311 ILQ524294:ILQ524311 IBU524294:IBU524311 HRY524294:HRY524311 HIC524294:HIC524311 GYG524294:GYG524311 GOK524294:GOK524311 GEO524294:GEO524311 FUS524294:FUS524311 FKW524294:FKW524311 FBA524294:FBA524311 ERE524294:ERE524311 EHI524294:EHI524311 DXM524294:DXM524311 DNQ524294:DNQ524311 DDU524294:DDU524311 CTY524294:CTY524311 CKC524294:CKC524311 CAG524294:CAG524311 BQK524294:BQK524311 BGO524294:BGO524311 AWS524294:AWS524311 AMW524294:AMW524311 ADA524294:ADA524311 TE524294:TE524311 JI524294:JI524311 M524294:M524311 WVU458758:WVU458775 WLY458758:WLY458775 WCC458758:WCC458775 VSG458758:VSG458775 VIK458758:VIK458775 UYO458758:UYO458775 UOS458758:UOS458775 UEW458758:UEW458775 TVA458758:TVA458775 TLE458758:TLE458775 TBI458758:TBI458775 SRM458758:SRM458775 SHQ458758:SHQ458775 RXU458758:RXU458775 RNY458758:RNY458775 REC458758:REC458775 QUG458758:QUG458775 QKK458758:QKK458775 QAO458758:QAO458775 PQS458758:PQS458775 PGW458758:PGW458775 OXA458758:OXA458775 ONE458758:ONE458775 ODI458758:ODI458775 NTM458758:NTM458775 NJQ458758:NJQ458775 MZU458758:MZU458775 MPY458758:MPY458775 MGC458758:MGC458775 LWG458758:LWG458775 LMK458758:LMK458775 LCO458758:LCO458775 KSS458758:KSS458775 KIW458758:KIW458775 JZA458758:JZA458775 JPE458758:JPE458775 JFI458758:JFI458775 IVM458758:IVM458775 ILQ458758:ILQ458775 IBU458758:IBU458775 HRY458758:HRY458775 HIC458758:HIC458775 GYG458758:GYG458775 GOK458758:GOK458775 GEO458758:GEO458775 FUS458758:FUS458775 FKW458758:FKW458775 FBA458758:FBA458775 ERE458758:ERE458775 EHI458758:EHI458775 DXM458758:DXM458775 DNQ458758:DNQ458775 DDU458758:DDU458775 CTY458758:CTY458775 CKC458758:CKC458775 CAG458758:CAG458775 BQK458758:BQK458775 BGO458758:BGO458775 AWS458758:AWS458775 AMW458758:AMW458775 ADA458758:ADA458775 TE458758:TE458775 JI458758:JI458775 M458758:M458775 WVU393222:WVU393239 WLY393222:WLY393239 WCC393222:WCC393239 VSG393222:VSG393239 VIK393222:VIK393239 UYO393222:UYO393239 UOS393222:UOS393239 UEW393222:UEW393239 TVA393222:TVA393239 TLE393222:TLE393239 TBI393222:TBI393239 SRM393222:SRM393239 SHQ393222:SHQ393239 RXU393222:RXU393239 RNY393222:RNY393239 REC393222:REC393239 QUG393222:QUG393239 QKK393222:QKK393239 QAO393222:QAO393239 PQS393222:PQS393239 PGW393222:PGW393239 OXA393222:OXA393239 ONE393222:ONE393239 ODI393222:ODI393239 NTM393222:NTM393239 NJQ393222:NJQ393239 MZU393222:MZU393239 MPY393222:MPY393239 MGC393222:MGC393239 LWG393222:LWG393239 LMK393222:LMK393239 LCO393222:LCO393239 KSS393222:KSS393239 KIW393222:KIW393239 JZA393222:JZA393239 JPE393222:JPE393239 JFI393222:JFI393239 IVM393222:IVM393239 ILQ393222:ILQ393239 IBU393222:IBU393239 HRY393222:HRY393239 HIC393222:HIC393239 GYG393222:GYG393239 GOK393222:GOK393239 GEO393222:GEO393239 FUS393222:FUS393239 FKW393222:FKW393239 FBA393222:FBA393239 ERE393222:ERE393239 EHI393222:EHI393239 DXM393222:DXM393239 DNQ393222:DNQ393239 DDU393222:DDU393239 CTY393222:CTY393239 CKC393222:CKC393239 CAG393222:CAG393239 BQK393222:BQK393239 BGO393222:BGO393239 AWS393222:AWS393239 AMW393222:AMW393239 ADA393222:ADA393239 TE393222:TE393239 JI393222:JI393239 M393222:M393239 WVU327686:WVU327703 WLY327686:WLY327703 WCC327686:WCC327703 VSG327686:VSG327703 VIK327686:VIK327703 UYO327686:UYO327703 UOS327686:UOS327703 UEW327686:UEW327703 TVA327686:TVA327703 TLE327686:TLE327703 TBI327686:TBI327703 SRM327686:SRM327703 SHQ327686:SHQ327703 RXU327686:RXU327703 RNY327686:RNY327703 REC327686:REC327703 QUG327686:QUG327703 QKK327686:QKK327703 QAO327686:QAO327703 PQS327686:PQS327703 PGW327686:PGW327703 OXA327686:OXA327703 ONE327686:ONE327703 ODI327686:ODI327703 NTM327686:NTM327703 NJQ327686:NJQ327703 MZU327686:MZU327703 MPY327686:MPY327703 MGC327686:MGC327703 LWG327686:LWG327703 LMK327686:LMK327703 LCO327686:LCO327703 KSS327686:KSS327703 KIW327686:KIW327703 JZA327686:JZA327703 JPE327686:JPE327703 JFI327686:JFI327703 IVM327686:IVM327703 ILQ327686:ILQ327703 IBU327686:IBU327703 HRY327686:HRY327703 HIC327686:HIC327703 GYG327686:GYG327703 GOK327686:GOK327703 GEO327686:GEO327703 FUS327686:FUS327703 FKW327686:FKW327703 FBA327686:FBA327703 ERE327686:ERE327703 EHI327686:EHI327703 DXM327686:DXM327703 DNQ327686:DNQ327703 DDU327686:DDU327703 CTY327686:CTY327703 CKC327686:CKC327703 CAG327686:CAG327703 BQK327686:BQK327703 BGO327686:BGO327703 AWS327686:AWS327703 AMW327686:AMW327703 ADA327686:ADA327703 TE327686:TE327703 JI327686:JI327703 M327686:M327703 WVU262150:WVU262167 WLY262150:WLY262167 WCC262150:WCC262167 VSG262150:VSG262167 VIK262150:VIK262167 UYO262150:UYO262167 UOS262150:UOS262167 UEW262150:UEW262167 TVA262150:TVA262167 TLE262150:TLE262167 TBI262150:TBI262167 SRM262150:SRM262167 SHQ262150:SHQ262167 RXU262150:RXU262167 RNY262150:RNY262167 REC262150:REC262167 QUG262150:QUG262167 QKK262150:QKK262167 QAO262150:QAO262167 PQS262150:PQS262167 PGW262150:PGW262167 OXA262150:OXA262167 ONE262150:ONE262167 ODI262150:ODI262167 NTM262150:NTM262167 NJQ262150:NJQ262167 MZU262150:MZU262167 MPY262150:MPY262167 MGC262150:MGC262167 LWG262150:LWG262167 LMK262150:LMK262167 LCO262150:LCO262167 KSS262150:KSS262167 KIW262150:KIW262167 JZA262150:JZA262167 JPE262150:JPE262167 JFI262150:JFI262167 IVM262150:IVM262167 ILQ262150:ILQ262167 IBU262150:IBU262167 HRY262150:HRY262167 HIC262150:HIC262167 GYG262150:GYG262167 GOK262150:GOK262167 GEO262150:GEO262167 FUS262150:FUS262167 FKW262150:FKW262167 FBA262150:FBA262167 ERE262150:ERE262167 EHI262150:EHI262167 DXM262150:DXM262167 DNQ262150:DNQ262167 DDU262150:DDU262167 CTY262150:CTY262167 CKC262150:CKC262167 CAG262150:CAG262167 BQK262150:BQK262167 BGO262150:BGO262167 AWS262150:AWS262167 AMW262150:AMW262167 ADA262150:ADA262167 TE262150:TE262167 JI262150:JI262167 M262150:M262167 WVU196614:WVU196631 WLY196614:WLY196631 WCC196614:WCC196631 VSG196614:VSG196631 VIK196614:VIK196631 UYO196614:UYO196631 UOS196614:UOS196631 UEW196614:UEW196631 TVA196614:TVA196631 TLE196614:TLE196631 TBI196614:TBI196631 SRM196614:SRM196631 SHQ196614:SHQ196631 RXU196614:RXU196631 RNY196614:RNY196631 REC196614:REC196631 QUG196614:QUG196631 QKK196614:QKK196631 QAO196614:QAO196631 PQS196614:PQS196631 PGW196614:PGW196631 OXA196614:OXA196631 ONE196614:ONE196631 ODI196614:ODI196631 NTM196614:NTM196631 NJQ196614:NJQ196631 MZU196614:MZU196631 MPY196614:MPY196631 MGC196614:MGC196631 LWG196614:LWG196631 LMK196614:LMK196631 LCO196614:LCO196631 KSS196614:KSS196631 KIW196614:KIW196631 JZA196614:JZA196631 JPE196614:JPE196631 JFI196614:JFI196631 IVM196614:IVM196631 ILQ196614:ILQ196631 IBU196614:IBU196631 HRY196614:HRY196631 HIC196614:HIC196631 GYG196614:GYG196631 GOK196614:GOK196631 GEO196614:GEO196631 FUS196614:FUS196631 FKW196614:FKW196631 FBA196614:FBA196631 ERE196614:ERE196631 EHI196614:EHI196631 DXM196614:DXM196631 DNQ196614:DNQ196631 DDU196614:DDU196631 CTY196614:CTY196631 CKC196614:CKC196631 CAG196614:CAG196631 BQK196614:BQK196631 BGO196614:BGO196631 AWS196614:AWS196631 AMW196614:AMW196631 ADA196614:ADA196631 TE196614:TE196631 JI196614:JI196631 M196614:M196631 WVU131078:WVU131095 WLY131078:WLY131095 WCC131078:WCC131095 VSG131078:VSG131095 VIK131078:VIK131095 UYO131078:UYO131095 UOS131078:UOS131095 UEW131078:UEW131095 TVA131078:TVA131095 TLE131078:TLE131095 TBI131078:TBI131095 SRM131078:SRM131095 SHQ131078:SHQ131095 RXU131078:RXU131095 RNY131078:RNY131095 REC131078:REC131095 QUG131078:QUG131095 QKK131078:QKK131095 QAO131078:QAO131095 PQS131078:PQS131095 PGW131078:PGW131095 OXA131078:OXA131095 ONE131078:ONE131095 ODI131078:ODI131095 NTM131078:NTM131095 NJQ131078:NJQ131095 MZU131078:MZU131095 MPY131078:MPY131095 MGC131078:MGC131095 LWG131078:LWG131095 LMK131078:LMK131095 LCO131078:LCO131095 KSS131078:KSS131095 KIW131078:KIW131095 JZA131078:JZA131095 JPE131078:JPE131095 JFI131078:JFI131095 IVM131078:IVM131095 ILQ131078:ILQ131095 IBU131078:IBU131095 HRY131078:HRY131095 HIC131078:HIC131095 GYG131078:GYG131095 GOK131078:GOK131095 GEO131078:GEO131095 FUS131078:FUS131095 FKW131078:FKW131095 FBA131078:FBA131095 ERE131078:ERE131095 EHI131078:EHI131095 DXM131078:DXM131095 DNQ131078:DNQ131095 DDU131078:DDU131095 CTY131078:CTY131095 CKC131078:CKC131095 CAG131078:CAG131095 BQK131078:BQK131095 BGO131078:BGO131095 AWS131078:AWS131095 AMW131078:AMW131095 ADA131078:ADA131095 TE131078:TE131095 JI131078:JI131095 M131078:M131095 WVU65542:WVU65559 WLY65542:WLY65559 WCC65542:WCC65559 VSG65542:VSG65559 VIK65542:VIK65559 UYO65542:UYO65559 UOS65542:UOS65559 UEW65542:UEW65559 TVA65542:TVA65559 TLE65542:TLE65559 TBI65542:TBI65559 SRM65542:SRM65559 SHQ65542:SHQ65559 RXU65542:RXU65559 RNY65542:RNY65559 REC65542:REC65559 QUG65542:QUG65559 QKK65542:QKK65559 QAO65542:QAO65559 PQS65542:PQS65559 PGW65542:PGW65559 OXA65542:OXA65559 ONE65542:ONE65559 ODI65542:ODI65559 NTM65542:NTM65559 NJQ65542:NJQ65559 MZU65542:MZU65559 MPY65542:MPY65559 MGC65542:MGC65559 LWG65542:LWG65559 LMK65542:LMK65559 LCO65542:LCO65559 KSS65542:KSS65559 KIW65542:KIW65559 JZA65542:JZA65559 JPE65542:JPE65559 JFI65542:JFI65559 IVM65542:IVM65559 ILQ65542:ILQ65559 IBU65542:IBU65559 HRY65542:HRY65559 HIC65542:HIC65559 GYG65542:GYG65559 GOK65542:GOK65559 GEO65542:GEO65559 FUS65542:FUS65559 FKW65542:FKW65559 FBA65542:FBA65559 ERE65542:ERE65559 EHI65542:EHI65559 DXM65542:DXM65559 DNQ65542:DNQ65559 DDU65542:DDU65559 CTY65542:CTY65559 CKC65542:CKC65559 CAG65542:CAG65559 BQK65542:BQK65559 BGO65542:BGO65559 AWS65542:AWS65559 AMW65542:AMW65559 ADA65542:ADA65559 TE65542:TE65559 JI65542:JI65559 M65542:M65559 WVU982978:WVU983013 WLY982978:WLY983013 WCC982978:WCC983013 VSG982978:VSG983013 VIK982978:VIK983013 UYO982978:UYO983013 UOS982978:UOS983013 UEW982978:UEW983013 TVA982978:TVA983013 TLE982978:TLE983013 TBI982978:TBI983013 SRM982978:SRM983013 SHQ982978:SHQ983013 RXU982978:RXU983013 RNY982978:RNY983013 REC982978:REC983013 QUG982978:QUG983013 QKK982978:QKK983013 QAO982978:QAO983013 PQS982978:PQS983013 PGW982978:PGW983013 OXA982978:OXA983013 ONE982978:ONE983013 ODI982978:ODI983013 NTM982978:NTM983013 NJQ982978:NJQ983013 MZU982978:MZU983013 MPY982978:MPY983013 MGC982978:MGC983013 LWG982978:LWG983013 LMK982978:LMK983013 LCO982978:LCO983013 KSS982978:KSS983013 KIW982978:KIW983013 JZA982978:JZA983013 JPE982978:JPE983013 JFI982978:JFI983013 IVM982978:IVM983013 ILQ982978:ILQ983013 IBU982978:IBU983013 HRY982978:HRY983013 HIC982978:HIC983013 GYG982978:GYG983013 GOK982978:GOK983013 GEO982978:GEO983013 FUS982978:FUS983013 FKW982978:FKW983013 FBA982978:FBA983013 ERE982978:ERE983013 EHI982978:EHI983013 DXM982978:DXM983013 DNQ982978:DNQ983013 DDU982978:DDU983013 CTY982978:CTY983013 CKC982978:CKC983013 CAG982978:CAG983013 BQK982978:BQK983013 BGO982978:BGO983013 AWS982978:AWS983013 AMW982978:AMW983013 ADA982978:ADA983013 TE982978:TE983013 JI982978:JI983013 M982978:M983013 WVU917442:WVU917477 WLY917442:WLY917477 WCC917442:WCC917477 VSG917442:VSG917477 VIK917442:VIK917477 UYO917442:UYO917477 UOS917442:UOS917477 UEW917442:UEW917477 TVA917442:TVA917477 TLE917442:TLE917477 TBI917442:TBI917477 SRM917442:SRM917477 SHQ917442:SHQ917477 RXU917442:RXU917477 RNY917442:RNY917477 REC917442:REC917477 QUG917442:QUG917477 QKK917442:QKK917477 QAO917442:QAO917477 PQS917442:PQS917477 PGW917442:PGW917477 OXA917442:OXA917477 ONE917442:ONE917477 ODI917442:ODI917477 NTM917442:NTM917477 NJQ917442:NJQ917477 MZU917442:MZU917477 MPY917442:MPY917477 MGC917442:MGC917477 LWG917442:LWG917477 LMK917442:LMK917477 LCO917442:LCO917477 KSS917442:KSS917477 KIW917442:KIW917477 JZA917442:JZA917477 JPE917442:JPE917477 JFI917442:JFI917477 IVM917442:IVM917477 ILQ917442:ILQ917477 IBU917442:IBU917477 HRY917442:HRY917477 HIC917442:HIC917477 GYG917442:GYG917477 GOK917442:GOK917477 GEO917442:GEO917477 FUS917442:FUS917477 FKW917442:FKW917477 FBA917442:FBA917477 ERE917442:ERE917477 EHI917442:EHI917477 DXM917442:DXM917477 DNQ917442:DNQ917477 DDU917442:DDU917477 CTY917442:CTY917477 CKC917442:CKC917477 CAG917442:CAG917477 BQK917442:BQK917477 BGO917442:BGO917477 AWS917442:AWS917477 AMW917442:AMW917477 ADA917442:ADA917477 TE917442:TE917477 JI917442:JI917477 M917442:M917477 WVU851906:WVU851941 WLY851906:WLY851941 WCC851906:WCC851941 VSG851906:VSG851941 VIK851906:VIK851941 UYO851906:UYO851941 UOS851906:UOS851941 UEW851906:UEW851941 TVA851906:TVA851941 TLE851906:TLE851941 TBI851906:TBI851941 SRM851906:SRM851941 SHQ851906:SHQ851941 RXU851906:RXU851941 RNY851906:RNY851941 REC851906:REC851941 QUG851906:QUG851941 QKK851906:QKK851941 QAO851906:QAO851941 PQS851906:PQS851941 PGW851906:PGW851941 OXA851906:OXA851941 ONE851906:ONE851941 ODI851906:ODI851941 NTM851906:NTM851941 NJQ851906:NJQ851941 MZU851906:MZU851941 MPY851906:MPY851941 MGC851906:MGC851941 LWG851906:LWG851941 LMK851906:LMK851941 LCO851906:LCO851941 KSS851906:KSS851941 KIW851906:KIW851941 JZA851906:JZA851941 JPE851906:JPE851941 JFI851906:JFI851941 IVM851906:IVM851941 ILQ851906:ILQ851941 IBU851906:IBU851941 HRY851906:HRY851941 HIC851906:HIC851941 GYG851906:GYG851941 GOK851906:GOK851941 GEO851906:GEO851941 FUS851906:FUS851941 FKW851906:FKW851941 FBA851906:FBA851941 ERE851906:ERE851941 EHI851906:EHI851941 DXM851906:DXM851941 DNQ851906:DNQ851941 DDU851906:DDU851941 CTY851906:CTY851941 CKC851906:CKC851941 CAG851906:CAG851941 BQK851906:BQK851941 BGO851906:BGO851941 AWS851906:AWS851941 AMW851906:AMW851941 ADA851906:ADA851941 TE851906:TE851941 JI851906:JI851941 M851906:M851941 WVU786370:WVU786405 WLY786370:WLY786405 WCC786370:WCC786405 VSG786370:VSG786405 VIK786370:VIK786405 UYO786370:UYO786405 UOS786370:UOS786405 UEW786370:UEW786405 TVA786370:TVA786405 TLE786370:TLE786405 TBI786370:TBI786405 SRM786370:SRM786405 SHQ786370:SHQ786405 RXU786370:RXU786405 RNY786370:RNY786405 REC786370:REC786405 QUG786370:QUG786405 QKK786370:QKK786405 QAO786370:QAO786405 PQS786370:PQS786405 PGW786370:PGW786405 OXA786370:OXA786405 ONE786370:ONE786405 ODI786370:ODI786405 NTM786370:NTM786405 NJQ786370:NJQ786405 MZU786370:MZU786405 MPY786370:MPY786405 MGC786370:MGC786405 LWG786370:LWG786405 LMK786370:LMK786405 LCO786370:LCO786405 KSS786370:KSS786405 KIW786370:KIW786405 JZA786370:JZA786405 JPE786370:JPE786405 JFI786370:JFI786405 IVM786370:IVM786405 ILQ786370:ILQ786405 IBU786370:IBU786405 HRY786370:HRY786405 HIC786370:HIC786405 GYG786370:GYG786405 GOK786370:GOK786405 GEO786370:GEO786405 FUS786370:FUS786405 FKW786370:FKW786405 FBA786370:FBA786405 ERE786370:ERE786405 EHI786370:EHI786405 DXM786370:DXM786405 DNQ786370:DNQ786405 DDU786370:DDU786405 CTY786370:CTY786405 CKC786370:CKC786405 CAG786370:CAG786405 BQK786370:BQK786405 BGO786370:BGO786405 AWS786370:AWS786405 AMW786370:AMW786405 ADA786370:ADA786405 TE786370:TE786405 JI786370:JI786405 M786370:M786405 WVU720834:WVU720869 WLY720834:WLY720869 WCC720834:WCC720869 VSG720834:VSG720869 VIK720834:VIK720869 UYO720834:UYO720869 UOS720834:UOS720869 UEW720834:UEW720869 TVA720834:TVA720869 TLE720834:TLE720869 TBI720834:TBI720869 SRM720834:SRM720869 SHQ720834:SHQ720869 RXU720834:RXU720869 RNY720834:RNY720869 REC720834:REC720869 QUG720834:QUG720869 QKK720834:QKK720869 QAO720834:QAO720869 PQS720834:PQS720869 PGW720834:PGW720869 OXA720834:OXA720869 ONE720834:ONE720869 ODI720834:ODI720869 NTM720834:NTM720869 NJQ720834:NJQ720869 MZU720834:MZU720869 MPY720834:MPY720869 MGC720834:MGC720869 LWG720834:LWG720869 LMK720834:LMK720869 LCO720834:LCO720869 KSS720834:KSS720869 KIW720834:KIW720869 JZA720834:JZA720869 JPE720834:JPE720869 JFI720834:JFI720869 IVM720834:IVM720869 ILQ720834:ILQ720869 IBU720834:IBU720869 HRY720834:HRY720869 HIC720834:HIC720869 GYG720834:GYG720869 GOK720834:GOK720869 GEO720834:GEO720869 FUS720834:FUS720869 FKW720834:FKW720869 FBA720834:FBA720869 ERE720834:ERE720869 EHI720834:EHI720869 DXM720834:DXM720869 DNQ720834:DNQ720869 DDU720834:DDU720869 CTY720834:CTY720869 CKC720834:CKC720869 CAG720834:CAG720869 BQK720834:BQK720869 BGO720834:BGO720869 AWS720834:AWS720869 AMW720834:AMW720869 ADA720834:ADA720869 TE720834:TE720869 JI720834:JI720869 M720834:M720869 WVU655298:WVU655333 WLY655298:WLY655333 WCC655298:WCC655333 VSG655298:VSG655333 VIK655298:VIK655333 UYO655298:UYO655333 UOS655298:UOS655333 UEW655298:UEW655333 TVA655298:TVA655333 TLE655298:TLE655333 TBI655298:TBI655333 SRM655298:SRM655333 SHQ655298:SHQ655333 RXU655298:RXU655333 RNY655298:RNY655333 REC655298:REC655333 QUG655298:QUG655333 QKK655298:QKK655333 QAO655298:QAO655333 PQS655298:PQS655333 PGW655298:PGW655333 OXA655298:OXA655333 ONE655298:ONE655333 ODI655298:ODI655333 NTM655298:NTM655333 NJQ655298:NJQ655333 MZU655298:MZU655333 MPY655298:MPY655333 MGC655298:MGC655333 LWG655298:LWG655333 LMK655298:LMK655333 LCO655298:LCO655333 KSS655298:KSS655333 KIW655298:KIW655333 JZA655298:JZA655333 JPE655298:JPE655333 JFI655298:JFI655333 IVM655298:IVM655333 ILQ655298:ILQ655333 IBU655298:IBU655333 HRY655298:HRY655333 HIC655298:HIC655333 GYG655298:GYG655333 GOK655298:GOK655333 GEO655298:GEO655333 FUS655298:FUS655333 FKW655298:FKW655333 FBA655298:FBA655333 ERE655298:ERE655333 EHI655298:EHI655333 DXM655298:DXM655333 DNQ655298:DNQ655333 DDU655298:DDU655333 CTY655298:CTY655333 CKC655298:CKC655333 CAG655298:CAG655333 BQK655298:BQK655333 BGO655298:BGO655333 AWS655298:AWS655333 AMW655298:AMW655333 ADA655298:ADA655333 TE655298:TE655333 JI655298:JI655333 M655298:M655333 WVU589762:WVU589797 WLY589762:WLY589797 WCC589762:WCC589797 VSG589762:VSG589797 VIK589762:VIK589797 UYO589762:UYO589797 UOS589762:UOS589797 UEW589762:UEW589797 TVA589762:TVA589797 TLE589762:TLE589797 TBI589762:TBI589797 SRM589762:SRM589797 SHQ589762:SHQ589797 RXU589762:RXU589797 RNY589762:RNY589797 REC589762:REC589797 QUG589762:QUG589797 QKK589762:QKK589797 QAO589762:QAO589797 PQS589762:PQS589797 PGW589762:PGW589797 OXA589762:OXA589797 ONE589762:ONE589797 ODI589762:ODI589797 NTM589762:NTM589797 NJQ589762:NJQ589797 MZU589762:MZU589797 MPY589762:MPY589797 MGC589762:MGC589797 LWG589762:LWG589797 LMK589762:LMK589797 LCO589762:LCO589797 KSS589762:KSS589797 KIW589762:KIW589797 JZA589762:JZA589797 JPE589762:JPE589797 JFI589762:JFI589797 IVM589762:IVM589797 ILQ589762:ILQ589797 IBU589762:IBU589797 HRY589762:HRY589797 HIC589762:HIC589797 GYG589762:GYG589797 GOK589762:GOK589797 GEO589762:GEO589797 FUS589762:FUS589797 FKW589762:FKW589797 FBA589762:FBA589797 ERE589762:ERE589797 EHI589762:EHI589797 DXM589762:DXM589797 DNQ589762:DNQ589797 DDU589762:DDU589797 CTY589762:CTY589797 CKC589762:CKC589797 CAG589762:CAG589797 BQK589762:BQK589797 BGO589762:BGO589797 AWS589762:AWS589797 AMW589762:AMW589797 ADA589762:ADA589797 TE589762:TE589797 JI589762:JI589797 M589762:M589797 WVU524226:WVU524261 WLY524226:WLY524261 WCC524226:WCC524261 VSG524226:VSG524261 VIK524226:VIK524261 UYO524226:UYO524261 UOS524226:UOS524261 UEW524226:UEW524261 TVA524226:TVA524261 TLE524226:TLE524261 TBI524226:TBI524261 SRM524226:SRM524261 SHQ524226:SHQ524261 RXU524226:RXU524261 RNY524226:RNY524261 REC524226:REC524261 QUG524226:QUG524261 QKK524226:QKK524261 QAO524226:QAO524261 PQS524226:PQS524261 PGW524226:PGW524261 OXA524226:OXA524261 ONE524226:ONE524261 ODI524226:ODI524261 NTM524226:NTM524261 NJQ524226:NJQ524261 MZU524226:MZU524261 MPY524226:MPY524261 MGC524226:MGC524261 LWG524226:LWG524261 LMK524226:LMK524261 LCO524226:LCO524261 KSS524226:KSS524261 KIW524226:KIW524261 JZA524226:JZA524261 JPE524226:JPE524261 JFI524226:JFI524261 IVM524226:IVM524261 ILQ524226:ILQ524261 IBU524226:IBU524261 HRY524226:HRY524261 HIC524226:HIC524261 GYG524226:GYG524261 GOK524226:GOK524261 GEO524226:GEO524261 FUS524226:FUS524261 FKW524226:FKW524261 FBA524226:FBA524261 ERE524226:ERE524261 EHI524226:EHI524261 DXM524226:DXM524261 DNQ524226:DNQ524261 DDU524226:DDU524261 CTY524226:CTY524261 CKC524226:CKC524261 CAG524226:CAG524261 BQK524226:BQK524261 BGO524226:BGO524261 AWS524226:AWS524261 AMW524226:AMW524261 ADA524226:ADA524261 TE524226:TE524261 JI524226:JI524261 M524226:M524261 WVU458690:WVU458725 WLY458690:WLY458725 WCC458690:WCC458725 VSG458690:VSG458725 VIK458690:VIK458725 UYO458690:UYO458725 UOS458690:UOS458725 UEW458690:UEW458725 TVA458690:TVA458725 TLE458690:TLE458725 TBI458690:TBI458725 SRM458690:SRM458725 SHQ458690:SHQ458725 RXU458690:RXU458725 RNY458690:RNY458725 REC458690:REC458725 QUG458690:QUG458725 QKK458690:QKK458725 QAO458690:QAO458725 PQS458690:PQS458725 PGW458690:PGW458725 OXA458690:OXA458725 ONE458690:ONE458725 ODI458690:ODI458725 NTM458690:NTM458725 NJQ458690:NJQ458725 MZU458690:MZU458725 MPY458690:MPY458725 MGC458690:MGC458725 LWG458690:LWG458725 LMK458690:LMK458725 LCO458690:LCO458725 KSS458690:KSS458725 KIW458690:KIW458725 JZA458690:JZA458725 JPE458690:JPE458725 JFI458690:JFI458725 IVM458690:IVM458725 ILQ458690:ILQ458725 IBU458690:IBU458725 HRY458690:HRY458725 HIC458690:HIC458725 GYG458690:GYG458725 GOK458690:GOK458725 GEO458690:GEO458725 FUS458690:FUS458725 FKW458690:FKW458725 FBA458690:FBA458725 ERE458690:ERE458725 EHI458690:EHI458725 DXM458690:DXM458725 DNQ458690:DNQ458725 DDU458690:DDU458725 CTY458690:CTY458725 CKC458690:CKC458725 CAG458690:CAG458725 BQK458690:BQK458725 BGO458690:BGO458725 AWS458690:AWS458725 AMW458690:AMW458725 ADA458690:ADA458725 TE458690:TE458725 JI458690:JI458725 M458690:M458725 WVU393154:WVU393189 WLY393154:WLY393189 WCC393154:WCC393189 VSG393154:VSG393189 VIK393154:VIK393189 UYO393154:UYO393189 UOS393154:UOS393189 UEW393154:UEW393189 TVA393154:TVA393189 TLE393154:TLE393189 TBI393154:TBI393189 SRM393154:SRM393189 SHQ393154:SHQ393189 RXU393154:RXU393189 RNY393154:RNY393189 REC393154:REC393189 QUG393154:QUG393189 QKK393154:QKK393189 QAO393154:QAO393189 PQS393154:PQS393189 PGW393154:PGW393189 OXA393154:OXA393189 ONE393154:ONE393189 ODI393154:ODI393189 NTM393154:NTM393189 NJQ393154:NJQ393189 MZU393154:MZU393189 MPY393154:MPY393189 MGC393154:MGC393189 LWG393154:LWG393189 LMK393154:LMK393189 LCO393154:LCO393189 KSS393154:KSS393189 KIW393154:KIW393189 JZA393154:JZA393189 JPE393154:JPE393189 JFI393154:JFI393189 IVM393154:IVM393189 ILQ393154:ILQ393189 IBU393154:IBU393189 HRY393154:HRY393189 HIC393154:HIC393189 GYG393154:GYG393189 GOK393154:GOK393189 GEO393154:GEO393189 FUS393154:FUS393189 FKW393154:FKW393189 FBA393154:FBA393189 ERE393154:ERE393189 EHI393154:EHI393189 DXM393154:DXM393189 DNQ393154:DNQ393189 DDU393154:DDU393189 CTY393154:CTY393189 CKC393154:CKC393189 CAG393154:CAG393189 BQK393154:BQK393189 BGO393154:BGO393189 AWS393154:AWS393189 AMW393154:AMW393189 ADA393154:ADA393189 TE393154:TE393189 JI393154:JI393189 M393154:M393189 WVU327618:WVU327653 WLY327618:WLY327653 WCC327618:WCC327653 VSG327618:VSG327653 VIK327618:VIK327653 UYO327618:UYO327653 UOS327618:UOS327653 UEW327618:UEW327653 TVA327618:TVA327653 TLE327618:TLE327653 TBI327618:TBI327653 SRM327618:SRM327653 SHQ327618:SHQ327653 RXU327618:RXU327653 RNY327618:RNY327653 REC327618:REC327653 QUG327618:QUG327653 QKK327618:QKK327653 QAO327618:QAO327653 PQS327618:PQS327653 PGW327618:PGW327653 OXA327618:OXA327653 ONE327618:ONE327653 ODI327618:ODI327653 NTM327618:NTM327653 NJQ327618:NJQ327653 MZU327618:MZU327653 MPY327618:MPY327653 MGC327618:MGC327653 LWG327618:LWG327653 LMK327618:LMK327653 LCO327618:LCO327653 KSS327618:KSS327653 KIW327618:KIW327653 JZA327618:JZA327653 JPE327618:JPE327653 JFI327618:JFI327653 IVM327618:IVM327653 ILQ327618:ILQ327653 IBU327618:IBU327653 HRY327618:HRY327653 HIC327618:HIC327653 GYG327618:GYG327653 GOK327618:GOK327653 GEO327618:GEO327653 FUS327618:FUS327653 FKW327618:FKW327653 FBA327618:FBA327653 ERE327618:ERE327653 EHI327618:EHI327653 DXM327618:DXM327653 DNQ327618:DNQ327653 DDU327618:DDU327653 CTY327618:CTY327653 CKC327618:CKC327653 CAG327618:CAG327653 BQK327618:BQK327653 BGO327618:BGO327653 AWS327618:AWS327653 AMW327618:AMW327653 ADA327618:ADA327653 TE327618:TE327653 JI327618:JI327653 M327618:M327653 WVU262082:WVU262117 WLY262082:WLY262117 WCC262082:WCC262117 VSG262082:VSG262117 VIK262082:VIK262117 UYO262082:UYO262117 UOS262082:UOS262117 UEW262082:UEW262117 TVA262082:TVA262117 TLE262082:TLE262117 TBI262082:TBI262117 SRM262082:SRM262117 SHQ262082:SHQ262117 RXU262082:RXU262117 RNY262082:RNY262117 REC262082:REC262117 QUG262082:QUG262117 QKK262082:QKK262117 QAO262082:QAO262117 PQS262082:PQS262117 PGW262082:PGW262117 OXA262082:OXA262117 ONE262082:ONE262117 ODI262082:ODI262117 NTM262082:NTM262117 NJQ262082:NJQ262117 MZU262082:MZU262117 MPY262082:MPY262117 MGC262082:MGC262117 LWG262082:LWG262117 LMK262082:LMK262117 LCO262082:LCO262117 KSS262082:KSS262117 KIW262082:KIW262117 JZA262082:JZA262117 JPE262082:JPE262117 JFI262082:JFI262117 IVM262082:IVM262117 ILQ262082:ILQ262117 IBU262082:IBU262117 HRY262082:HRY262117 HIC262082:HIC262117 GYG262082:GYG262117 GOK262082:GOK262117 GEO262082:GEO262117 FUS262082:FUS262117 FKW262082:FKW262117 FBA262082:FBA262117 ERE262082:ERE262117 EHI262082:EHI262117 DXM262082:DXM262117 DNQ262082:DNQ262117 DDU262082:DDU262117 CTY262082:CTY262117 CKC262082:CKC262117 CAG262082:CAG262117 BQK262082:BQK262117 BGO262082:BGO262117 AWS262082:AWS262117 AMW262082:AMW262117 ADA262082:ADA262117 TE262082:TE262117 JI262082:JI262117 M262082:M262117 WVU196546:WVU196581 WLY196546:WLY196581 WCC196546:WCC196581 VSG196546:VSG196581 VIK196546:VIK196581 UYO196546:UYO196581 UOS196546:UOS196581 UEW196546:UEW196581 TVA196546:TVA196581 TLE196546:TLE196581 TBI196546:TBI196581 SRM196546:SRM196581 SHQ196546:SHQ196581 RXU196546:RXU196581 RNY196546:RNY196581 REC196546:REC196581 QUG196546:QUG196581 QKK196546:QKK196581 QAO196546:QAO196581 PQS196546:PQS196581 PGW196546:PGW196581 OXA196546:OXA196581 ONE196546:ONE196581 ODI196546:ODI196581 NTM196546:NTM196581 NJQ196546:NJQ196581 MZU196546:MZU196581 MPY196546:MPY196581 MGC196546:MGC196581 LWG196546:LWG196581 LMK196546:LMK196581 LCO196546:LCO196581 KSS196546:KSS196581 KIW196546:KIW196581 JZA196546:JZA196581 JPE196546:JPE196581 JFI196546:JFI196581 IVM196546:IVM196581 ILQ196546:ILQ196581 IBU196546:IBU196581 HRY196546:HRY196581 HIC196546:HIC196581 GYG196546:GYG196581 GOK196546:GOK196581 GEO196546:GEO196581 FUS196546:FUS196581 FKW196546:FKW196581 FBA196546:FBA196581 ERE196546:ERE196581 EHI196546:EHI196581 DXM196546:DXM196581 DNQ196546:DNQ196581 DDU196546:DDU196581 CTY196546:CTY196581 CKC196546:CKC196581 CAG196546:CAG196581 BQK196546:BQK196581 BGO196546:BGO196581 AWS196546:AWS196581 AMW196546:AMW196581 ADA196546:ADA196581 TE196546:TE196581 JI196546:JI196581 M196546:M196581 WVU131010:WVU131045 WLY131010:WLY131045 WCC131010:WCC131045 VSG131010:VSG131045 VIK131010:VIK131045 UYO131010:UYO131045 UOS131010:UOS131045 UEW131010:UEW131045 TVA131010:TVA131045 TLE131010:TLE131045 TBI131010:TBI131045 SRM131010:SRM131045 SHQ131010:SHQ131045 RXU131010:RXU131045 RNY131010:RNY131045 REC131010:REC131045 QUG131010:QUG131045 QKK131010:QKK131045 QAO131010:QAO131045 PQS131010:PQS131045 PGW131010:PGW131045 OXA131010:OXA131045 ONE131010:ONE131045 ODI131010:ODI131045 NTM131010:NTM131045 NJQ131010:NJQ131045 MZU131010:MZU131045 MPY131010:MPY131045 MGC131010:MGC131045 LWG131010:LWG131045 LMK131010:LMK131045 LCO131010:LCO131045 KSS131010:KSS131045 KIW131010:KIW131045 JZA131010:JZA131045 JPE131010:JPE131045 JFI131010:JFI131045 IVM131010:IVM131045 ILQ131010:ILQ131045 IBU131010:IBU131045 HRY131010:HRY131045 HIC131010:HIC131045 GYG131010:GYG131045 GOK131010:GOK131045 GEO131010:GEO131045 FUS131010:FUS131045 FKW131010:FKW131045 FBA131010:FBA131045 ERE131010:ERE131045 EHI131010:EHI131045 DXM131010:DXM131045 DNQ131010:DNQ131045 DDU131010:DDU131045 CTY131010:CTY131045 CKC131010:CKC131045 CAG131010:CAG131045 BQK131010:BQK131045 BGO131010:BGO131045 AWS131010:AWS131045 AMW131010:AMW131045 ADA131010:ADA131045 TE131010:TE131045 JI131010:JI131045 M131010:M131045 WVU65474:WVU65509 WLY65474:WLY65509 WCC65474:WCC65509 VSG65474:VSG65509 VIK65474:VIK65509 UYO65474:UYO65509 UOS65474:UOS65509 UEW65474:UEW65509 TVA65474:TVA65509 TLE65474:TLE65509 TBI65474:TBI65509 SRM65474:SRM65509 SHQ65474:SHQ65509 RXU65474:RXU65509 RNY65474:RNY65509 REC65474:REC65509 QUG65474:QUG65509 QKK65474:QKK65509 QAO65474:QAO65509 PQS65474:PQS65509 PGW65474:PGW65509 OXA65474:OXA65509 ONE65474:ONE65509 ODI65474:ODI65509 NTM65474:NTM65509 NJQ65474:NJQ65509 MZU65474:MZU65509 MPY65474:MPY65509 MGC65474:MGC65509 LWG65474:LWG65509 LMK65474:LMK65509 LCO65474:LCO65509 KSS65474:KSS65509 KIW65474:KIW65509 JZA65474:JZA65509 JPE65474:JPE65509 JFI65474:JFI65509 IVM65474:IVM65509 ILQ65474:ILQ65509 IBU65474:IBU65509 HRY65474:HRY65509 HIC65474:HIC65509 GYG65474:GYG65509 GOK65474:GOK65509 GEO65474:GEO65509 FUS65474:FUS65509 FKW65474:FKW65509 FBA65474:FBA65509 ERE65474:ERE65509 EHI65474:EHI65509 DXM65474:DXM65509 DNQ65474:DNQ65509 DDU65474:DDU65509 CTY65474:CTY65509 CKC65474:CKC65509 CAG65474:CAG65509 BQK65474:BQK65509 BGO65474:BGO65509 AWS65474:AWS65509 AMW65474:AMW65509 ADA65474:ADA65509 TE65474:TE65509 JI65474:JI65509 M65474:M65509 WVU983018:WVU983026 WLY983018:WLY983026 WCC983018:WCC983026 VSG983018:VSG983026 VIK983018:VIK983026 UYO983018:UYO983026 UOS983018:UOS983026 UEW983018:UEW983026 TVA983018:TVA983026 TLE983018:TLE983026 TBI983018:TBI983026 SRM983018:SRM983026 SHQ983018:SHQ983026 RXU983018:RXU983026 RNY983018:RNY983026 REC983018:REC983026 QUG983018:QUG983026 QKK983018:QKK983026 QAO983018:QAO983026 PQS983018:PQS983026 PGW983018:PGW983026 OXA983018:OXA983026 ONE983018:ONE983026 ODI983018:ODI983026 NTM983018:NTM983026 NJQ983018:NJQ983026 MZU983018:MZU983026 MPY983018:MPY983026 MGC983018:MGC983026 LWG983018:LWG983026 LMK983018:LMK983026 LCO983018:LCO983026 KSS983018:KSS983026 KIW983018:KIW983026 JZA983018:JZA983026 JPE983018:JPE983026 JFI983018:JFI983026 IVM983018:IVM983026 ILQ983018:ILQ983026 IBU983018:IBU983026 HRY983018:HRY983026 HIC983018:HIC983026 GYG983018:GYG983026 GOK983018:GOK983026 GEO983018:GEO983026 FUS983018:FUS983026 FKW983018:FKW983026 FBA983018:FBA983026 ERE983018:ERE983026 EHI983018:EHI983026 DXM983018:DXM983026 DNQ983018:DNQ983026 DDU983018:DDU983026 CTY983018:CTY983026 CKC983018:CKC983026 CAG983018:CAG983026 BQK983018:BQK983026 BGO983018:BGO983026 AWS983018:AWS983026 AMW983018:AMW983026 ADA983018:ADA983026 TE983018:TE983026 JI983018:JI983026 M983018:M983026 WVU917482:WVU917490 WLY917482:WLY917490 WCC917482:WCC917490 VSG917482:VSG917490 VIK917482:VIK917490 UYO917482:UYO917490 UOS917482:UOS917490 UEW917482:UEW917490 TVA917482:TVA917490 TLE917482:TLE917490 TBI917482:TBI917490 SRM917482:SRM917490 SHQ917482:SHQ917490 RXU917482:RXU917490 RNY917482:RNY917490 REC917482:REC917490 QUG917482:QUG917490 QKK917482:QKK917490 QAO917482:QAO917490 PQS917482:PQS917490 PGW917482:PGW917490 OXA917482:OXA917490 ONE917482:ONE917490 ODI917482:ODI917490 NTM917482:NTM917490 NJQ917482:NJQ917490 MZU917482:MZU917490 MPY917482:MPY917490 MGC917482:MGC917490 LWG917482:LWG917490 LMK917482:LMK917490 LCO917482:LCO917490 KSS917482:KSS917490 KIW917482:KIW917490 JZA917482:JZA917490 JPE917482:JPE917490 JFI917482:JFI917490 IVM917482:IVM917490 ILQ917482:ILQ917490 IBU917482:IBU917490 HRY917482:HRY917490 HIC917482:HIC917490 GYG917482:GYG917490 GOK917482:GOK917490 GEO917482:GEO917490 FUS917482:FUS917490 FKW917482:FKW917490 FBA917482:FBA917490 ERE917482:ERE917490 EHI917482:EHI917490 DXM917482:DXM917490 DNQ917482:DNQ917490 DDU917482:DDU917490 CTY917482:CTY917490 CKC917482:CKC917490 CAG917482:CAG917490 BQK917482:BQK917490 BGO917482:BGO917490 AWS917482:AWS917490 AMW917482:AMW917490 ADA917482:ADA917490 TE917482:TE917490 JI917482:JI917490 M917482:M917490 WVU851946:WVU851954 WLY851946:WLY851954 WCC851946:WCC851954 VSG851946:VSG851954 VIK851946:VIK851954 UYO851946:UYO851954 UOS851946:UOS851954 UEW851946:UEW851954 TVA851946:TVA851954 TLE851946:TLE851954 TBI851946:TBI851954 SRM851946:SRM851954 SHQ851946:SHQ851954 RXU851946:RXU851954 RNY851946:RNY851954 REC851946:REC851954 QUG851946:QUG851954 QKK851946:QKK851954 QAO851946:QAO851954 PQS851946:PQS851954 PGW851946:PGW851954 OXA851946:OXA851954 ONE851946:ONE851954 ODI851946:ODI851954 NTM851946:NTM851954 NJQ851946:NJQ851954 MZU851946:MZU851954 MPY851946:MPY851954 MGC851946:MGC851954 LWG851946:LWG851954 LMK851946:LMK851954 LCO851946:LCO851954 KSS851946:KSS851954 KIW851946:KIW851954 JZA851946:JZA851954 JPE851946:JPE851954 JFI851946:JFI851954 IVM851946:IVM851954 ILQ851946:ILQ851954 IBU851946:IBU851954 HRY851946:HRY851954 HIC851946:HIC851954 GYG851946:GYG851954 GOK851946:GOK851954 GEO851946:GEO851954 FUS851946:FUS851954 FKW851946:FKW851954 FBA851946:FBA851954 ERE851946:ERE851954 EHI851946:EHI851954 DXM851946:DXM851954 DNQ851946:DNQ851954 DDU851946:DDU851954 CTY851946:CTY851954 CKC851946:CKC851954 CAG851946:CAG851954 BQK851946:BQK851954 BGO851946:BGO851954 AWS851946:AWS851954 AMW851946:AMW851954 ADA851946:ADA851954 TE851946:TE851954 JI851946:JI851954 M851946:M851954 WVU786410:WVU786418 WLY786410:WLY786418 WCC786410:WCC786418 VSG786410:VSG786418 VIK786410:VIK786418 UYO786410:UYO786418 UOS786410:UOS786418 UEW786410:UEW786418 TVA786410:TVA786418 TLE786410:TLE786418 TBI786410:TBI786418 SRM786410:SRM786418 SHQ786410:SHQ786418 RXU786410:RXU786418 RNY786410:RNY786418 REC786410:REC786418 QUG786410:QUG786418 QKK786410:QKK786418 QAO786410:QAO786418 PQS786410:PQS786418 PGW786410:PGW786418 OXA786410:OXA786418 ONE786410:ONE786418 ODI786410:ODI786418 NTM786410:NTM786418 NJQ786410:NJQ786418 MZU786410:MZU786418 MPY786410:MPY786418 MGC786410:MGC786418 LWG786410:LWG786418 LMK786410:LMK786418 LCO786410:LCO786418 KSS786410:KSS786418 KIW786410:KIW786418 JZA786410:JZA786418 JPE786410:JPE786418 JFI786410:JFI786418 IVM786410:IVM786418 ILQ786410:ILQ786418 IBU786410:IBU786418 HRY786410:HRY786418 HIC786410:HIC786418 GYG786410:GYG786418 GOK786410:GOK786418 GEO786410:GEO786418 FUS786410:FUS786418 FKW786410:FKW786418 FBA786410:FBA786418 ERE786410:ERE786418 EHI786410:EHI786418 DXM786410:DXM786418 DNQ786410:DNQ786418 DDU786410:DDU786418 CTY786410:CTY786418 CKC786410:CKC786418 CAG786410:CAG786418 BQK786410:BQK786418 BGO786410:BGO786418 AWS786410:AWS786418 AMW786410:AMW786418 ADA786410:ADA786418 TE786410:TE786418 JI786410:JI786418 M786410:M786418 WVU720874:WVU720882 WLY720874:WLY720882 WCC720874:WCC720882 VSG720874:VSG720882 VIK720874:VIK720882 UYO720874:UYO720882 UOS720874:UOS720882 UEW720874:UEW720882 TVA720874:TVA720882 TLE720874:TLE720882 TBI720874:TBI720882 SRM720874:SRM720882 SHQ720874:SHQ720882 RXU720874:RXU720882 RNY720874:RNY720882 REC720874:REC720882 QUG720874:QUG720882 QKK720874:QKK720882 QAO720874:QAO720882 PQS720874:PQS720882 PGW720874:PGW720882 OXA720874:OXA720882 ONE720874:ONE720882 ODI720874:ODI720882 NTM720874:NTM720882 NJQ720874:NJQ720882 MZU720874:MZU720882 MPY720874:MPY720882 MGC720874:MGC720882 LWG720874:LWG720882 LMK720874:LMK720882 LCO720874:LCO720882 KSS720874:KSS720882 KIW720874:KIW720882 JZA720874:JZA720882 JPE720874:JPE720882 JFI720874:JFI720882 IVM720874:IVM720882 ILQ720874:ILQ720882 IBU720874:IBU720882 HRY720874:HRY720882 HIC720874:HIC720882 GYG720874:GYG720882 GOK720874:GOK720882 GEO720874:GEO720882 FUS720874:FUS720882 FKW720874:FKW720882 FBA720874:FBA720882 ERE720874:ERE720882 EHI720874:EHI720882 DXM720874:DXM720882 DNQ720874:DNQ720882 DDU720874:DDU720882 CTY720874:CTY720882 CKC720874:CKC720882 CAG720874:CAG720882 BQK720874:BQK720882 BGO720874:BGO720882 AWS720874:AWS720882 AMW720874:AMW720882 ADA720874:ADA720882 TE720874:TE720882 JI720874:JI720882 M720874:M720882 WVU655338:WVU655346 WLY655338:WLY655346 WCC655338:WCC655346 VSG655338:VSG655346 VIK655338:VIK655346 UYO655338:UYO655346 UOS655338:UOS655346 UEW655338:UEW655346 TVA655338:TVA655346 TLE655338:TLE655346 TBI655338:TBI655346 SRM655338:SRM655346 SHQ655338:SHQ655346 RXU655338:RXU655346 RNY655338:RNY655346 REC655338:REC655346 QUG655338:QUG655346 QKK655338:QKK655346 QAO655338:QAO655346 PQS655338:PQS655346 PGW655338:PGW655346 OXA655338:OXA655346 ONE655338:ONE655346 ODI655338:ODI655346 NTM655338:NTM655346 NJQ655338:NJQ655346 MZU655338:MZU655346 MPY655338:MPY655346 MGC655338:MGC655346 LWG655338:LWG655346 LMK655338:LMK655346 LCO655338:LCO655346 KSS655338:KSS655346 KIW655338:KIW655346 JZA655338:JZA655346 JPE655338:JPE655346 JFI655338:JFI655346 IVM655338:IVM655346 ILQ655338:ILQ655346 IBU655338:IBU655346 HRY655338:HRY655346 HIC655338:HIC655346 GYG655338:GYG655346 GOK655338:GOK655346 GEO655338:GEO655346 FUS655338:FUS655346 FKW655338:FKW655346 FBA655338:FBA655346 ERE655338:ERE655346 EHI655338:EHI655346 DXM655338:DXM655346 DNQ655338:DNQ655346 DDU655338:DDU655346 CTY655338:CTY655346 CKC655338:CKC655346 CAG655338:CAG655346 BQK655338:BQK655346 BGO655338:BGO655346 AWS655338:AWS655346 AMW655338:AMW655346 ADA655338:ADA655346 TE655338:TE655346 JI655338:JI655346 M655338:M655346 WVU589802:WVU589810 WLY589802:WLY589810 WCC589802:WCC589810 VSG589802:VSG589810 VIK589802:VIK589810 UYO589802:UYO589810 UOS589802:UOS589810 UEW589802:UEW589810 TVA589802:TVA589810 TLE589802:TLE589810 TBI589802:TBI589810 SRM589802:SRM589810 SHQ589802:SHQ589810 RXU589802:RXU589810 RNY589802:RNY589810 REC589802:REC589810 QUG589802:QUG589810 QKK589802:QKK589810 QAO589802:QAO589810 PQS589802:PQS589810 PGW589802:PGW589810 OXA589802:OXA589810 ONE589802:ONE589810 ODI589802:ODI589810 NTM589802:NTM589810 NJQ589802:NJQ589810 MZU589802:MZU589810 MPY589802:MPY589810 MGC589802:MGC589810 LWG589802:LWG589810 LMK589802:LMK589810 LCO589802:LCO589810 KSS589802:KSS589810 KIW589802:KIW589810 JZA589802:JZA589810 JPE589802:JPE589810 JFI589802:JFI589810 IVM589802:IVM589810 ILQ589802:ILQ589810 IBU589802:IBU589810 HRY589802:HRY589810 HIC589802:HIC589810 GYG589802:GYG589810 GOK589802:GOK589810 GEO589802:GEO589810 FUS589802:FUS589810 FKW589802:FKW589810 FBA589802:FBA589810 ERE589802:ERE589810 EHI589802:EHI589810 DXM589802:DXM589810 DNQ589802:DNQ589810 DDU589802:DDU589810 CTY589802:CTY589810 CKC589802:CKC589810 CAG589802:CAG589810 BQK589802:BQK589810 BGO589802:BGO589810 AWS589802:AWS589810 AMW589802:AMW589810 ADA589802:ADA589810 TE589802:TE589810 JI589802:JI589810 M589802:M589810 WVU524266:WVU524274 WLY524266:WLY524274 WCC524266:WCC524274 VSG524266:VSG524274 VIK524266:VIK524274 UYO524266:UYO524274 UOS524266:UOS524274 UEW524266:UEW524274 TVA524266:TVA524274 TLE524266:TLE524274 TBI524266:TBI524274 SRM524266:SRM524274 SHQ524266:SHQ524274 RXU524266:RXU524274 RNY524266:RNY524274 REC524266:REC524274 QUG524266:QUG524274 QKK524266:QKK524274 QAO524266:QAO524274 PQS524266:PQS524274 PGW524266:PGW524274 OXA524266:OXA524274 ONE524266:ONE524274 ODI524266:ODI524274 NTM524266:NTM524274 NJQ524266:NJQ524274 MZU524266:MZU524274 MPY524266:MPY524274 MGC524266:MGC524274 LWG524266:LWG524274 LMK524266:LMK524274 LCO524266:LCO524274 KSS524266:KSS524274 KIW524266:KIW524274 JZA524266:JZA524274 JPE524266:JPE524274 JFI524266:JFI524274 IVM524266:IVM524274 ILQ524266:ILQ524274 IBU524266:IBU524274 HRY524266:HRY524274 HIC524266:HIC524274 GYG524266:GYG524274 GOK524266:GOK524274 GEO524266:GEO524274 FUS524266:FUS524274 FKW524266:FKW524274 FBA524266:FBA524274 ERE524266:ERE524274 EHI524266:EHI524274 DXM524266:DXM524274 DNQ524266:DNQ524274 DDU524266:DDU524274 CTY524266:CTY524274 CKC524266:CKC524274 CAG524266:CAG524274 BQK524266:BQK524274 BGO524266:BGO524274 AWS524266:AWS524274 AMW524266:AMW524274 ADA524266:ADA524274 TE524266:TE524274 JI524266:JI524274 M524266:M524274 WVU458730:WVU458738 WLY458730:WLY458738 WCC458730:WCC458738 VSG458730:VSG458738 VIK458730:VIK458738 UYO458730:UYO458738 UOS458730:UOS458738 UEW458730:UEW458738 TVA458730:TVA458738 TLE458730:TLE458738 TBI458730:TBI458738 SRM458730:SRM458738 SHQ458730:SHQ458738 RXU458730:RXU458738 RNY458730:RNY458738 REC458730:REC458738 QUG458730:QUG458738 QKK458730:QKK458738 QAO458730:QAO458738 PQS458730:PQS458738 PGW458730:PGW458738 OXA458730:OXA458738 ONE458730:ONE458738 ODI458730:ODI458738 NTM458730:NTM458738 NJQ458730:NJQ458738 MZU458730:MZU458738 MPY458730:MPY458738 MGC458730:MGC458738 LWG458730:LWG458738 LMK458730:LMK458738 LCO458730:LCO458738 KSS458730:KSS458738 KIW458730:KIW458738 JZA458730:JZA458738 JPE458730:JPE458738 JFI458730:JFI458738 IVM458730:IVM458738 ILQ458730:ILQ458738 IBU458730:IBU458738 HRY458730:HRY458738 HIC458730:HIC458738 GYG458730:GYG458738 GOK458730:GOK458738 GEO458730:GEO458738 FUS458730:FUS458738 FKW458730:FKW458738 FBA458730:FBA458738 ERE458730:ERE458738 EHI458730:EHI458738 DXM458730:DXM458738 DNQ458730:DNQ458738 DDU458730:DDU458738 CTY458730:CTY458738 CKC458730:CKC458738 CAG458730:CAG458738 BQK458730:BQK458738 BGO458730:BGO458738 AWS458730:AWS458738 AMW458730:AMW458738 ADA458730:ADA458738 TE458730:TE458738 JI458730:JI458738 M458730:M458738 WVU393194:WVU393202 WLY393194:WLY393202 WCC393194:WCC393202 VSG393194:VSG393202 VIK393194:VIK393202 UYO393194:UYO393202 UOS393194:UOS393202 UEW393194:UEW393202 TVA393194:TVA393202 TLE393194:TLE393202 TBI393194:TBI393202 SRM393194:SRM393202 SHQ393194:SHQ393202 RXU393194:RXU393202 RNY393194:RNY393202 REC393194:REC393202 QUG393194:QUG393202 QKK393194:QKK393202 QAO393194:QAO393202 PQS393194:PQS393202 PGW393194:PGW393202 OXA393194:OXA393202 ONE393194:ONE393202 ODI393194:ODI393202 NTM393194:NTM393202 NJQ393194:NJQ393202 MZU393194:MZU393202 MPY393194:MPY393202 MGC393194:MGC393202 LWG393194:LWG393202 LMK393194:LMK393202 LCO393194:LCO393202 KSS393194:KSS393202 KIW393194:KIW393202 JZA393194:JZA393202 JPE393194:JPE393202 JFI393194:JFI393202 IVM393194:IVM393202 ILQ393194:ILQ393202 IBU393194:IBU393202 HRY393194:HRY393202 HIC393194:HIC393202 GYG393194:GYG393202 GOK393194:GOK393202 GEO393194:GEO393202 FUS393194:FUS393202 FKW393194:FKW393202 FBA393194:FBA393202 ERE393194:ERE393202 EHI393194:EHI393202 DXM393194:DXM393202 DNQ393194:DNQ393202 DDU393194:DDU393202 CTY393194:CTY393202 CKC393194:CKC393202 CAG393194:CAG393202 BQK393194:BQK393202 BGO393194:BGO393202 AWS393194:AWS393202 AMW393194:AMW393202 ADA393194:ADA393202 TE393194:TE393202 JI393194:JI393202 M393194:M393202 WVU327658:WVU327666 WLY327658:WLY327666 WCC327658:WCC327666 VSG327658:VSG327666 VIK327658:VIK327666 UYO327658:UYO327666 UOS327658:UOS327666 UEW327658:UEW327666 TVA327658:TVA327666 TLE327658:TLE327666 TBI327658:TBI327666 SRM327658:SRM327666 SHQ327658:SHQ327666 RXU327658:RXU327666 RNY327658:RNY327666 REC327658:REC327666 QUG327658:QUG327666 QKK327658:QKK327666 QAO327658:QAO327666 PQS327658:PQS327666 PGW327658:PGW327666 OXA327658:OXA327666 ONE327658:ONE327666 ODI327658:ODI327666 NTM327658:NTM327666 NJQ327658:NJQ327666 MZU327658:MZU327666 MPY327658:MPY327666 MGC327658:MGC327666 LWG327658:LWG327666 LMK327658:LMK327666 LCO327658:LCO327666 KSS327658:KSS327666 KIW327658:KIW327666 JZA327658:JZA327666 JPE327658:JPE327666 JFI327658:JFI327666 IVM327658:IVM327666 ILQ327658:ILQ327666 IBU327658:IBU327666 HRY327658:HRY327666 HIC327658:HIC327666 GYG327658:GYG327666 GOK327658:GOK327666 GEO327658:GEO327666 FUS327658:FUS327666 FKW327658:FKW327666 FBA327658:FBA327666 ERE327658:ERE327666 EHI327658:EHI327666 DXM327658:DXM327666 DNQ327658:DNQ327666 DDU327658:DDU327666 CTY327658:CTY327666 CKC327658:CKC327666 CAG327658:CAG327666 BQK327658:BQK327666 BGO327658:BGO327666 AWS327658:AWS327666 AMW327658:AMW327666 ADA327658:ADA327666 TE327658:TE327666 JI327658:JI327666 M327658:M327666 WVU262122:WVU262130 WLY262122:WLY262130 WCC262122:WCC262130 VSG262122:VSG262130 VIK262122:VIK262130 UYO262122:UYO262130 UOS262122:UOS262130 UEW262122:UEW262130 TVA262122:TVA262130 TLE262122:TLE262130 TBI262122:TBI262130 SRM262122:SRM262130 SHQ262122:SHQ262130 RXU262122:RXU262130 RNY262122:RNY262130 REC262122:REC262130 QUG262122:QUG262130 QKK262122:QKK262130 QAO262122:QAO262130 PQS262122:PQS262130 PGW262122:PGW262130 OXA262122:OXA262130 ONE262122:ONE262130 ODI262122:ODI262130 NTM262122:NTM262130 NJQ262122:NJQ262130 MZU262122:MZU262130 MPY262122:MPY262130 MGC262122:MGC262130 LWG262122:LWG262130 LMK262122:LMK262130 LCO262122:LCO262130 KSS262122:KSS262130 KIW262122:KIW262130 JZA262122:JZA262130 JPE262122:JPE262130 JFI262122:JFI262130 IVM262122:IVM262130 ILQ262122:ILQ262130 IBU262122:IBU262130 HRY262122:HRY262130 HIC262122:HIC262130 GYG262122:GYG262130 GOK262122:GOK262130 GEO262122:GEO262130 FUS262122:FUS262130 FKW262122:FKW262130 FBA262122:FBA262130 ERE262122:ERE262130 EHI262122:EHI262130 DXM262122:DXM262130 DNQ262122:DNQ262130 DDU262122:DDU262130 CTY262122:CTY262130 CKC262122:CKC262130 CAG262122:CAG262130 BQK262122:BQK262130 BGO262122:BGO262130 AWS262122:AWS262130 AMW262122:AMW262130 ADA262122:ADA262130 TE262122:TE262130 JI262122:JI262130 M262122:M262130 WVU196586:WVU196594 WLY196586:WLY196594 WCC196586:WCC196594 VSG196586:VSG196594 VIK196586:VIK196594 UYO196586:UYO196594 UOS196586:UOS196594 UEW196586:UEW196594 TVA196586:TVA196594 TLE196586:TLE196594 TBI196586:TBI196594 SRM196586:SRM196594 SHQ196586:SHQ196594 RXU196586:RXU196594 RNY196586:RNY196594 REC196586:REC196594 QUG196586:QUG196594 QKK196586:QKK196594 QAO196586:QAO196594 PQS196586:PQS196594 PGW196586:PGW196594 OXA196586:OXA196594 ONE196586:ONE196594 ODI196586:ODI196594 NTM196586:NTM196594 NJQ196586:NJQ196594 MZU196586:MZU196594 MPY196586:MPY196594 MGC196586:MGC196594 LWG196586:LWG196594 LMK196586:LMK196594 LCO196586:LCO196594 KSS196586:KSS196594 KIW196586:KIW196594 JZA196586:JZA196594 JPE196586:JPE196594 JFI196586:JFI196594 IVM196586:IVM196594 ILQ196586:ILQ196594 IBU196586:IBU196594 HRY196586:HRY196594 HIC196586:HIC196594 GYG196586:GYG196594 GOK196586:GOK196594 GEO196586:GEO196594 FUS196586:FUS196594 FKW196586:FKW196594 FBA196586:FBA196594 ERE196586:ERE196594 EHI196586:EHI196594 DXM196586:DXM196594 DNQ196586:DNQ196594 DDU196586:DDU196594 CTY196586:CTY196594 CKC196586:CKC196594 CAG196586:CAG196594 BQK196586:BQK196594 BGO196586:BGO196594 AWS196586:AWS196594 AMW196586:AMW196594 ADA196586:ADA196594 TE196586:TE196594 JI196586:JI196594 M196586:M196594 WVU131050:WVU131058 WLY131050:WLY131058 WCC131050:WCC131058 VSG131050:VSG131058 VIK131050:VIK131058 UYO131050:UYO131058 UOS131050:UOS131058 UEW131050:UEW131058 TVA131050:TVA131058 TLE131050:TLE131058 TBI131050:TBI131058 SRM131050:SRM131058 SHQ131050:SHQ131058 RXU131050:RXU131058 RNY131050:RNY131058 REC131050:REC131058 QUG131050:QUG131058 QKK131050:QKK131058 QAO131050:QAO131058 PQS131050:PQS131058 PGW131050:PGW131058 OXA131050:OXA131058 ONE131050:ONE131058 ODI131050:ODI131058 NTM131050:NTM131058 NJQ131050:NJQ131058 MZU131050:MZU131058 MPY131050:MPY131058 MGC131050:MGC131058 LWG131050:LWG131058 LMK131050:LMK131058 LCO131050:LCO131058 KSS131050:KSS131058 KIW131050:KIW131058 JZA131050:JZA131058 JPE131050:JPE131058 JFI131050:JFI131058 IVM131050:IVM131058 ILQ131050:ILQ131058 IBU131050:IBU131058 HRY131050:HRY131058 HIC131050:HIC131058 GYG131050:GYG131058 GOK131050:GOK131058 GEO131050:GEO131058 FUS131050:FUS131058 FKW131050:FKW131058 FBA131050:FBA131058 ERE131050:ERE131058 EHI131050:EHI131058 DXM131050:DXM131058 DNQ131050:DNQ131058 DDU131050:DDU131058 CTY131050:CTY131058 CKC131050:CKC131058 CAG131050:CAG131058 BQK131050:BQK131058 BGO131050:BGO131058 AWS131050:AWS131058 AMW131050:AMW131058 ADA131050:ADA131058 TE131050:TE131058 JI131050:JI131058 M131050:M131058 WVU65514:WVU65522 WLY65514:WLY65522 WCC65514:WCC65522 VSG65514:VSG65522 VIK65514:VIK65522 UYO65514:UYO65522 UOS65514:UOS65522 UEW65514:UEW65522 TVA65514:TVA65522 TLE65514:TLE65522 TBI65514:TBI65522 SRM65514:SRM65522 SHQ65514:SHQ65522 RXU65514:RXU65522 RNY65514:RNY65522 REC65514:REC65522 QUG65514:QUG65522 QKK65514:QKK65522 QAO65514:QAO65522 PQS65514:PQS65522 PGW65514:PGW65522 OXA65514:OXA65522 ONE65514:ONE65522 ODI65514:ODI65522 NTM65514:NTM65522 NJQ65514:NJQ65522 MZU65514:MZU65522 MPY65514:MPY65522 MGC65514:MGC65522 LWG65514:LWG65522 LMK65514:LMK65522 LCO65514:LCO65522 KSS65514:KSS65522 KIW65514:KIW65522 JZA65514:JZA65522 JPE65514:JPE65522 JFI65514:JFI65522 IVM65514:IVM65522 ILQ65514:ILQ65522 IBU65514:IBU65522 HRY65514:HRY65522 HIC65514:HIC65522 GYG65514:GYG65522 GOK65514:GOK65522 GEO65514:GEO65522 FUS65514:FUS65522 FKW65514:FKW65522 FBA65514:FBA65522 ERE65514:ERE65522 EHI65514:EHI65522 DXM65514:DXM65522 DNQ65514:DNQ65522 DDU65514:DDU65522 CTY65514:CTY65522 CKC65514:CKC65522 CAG65514:CAG65522 BQK65514:BQK65522 BGO65514:BGO65522 AWS65514:AWS65522 AMW65514:AMW65522 ADA65514:ADA65522 TE65514:TE65522 JI65514:JI65522 M65514:M65522 WVU982968:WVU982973 WLY982968:WLY982973 WCC982968:WCC982973 VSG982968:VSG982973 VIK982968:VIK982973 UYO982968:UYO982973 UOS982968:UOS982973 UEW982968:UEW982973 TVA982968:TVA982973 TLE982968:TLE982973 TBI982968:TBI982973 SRM982968:SRM982973 SHQ982968:SHQ982973 RXU982968:RXU982973 RNY982968:RNY982973 REC982968:REC982973 QUG982968:QUG982973 QKK982968:QKK982973 QAO982968:QAO982973 PQS982968:PQS982973 PGW982968:PGW982973 OXA982968:OXA982973 ONE982968:ONE982973 ODI982968:ODI982973 NTM982968:NTM982973 NJQ982968:NJQ982973 MZU982968:MZU982973 MPY982968:MPY982973 MGC982968:MGC982973 LWG982968:LWG982973 LMK982968:LMK982973 LCO982968:LCO982973 KSS982968:KSS982973 KIW982968:KIW982973 JZA982968:JZA982973 JPE982968:JPE982973 JFI982968:JFI982973 IVM982968:IVM982973 ILQ982968:ILQ982973 IBU982968:IBU982973 HRY982968:HRY982973 HIC982968:HIC982973 GYG982968:GYG982973 GOK982968:GOK982973 GEO982968:GEO982973 FUS982968:FUS982973 FKW982968:FKW982973 FBA982968:FBA982973 ERE982968:ERE982973 EHI982968:EHI982973 DXM982968:DXM982973 DNQ982968:DNQ982973 DDU982968:DDU982973 CTY982968:CTY982973 CKC982968:CKC982973 CAG982968:CAG982973 BQK982968:BQK982973 BGO982968:BGO982973 AWS982968:AWS982973 AMW982968:AMW982973 ADA982968:ADA982973 TE982968:TE982973 JI982968:JI982973 M982968:M982973 WVU917432:WVU917437 WLY917432:WLY917437 WCC917432:WCC917437 VSG917432:VSG917437 VIK917432:VIK917437 UYO917432:UYO917437 UOS917432:UOS917437 UEW917432:UEW917437 TVA917432:TVA917437 TLE917432:TLE917437 TBI917432:TBI917437 SRM917432:SRM917437 SHQ917432:SHQ917437 RXU917432:RXU917437 RNY917432:RNY917437 REC917432:REC917437 QUG917432:QUG917437 QKK917432:QKK917437 QAO917432:QAO917437 PQS917432:PQS917437 PGW917432:PGW917437 OXA917432:OXA917437 ONE917432:ONE917437 ODI917432:ODI917437 NTM917432:NTM917437 NJQ917432:NJQ917437 MZU917432:MZU917437 MPY917432:MPY917437 MGC917432:MGC917437 LWG917432:LWG917437 LMK917432:LMK917437 LCO917432:LCO917437 KSS917432:KSS917437 KIW917432:KIW917437 JZA917432:JZA917437 JPE917432:JPE917437 JFI917432:JFI917437 IVM917432:IVM917437 ILQ917432:ILQ917437 IBU917432:IBU917437 HRY917432:HRY917437 HIC917432:HIC917437 GYG917432:GYG917437 GOK917432:GOK917437 GEO917432:GEO917437 FUS917432:FUS917437 FKW917432:FKW917437 FBA917432:FBA917437 ERE917432:ERE917437 EHI917432:EHI917437 DXM917432:DXM917437 DNQ917432:DNQ917437 DDU917432:DDU917437 CTY917432:CTY917437 CKC917432:CKC917437 CAG917432:CAG917437 BQK917432:BQK917437 BGO917432:BGO917437 AWS917432:AWS917437 AMW917432:AMW917437 ADA917432:ADA917437 TE917432:TE917437 JI917432:JI917437 M917432:M917437 WVU851896:WVU851901 WLY851896:WLY851901 WCC851896:WCC851901 VSG851896:VSG851901 VIK851896:VIK851901 UYO851896:UYO851901 UOS851896:UOS851901 UEW851896:UEW851901 TVA851896:TVA851901 TLE851896:TLE851901 TBI851896:TBI851901 SRM851896:SRM851901 SHQ851896:SHQ851901 RXU851896:RXU851901 RNY851896:RNY851901 REC851896:REC851901 QUG851896:QUG851901 QKK851896:QKK851901 QAO851896:QAO851901 PQS851896:PQS851901 PGW851896:PGW851901 OXA851896:OXA851901 ONE851896:ONE851901 ODI851896:ODI851901 NTM851896:NTM851901 NJQ851896:NJQ851901 MZU851896:MZU851901 MPY851896:MPY851901 MGC851896:MGC851901 LWG851896:LWG851901 LMK851896:LMK851901 LCO851896:LCO851901 KSS851896:KSS851901 KIW851896:KIW851901 JZA851896:JZA851901 JPE851896:JPE851901 JFI851896:JFI851901 IVM851896:IVM851901 ILQ851896:ILQ851901 IBU851896:IBU851901 HRY851896:HRY851901 HIC851896:HIC851901 GYG851896:GYG851901 GOK851896:GOK851901 GEO851896:GEO851901 FUS851896:FUS851901 FKW851896:FKW851901 FBA851896:FBA851901 ERE851896:ERE851901 EHI851896:EHI851901 DXM851896:DXM851901 DNQ851896:DNQ851901 DDU851896:DDU851901 CTY851896:CTY851901 CKC851896:CKC851901 CAG851896:CAG851901 BQK851896:BQK851901 BGO851896:BGO851901 AWS851896:AWS851901 AMW851896:AMW851901 ADA851896:ADA851901 TE851896:TE851901 JI851896:JI851901 M851896:M851901 WVU786360:WVU786365 WLY786360:WLY786365 WCC786360:WCC786365 VSG786360:VSG786365 VIK786360:VIK786365 UYO786360:UYO786365 UOS786360:UOS786365 UEW786360:UEW786365 TVA786360:TVA786365 TLE786360:TLE786365 TBI786360:TBI786365 SRM786360:SRM786365 SHQ786360:SHQ786365 RXU786360:RXU786365 RNY786360:RNY786365 REC786360:REC786365 QUG786360:QUG786365 QKK786360:QKK786365 QAO786360:QAO786365 PQS786360:PQS786365 PGW786360:PGW786365 OXA786360:OXA786365 ONE786360:ONE786365 ODI786360:ODI786365 NTM786360:NTM786365 NJQ786360:NJQ786365 MZU786360:MZU786365 MPY786360:MPY786365 MGC786360:MGC786365 LWG786360:LWG786365 LMK786360:LMK786365 LCO786360:LCO786365 KSS786360:KSS786365 KIW786360:KIW786365 JZA786360:JZA786365 JPE786360:JPE786365 JFI786360:JFI786365 IVM786360:IVM786365 ILQ786360:ILQ786365 IBU786360:IBU786365 HRY786360:HRY786365 HIC786360:HIC786365 GYG786360:GYG786365 GOK786360:GOK786365 GEO786360:GEO786365 FUS786360:FUS786365 FKW786360:FKW786365 FBA786360:FBA786365 ERE786360:ERE786365 EHI786360:EHI786365 DXM786360:DXM786365 DNQ786360:DNQ786365 DDU786360:DDU786365 CTY786360:CTY786365 CKC786360:CKC786365 CAG786360:CAG786365 BQK786360:BQK786365 BGO786360:BGO786365 AWS786360:AWS786365 AMW786360:AMW786365 ADA786360:ADA786365 TE786360:TE786365 JI786360:JI786365 M786360:M786365 WVU720824:WVU720829 WLY720824:WLY720829 WCC720824:WCC720829 VSG720824:VSG720829 VIK720824:VIK720829 UYO720824:UYO720829 UOS720824:UOS720829 UEW720824:UEW720829 TVA720824:TVA720829 TLE720824:TLE720829 TBI720824:TBI720829 SRM720824:SRM720829 SHQ720824:SHQ720829 RXU720824:RXU720829 RNY720824:RNY720829 REC720824:REC720829 QUG720824:QUG720829 QKK720824:QKK720829 QAO720824:QAO720829 PQS720824:PQS720829 PGW720824:PGW720829 OXA720824:OXA720829 ONE720824:ONE720829 ODI720824:ODI720829 NTM720824:NTM720829 NJQ720824:NJQ720829 MZU720824:MZU720829 MPY720824:MPY720829 MGC720824:MGC720829 LWG720824:LWG720829 LMK720824:LMK720829 LCO720824:LCO720829 KSS720824:KSS720829 KIW720824:KIW720829 JZA720824:JZA720829 JPE720824:JPE720829 JFI720824:JFI720829 IVM720824:IVM720829 ILQ720824:ILQ720829 IBU720824:IBU720829 HRY720824:HRY720829 HIC720824:HIC720829 GYG720824:GYG720829 GOK720824:GOK720829 GEO720824:GEO720829 FUS720824:FUS720829 FKW720824:FKW720829 FBA720824:FBA720829 ERE720824:ERE720829 EHI720824:EHI720829 DXM720824:DXM720829 DNQ720824:DNQ720829 DDU720824:DDU720829 CTY720824:CTY720829 CKC720824:CKC720829 CAG720824:CAG720829 BQK720824:BQK720829 BGO720824:BGO720829 AWS720824:AWS720829 AMW720824:AMW720829 ADA720824:ADA720829 TE720824:TE720829 JI720824:JI720829 M720824:M720829 WVU655288:WVU655293 WLY655288:WLY655293 WCC655288:WCC655293 VSG655288:VSG655293 VIK655288:VIK655293 UYO655288:UYO655293 UOS655288:UOS655293 UEW655288:UEW655293 TVA655288:TVA655293 TLE655288:TLE655293 TBI655288:TBI655293 SRM655288:SRM655293 SHQ655288:SHQ655293 RXU655288:RXU655293 RNY655288:RNY655293 REC655288:REC655293 QUG655288:QUG655293 QKK655288:QKK655293 QAO655288:QAO655293 PQS655288:PQS655293 PGW655288:PGW655293 OXA655288:OXA655293 ONE655288:ONE655293 ODI655288:ODI655293 NTM655288:NTM655293 NJQ655288:NJQ655293 MZU655288:MZU655293 MPY655288:MPY655293 MGC655288:MGC655293 LWG655288:LWG655293 LMK655288:LMK655293 LCO655288:LCO655293 KSS655288:KSS655293 KIW655288:KIW655293 JZA655288:JZA655293 JPE655288:JPE655293 JFI655288:JFI655293 IVM655288:IVM655293 ILQ655288:ILQ655293 IBU655288:IBU655293 HRY655288:HRY655293 HIC655288:HIC655293 GYG655288:GYG655293 GOK655288:GOK655293 GEO655288:GEO655293 FUS655288:FUS655293 FKW655288:FKW655293 FBA655288:FBA655293 ERE655288:ERE655293 EHI655288:EHI655293 DXM655288:DXM655293 DNQ655288:DNQ655293 DDU655288:DDU655293 CTY655288:CTY655293 CKC655288:CKC655293 CAG655288:CAG655293 BQK655288:BQK655293 BGO655288:BGO655293 AWS655288:AWS655293 AMW655288:AMW655293 ADA655288:ADA655293 TE655288:TE655293 JI655288:JI655293 M655288:M655293 WVU589752:WVU589757 WLY589752:WLY589757 WCC589752:WCC589757 VSG589752:VSG589757 VIK589752:VIK589757 UYO589752:UYO589757 UOS589752:UOS589757 UEW589752:UEW589757 TVA589752:TVA589757 TLE589752:TLE589757 TBI589752:TBI589757 SRM589752:SRM589757 SHQ589752:SHQ589757 RXU589752:RXU589757 RNY589752:RNY589757 REC589752:REC589757 QUG589752:QUG589757 QKK589752:QKK589757 QAO589752:QAO589757 PQS589752:PQS589757 PGW589752:PGW589757 OXA589752:OXA589757 ONE589752:ONE589757 ODI589752:ODI589757 NTM589752:NTM589757 NJQ589752:NJQ589757 MZU589752:MZU589757 MPY589752:MPY589757 MGC589752:MGC589757 LWG589752:LWG589757 LMK589752:LMK589757 LCO589752:LCO589757 KSS589752:KSS589757 KIW589752:KIW589757 JZA589752:JZA589757 JPE589752:JPE589757 JFI589752:JFI589757 IVM589752:IVM589757 ILQ589752:ILQ589757 IBU589752:IBU589757 HRY589752:HRY589757 HIC589752:HIC589757 GYG589752:GYG589757 GOK589752:GOK589757 GEO589752:GEO589757 FUS589752:FUS589757 FKW589752:FKW589757 FBA589752:FBA589757 ERE589752:ERE589757 EHI589752:EHI589757 DXM589752:DXM589757 DNQ589752:DNQ589757 DDU589752:DDU589757 CTY589752:CTY589757 CKC589752:CKC589757 CAG589752:CAG589757 BQK589752:BQK589757 BGO589752:BGO589757 AWS589752:AWS589757 AMW589752:AMW589757 ADA589752:ADA589757 TE589752:TE589757 JI589752:JI589757 M589752:M589757 WVU524216:WVU524221 WLY524216:WLY524221 WCC524216:WCC524221 VSG524216:VSG524221 VIK524216:VIK524221 UYO524216:UYO524221 UOS524216:UOS524221 UEW524216:UEW524221 TVA524216:TVA524221 TLE524216:TLE524221 TBI524216:TBI524221 SRM524216:SRM524221 SHQ524216:SHQ524221 RXU524216:RXU524221 RNY524216:RNY524221 REC524216:REC524221 QUG524216:QUG524221 QKK524216:QKK524221 QAO524216:QAO524221 PQS524216:PQS524221 PGW524216:PGW524221 OXA524216:OXA524221 ONE524216:ONE524221 ODI524216:ODI524221 NTM524216:NTM524221 NJQ524216:NJQ524221 MZU524216:MZU524221 MPY524216:MPY524221 MGC524216:MGC524221 LWG524216:LWG524221 LMK524216:LMK524221 LCO524216:LCO524221 KSS524216:KSS524221 KIW524216:KIW524221 JZA524216:JZA524221 JPE524216:JPE524221 JFI524216:JFI524221 IVM524216:IVM524221 ILQ524216:ILQ524221 IBU524216:IBU524221 HRY524216:HRY524221 HIC524216:HIC524221 GYG524216:GYG524221 GOK524216:GOK524221 GEO524216:GEO524221 FUS524216:FUS524221 FKW524216:FKW524221 FBA524216:FBA524221 ERE524216:ERE524221 EHI524216:EHI524221 DXM524216:DXM524221 DNQ524216:DNQ524221 DDU524216:DDU524221 CTY524216:CTY524221 CKC524216:CKC524221 CAG524216:CAG524221 BQK524216:BQK524221 BGO524216:BGO524221 AWS524216:AWS524221 AMW524216:AMW524221 ADA524216:ADA524221 TE524216:TE524221 JI524216:JI524221 M524216:M524221 WVU458680:WVU458685 WLY458680:WLY458685 WCC458680:WCC458685 VSG458680:VSG458685 VIK458680:VIK458685 UYO458680:UYO458685 UOS458680:UOS458685 UEW458680:UEW458685 TVA458680:TVA458685 TLE458680:TLE458685 TBI458680:TBI458685 SRM458680:SRM458685 SHQ458680:SHQ458685 RXU458680:RXU458685 RNY458680:RNY458685 REC458680:REC458685 QUG458680:QUG458685 QKK458680:QKK458685 QAO458680:QAO458685 PQS458680:PQS458685 PGW458680:PGW458685 OXA458680:OXA458685 ONE458680:ONE458685 ODI458680:ODI458685 NTM458680:NTM458685 NJQ458680:NJQ458685 MZU458680:MZU458685 MPY458680:MPY458685 MGC458680:MGC458685 LWG458680:LWG458685 LMK458680:LMK458685 LCO458680:LCO458685 KSS458680:KSS458685 KIW458680:KIW458685 JZA458680:JZA458685 JPE458680:JPE458685 JFI458680:JFI458685 IVM458680:IVM458685 ILQ458680:ILQ458685 IBU458680:IBU458685 HRY458680:HRY458685 HIC458680:HIC458685 GYG458680:GYG458685 GOK458680:GOK458685 GEO458680:GEO458685 FUS458680:FUS458685 FKW458680:FKW458685 FBA458680:FBA458685 ERE458680:ERE458685 EHI458680:EHI458685 DXM458680:DXM458685 DNQ458680:DNQ458685 DDU458680:DDU458685 CTY458680:CTY458685 CKC458680:CKC458685 CAG458680:CAG458685 BQK458680:BQK458685 BGO458680:BGO458685 AWS458680:AWS458685 AMW458680:AMW458685 ADA458680:ADA458685 TE458680:TE458685 JI458680:JI458685 M458680:M458685 WVU393144:WVU393149 WLY393144:WLY393149 WCC393144:WCC393149 VSG393144:VSG393149 VIK393144:VIK393149 UYO393144:UYO393149 UOS393144:UOS393149 UEW393144:UEW393149 TVA393144:TVA393149 TLE393144:TLE393149 TBI393144:TBI393149 SRM393144:SRM393149 SHQ393144:SHQ393149 RXU393144:RXU393149 RNY393144:RNY393149 REC393144:REC393149 QUG393144:QUG393149 QKK393144:QKK393149 QAO393144:QAO393149 PQS393144:PQS393149 PGW393144:PGW393149 OXA393144:OXA393149 ONE393144:ONE393149 ODI393144:ODI393149 NTM393144:NTM393149 NJQ393144:NJQ393149 MZU393144:MZU393149 MPY393144:MPY393149 MGC393144:MGC393149 LWG393144:LWG393149 LMK393144:LMK393149 LCO393144:LCO393149 KSS393144:KSS393149 KIW393144:KIW393149 JZA393144:JZA393149 JPE393144:JPE393149 JFI393144:JFI393149 IVM393144:IVM393149 ILQ393144:ILQ393149 IBU393144:IBU393149 HRY393144:HRY393149 HIC393144:HIC393149 GYG393144:GYG393149 GOK393144:GOK393149 GEO393144:GEO393149 FUS393144:FUS393149 FKW393144:FKW393149 FBA393144:FBA393149 ERE393144:ERE393149 EHI393144:EHI393149 DXM393144:DXM393149 DNQ393144:DNQ393149 DDU393144:DDU393149 CTY393144:CTY393149 CKC393144:CKC393149 CAG393144:CAG393149 BQK393144:BQK393149 BGO393144:BGO393149 AWS393144:AWS393149 AMW393144:AMW393149 ADA393144:ADA393149 TE393144:TE393149 JI393144:JI393149 M393144:M393149 WVU327608:WVU327613 WLY327608:WLY327613 WCC327608:WCC327613 VSG327608:VSG327613 VIK327608:VIK327613 UYO327608:UYO327613 UOS327608:UOS327613 UEW327608:UEW327613 TVA327608:TVA327613 TLE327608:TLE327613 TBI327608:TBI327613 SRM327608:SRM327613 SHQ327608:SHQ327613 RXU327608:RXU327613 RNY327608:RNY327613 REC327608:REC327613 QUG327608:QUG327613 QKK327608:QKK327613 QAO327608:QAO327613 PQS327608:PQS327613 PGW327608:PGW327613 OXA327608:OXA327613 ONE327608:ONE327613 ODI327608:ODI327613 NTM327608:NTM327613 NJQ327608:NJQ327613 MZU327608:MZU327613 MPY327608:MPY327613 MGC327608:MGC327613 LWG327608:LWG327613 LMK327608:LMK327613 LCO327608:LCO327613 KSS327608:KSS327613 KIW327608:KIW327613 JZA327608:JZA327613 JPE327608:JPE327613 JFI327608:JFI327613 IVM327608:IVM327613 ILQ327608:ILQ327613 IBU327608:IBU327613 HRY327608:HRY327613 HIC327608:HIC327613 GYG327608:GYG327613 GOK327608:GOK327613 GEO327608:GEO327613 FUS327608:FUS327613 FKW327608:FKW327613 FBA327608:FBA327613 ERE327608:ERE327613 EHI327608:EHI327613 DXM327608:DXM327613 DNQ327608:DNQ327613 DDU327608:DDU327613 CTY327608:CTY327613 CKC327608:CKC327613 CAG327608:CAG327613 BQK327608:BQK327613 BGO327608:BGO327613 AWS327608:AWS327613 AMW327608:AMW327613 ADA327608:ADA327613 TE327608:TE327613 JI327608:JI327613 M327608:M327613 WVU262072:WVU262077 WLY262072:WLY262077 WCC262072:WCC262077 VSG262072:VSG262077 VIK262072:VIK262077 UYO262072:UYO262077 UOS262072:UOS262077 UEW262072:UEW262077 TVA262072:TVA262077 TLE262072:TLE262077 TBI262072:TBI262077 SRM262072:SRM262077 SHQ262072:SHQ262077 RXU262072:RXU262077 RNY262072:RNY262077 REC262072:REC262077 QUG262072:QUG262077 QKK262072:QKK262077 QAO262072:QAO262077 PQS262072:PQS262077 PGW262072:PGW262077 OXA262072:OXA262077 ONE262072:ONE262077 ODI262072:ODI262077 NTM262072:NTM262077 NJQ262072:NJQ262077 MZU262072:MZU262077 MPY262072:MPY262077 MGC262072:MGC262077 LWG262072:LWG262077 LMK262072:LMK262077 LCO262072:LCO262077 KSS262072:KSS262077 KIW262072:KIW262077 JZA262072:JZA262077 JPE262072:JPE262077 JFI262072:JFI262077 IVM262072:IVM262077 ILQ262072:ILQ262077 IBU262072:IBU262077 HRY262072:HRY262077 HIC262072:HIC262077 GYG262072:GYG262077 GOK262072:GOK262077 GEO262072:GEO262077 FUS262072:FUS262077 FKW262072:FKW262077 FBA262072:FBA262077 ERE262072:ERE262077 EHI262072:EHI262077 DXM262072:DXM262077 DNQ262072:DNQ262077 DDU262072:DDU262077 CTY262072:CTY262077 CKC262072:CKC262077 CAG262072:CAG262077 BQK262072:BQK262077 BGO262072:BGO262077 AWS262072:AWS262077 AMW262072:AMW262077 ADA262072:ADA262077 TE262072:TE262077 JI262072:JI262077 M262072:M262077 WVU196536:WVU196541 WLY196536:WLY196541 WCC196536:WCC196541 VSG196536:VSG196541 VIK196536:VIK196541 UYO196536:UYO196541 UOS196536:UOS196541 UEW196536:UEW196541 TVA196536:TVA196541 TLE196536:TLE196541 TBI196536:TBI196541 SRM196536:SRM196541 SHQ196536:SHQ196541 RXU196536:RXU196541 RNY196536:RNY196541 REC196536:REC196541 QUG196536:QUG196541 QKK196536:QKK196541 QAO196536:QAO196541 PQS196536:PQS196541 PGW196536:PGW196541 OXA196536:OXA196541 ONE196536:ONE196541 ODI196536:ODI196541 NTM196536:NTM196541 NJQ196536:NJQ196541 MZU196536:MZU196541 MPY196536:MPY196541 MGC196536:MGC196541 LWG196536:LWG196541 LMK196536:LMK196541 LCO196536:LCO196541 KSS196536:KSS196541 KIW196536:KIW196541 JZA196536:JZA196541 JPE196536:JPE196541 JFI196536:JFI196541 IVM196536:IVM196541 ILQ196536:ILQ196541 IBU196536:IBU196541 HRY196536:HRY196541 HIC196536:HIC196541 GYG196536:GYG196541 GOK196536:GOK196541 GEO196536:GEO196541 FUS196536:FUS196541 FKW196536:FKW196541 FBA196536:FBA196541 ERE196536:ERE196541 EHI196536:EHI196541 DXM196536:DXM196541 DNQ196536:DNQ196541 DDU196536:DDU196541 CTY196536:CTY196541 CKC196536:CKC196541 CAG196536:CAG196541 BQK196536:BQK196541 BGO196536:BGO196541 AWS196536:AWS196541 AMW196536:AMW196541 ADA196536:ADA196541 TE196536:TE196541 JI196536:JI196541 M196536:M196541 WVU131000:WVU131005 WLY131000:WLY131005 WCC131000:WCC131005 VSG131000:VSG131005 VIK131000:VIK131005 UYO131000:UYO131005 UOS131000:UOS131005 UEW131000:UEW131005 TVA131000:TVA131005 TLE131000:TLE131005 TBI131000:TBI131005 SRM131000:SRM131005 SHQ131000:SHQ131005 RXU131000:RXU131005 RNY131000:RNY131005 REC131000:REC131005 QUG131000:QUG131005 QKK131000:QKK131005 QAO131000:QAO131005 PQS131000:PQS131005 PGW131000:PGW131005 OXA131000:OXA131005 ONE131000:ONE131005 ODI131000:ODI131005 NTM131000:NTM131005 NJQ131000:NJQ131005 MZU131000:MZU131005 MPY131000:MPY131005 MGC131000:MGC131005 LWG131000:LWG131005 LMK131000:LMK131005 LCO131000:LCO131005 KSS131000:KSS131005 KIW131000:KIW131005 JZA131000:JZA131005 JPE131000:JPE131005 JFI131000:JFI131005 IVM131000:IVM131005 ILQ131000:ILQ131005 IBU131000:IBU131005 HRY131000:HRY131005 HIC131000:HIC131005 GYG131000:GYG131005 GOK131000:GOK131005 GEO131000:GEO131005 FUS131000:FUS131005 FKW131000:FKW131005 FBA131000:FBA131005 ERE131000:ERE131005 EHI131000:EHI131005 DXM131000:DXM131005 DNQ131000:DNQ131005 DDU131000:DDU131005 CTY131000:CTY131005 CKC131000:CKC131005 CAG131000:CAG131005 BQK131000:BQK131005 BGO131000:BGO131005 AWS131000:AWS131005 AMW131000:AMW131005 ADA131000:ADA131005 TE131000:TE131005 JI131000:JI131005 M131000:M131005 WVU65464:WVU65469 WLY65464:WLY65469 WCC65464:WCC65469 VSG65464:VSG65469 VIK65464:VIK65469 UYO65464:UYO65469 UOS65464:UOS65469 UEW65464:UEW65469 TVA65464:TVA65469 TLE65464:TLE65469 TBI65464:TBI65469 SRM65464:SRM65469 SHQ65464:SHQ65469 RXU65464:RXU65469 RNY65464:RNY65469 REC65464:REC65469 QUG65464:QUG65469 QKK65464:QKK65469 QAO65464:QAO65469 PQS65464:PQS65469 PGW65464:PGW65469 OXA65464:OXA65469 ONE65464:ONE65469 ODI65464:ODI65469 NTM65464:NTM65469 NJQ65464:NJQ65469 MZU65464:MZU65469 MPY65464:MPY65469 MGC65464:MGC65469 LWG65464:LWG65469 LMK65464:LMK65469 LCO65464:LCO65469 KSS65464:KSS65469 KIW65464:KIW65469 JZA65464:JZA65469 JPE65464:JPE65469 JFI65464:JFI65469 IVM65464:IVM65469 ILQ65464:ILQ65469 IBU65464:IBU65469 HRY65464:HRY65469 HIC65464:HIC65469 GYG65464:GYG65469 GOK65464:GOK65469 GEO65464:GEO65469 FUS65464:FUS65469 FKW65464:FKW65469 FBA65464:FBA65469 ERE65464:ERE65469 EHI65464:EHI65469 DXM65464:DXM65469 DNQ65464:DNQ65469 DDU65464:DDU65469 CTY65464:CTY65469 CKC65464:CKC65469 CAG65464:CAG65469 BQK65464:BQK65469 BGO65464:BGO65469 AWS65464:AWS65469 AMW65464:AMW65469 ADA65464:ADA65469 TE65464:TE65469 JI65464:JI65469 M65464:M65469 WVT983031:WVT983041 WLX983031:WLX983041 WCB983031:WCB983041 VSF983031:VSF983041 VIJ983031:VIJ983041 UYN983031:UYN983041 UOR983031:UOR983041 UEV983031:UEV983041 TUZ983031:TUZ983041 TLD983031:TLD983041 TBH983031:TBH983041 SRL983031:SRL983041 SHP983031:SHP983041 RXT983031:RXT983041 RNX983031:RNX983041 REB983031:REB983041 QUF983031:QUF983041 QKJ983031:QKJ983041 QAN983031:QAN983041 PQR983031:PQR983041 PGV983031:PGV983041 OWZ983031:OWZ983041 OND983031:OND983041 ODH983031:ODH983041 NTL983031:NTL983041 NJP983031:NJP983041 MZT983031:MZT983041 MPX983031:MPX983041 MGB983031:MGB983041 LWF983031:LWF983041 LMJ983031:LMJ983041 LCN983031:LCN983041 KSR983031:KSR983041 KIV983031:KIV983041 JYZ983031:JYZ983041 JPD983031:JPD983041 JFH983031:JFH983041 IVL983031:IVL983041 ILP983031:ILP983041 IBT983031:IBT983041 HRX983031:HRX983041 HIB983031:HIB983041 GYF983031:GYF983041 GOJ983031:GOJ983041 GEN983031:GEN983041 FUR983031:FUR983041 FKV983031:FKV983041 FAZ983031:FAZ983041 ERD983031:ERD983041 EHH983031:EHH983041 DXL983031:DXL983041 DNP983031:DNP983041 DDT983031:DDT983041 CTX983031:CTX983041 CKB983031:CKB983041 CAF983031:CAF983041 BQJ983031:BQJ983041 BGN983031:BGN983041 AWR983031:AWR983041 AMV983031:AMV983041 ACZ983031:ACZ983041 TD983031:TD983041 JH983031:JH983041 L983031:L983041 WVT917495:WVT917505 WLX917495:WLX917505 WCB917495:WCB917505 VSF917495:VSF917505 VIJ917495:VIJ917505 UYN917495:UYN917505 UOR917495:UOR917505 UEV917495:UEV917505 TUZ917495:TUZ917505 TLD917495:TLD917505 TBH917495:TBH917505 SRL917495:SRL917505 SHP917495:SHP917505 RXT917495:RXT917505 RNX917495:RNX917505 REB917495:REB917505 QUF917495:QUF917505 QKJ917495:QKJ917505 QAN917495:QAN917505 PQR917495:PQR917505 PGV917495:PGV917505 OWZ917495:OWZ917505 OND917495:OND917505 ODH917495:ODH917505 NTL917495:NTL917505 NJP917495:NJP917505 MZT917495:MZT917505 MPX917495:MPX917505 MGB917495:MGB917505 LWF917495:LWF917505 LMJ917495:LMJ917505 LCN917495:LCN917505 KSR917495:KSR917505 KIV917495:KIV917505 JYZ917495:JYZ917505 JPD917495:JPD917505 JFH917495:JFH917505 IVL917495:IVL917505 ILP917495:ILP917505 IBT917495:IBT917505 HRX917495:HRX917505 HIB917495:HIB917505 GYF917495:GYF917505 GOJ917495:GOJ917505 GEN917495:GEN917505 FUR917495:FUR917505 FKV917495:FKV917505 FAZ917495:FAZ917505 ERD917495:ERD917505 EHH917495:EHH917505 DXL917495:DXL917505 DNP917495:DNP917505 DDT917495:DDT917505 CTX917495:CTX917505 CKB917495:CKB917505 CAF917495:CAF917505 BQJ917495:BQJ917505 BGN917495:BGN917505 AWR917495:AWR917505 AMV917495:AMV917505 ACZ917495:ACZ917505 TD917495:TD917505 JH917495:JH917505 L917495:L917505 WVT851959:WVT851969 WLX851959:WLX851969 WCB851959:WCB851969 VSF851959:VSF851969 VIJ851959:VIJ851969 UYN851959:UYN851969 UOR851959:UOR851969 UEV851959:UEV851969 TUZ851959:TUZ851969 TLD851959:TLD851969 TBH851959:TBH851969 SRL851959:SRL851969 SHP851959:SHP851969 RXT851959:RXT851969 RNX851959:RNX851969 REB851959:REB851969 QUF851959:QUF851969 QKJ851959:QKJ851969 QAN851959:QAN851969 PQR851959:PQR851969 PGV851959:PGV851969 OWZ851959:OWZ851969 OND851959:OND851969 ODH851959:ODH851969 NTL851959:NTL851969 NJP851959:NJP851969 MZT851959:MZT851969 MPX851959:MPX851969 MGB851959:MGB851969 LWF851959:LWF851969 LMJ851959:LMJ851969 LCN851959:LCN851969 KSR851959:KSR851969 KIV851959:KIV851969 JYZ851959:JYZ851969 JPD851959:JPD851969 JFH851959:JFH851969 IVL851959:IVL851969 ILP851959:ILP851969 IBT851959:IBT851969 HRX851959:HRX851969 HIB851959:HIB851969 GYF851959:GYF851969 GOJ851959:GOJ851969 GEN851959:GEN851969 FUR851959:FUR851969 FKV851959:FKV851969 FAZ851959:FAZ851969 ERD851959:ERD851969 EHH851959:EHH851969 DXL851959:DXL851969 DNP851959:DNP851969 DDT851959:DDT851969 CTX851959:CTX851969 CKB851959:CKB851969 CAF851959:CAF851969 BQJ851959:BQJ851969 BGN851959:BGN851969 AWR851959:AWR851969 AMV851959:AMV851969 ACZ851959:ACZ851969 TD851959:TD851969 JH851959:JH851969 L851959:L851969 WVT786423:WVT786433 WLX786423:WLX786433 WCB786423:WCB786433 VSF786423:VSF786433 VIJ786423:VIJ786433 UYN786423:UYN786433 UOR786423:UOR786433 UEV786423:UEV786433 TUZ786423:TUZ786433 TLD786423:TLD786433 TBH786423:TBH786433 SRL786423:SRL786433 SHP786423:SHP786433 RXT786423:RXT786433 RNX786423:RNX786433 REB786423:REB786433 QUF786423:QUF786433 QKJ786423:QKJ786433 QAN786423:QAN786433 PQR786423:PQR786433 PGV786423:PGV786433 OWZ786423:OWZ786433 OND786423:OND786433 ODH786423:ODH786433 NTL786423:NTL786433 NJP786423:NJP786433 MZT786423:MZT786433 MPX786423:MPX786433 MGB786423:MGB786433 LWF786423:LWF786433 LMJ786423:LMJ786433 LCN786423:LCN786433 KSR786423:KSR786433 KIV786423:KIV786433 JYZ786423:JYZ786433 JPD786423:JPD786433 JFH786423:JFH786433 IVL786423:IVL786433 ILP786423:ILP786433 IBT786423:IBT786433 HRX786423:HRX786433 HIB786423:HIB786433 GYF786423:GYF786433 GOJ786423:GOJ786433 GEN786423:GEN786433 FUR786423:FUR786433 FKV786423:FKV786433 FAZ786423:FAZ786433 ERD786423:ERD786433 EHH786423:EHH786433 DXL786423:DXL786433 DNP786423:DNP786433 DDT786423:DDT786433 CTX786423:CTX786433 CKB786423:CKB786433 CAF786423:CAF786433 BQJ786423:BQJ786433 BGN786423:BGN786433 AWR786423:AWR786433 AMV786423:AMV786433 ACZ786423:ACZ786433 TD786423:TD786433 JH786423:JH786433 L786423:L786433 WVT720887:WVT720897 WLX720887:WLX720897 WCB720887:WCB720897 VSF720887:VSF720897 VIJ720887:VIJ720897 UYN720887:UYN720897 UOR720887:UOR720897 UEV720887:UEV720897 TUZ720887:TUZ720897 TLD720887:TLD720897 TBH720887:TBH720897 SRL720887:SRL720897 SHP720887:SHP720897 RXT720887:RXT720897 RNX720887:RNX720897 REB720887:REB720897 QUF720887:QUF720897 QKJ720887:QKJ720897 QAN720887:QAN720897 PQR720887:PQR720897 PGV720887:PGV720897 OWZ720887:OWZ720897 OND720887:OND720897 ODH720887:ODH720897 NTL720887:NTL720897 NJP720887:NJP720897 MZT720887:MZT720897 MPX720887:MPX720897 MGB720887:MGB720897 LWF720887:LWF720897 LMJ720887:LMJ720897 LCN720887:LCN720897 KSR720887:KSR720897 KIV720887:KIV720897 JYZ720887:JYZ720897 JPD720887:JPD720897 JFH720887:JFH720897 IVL720887:IVL720897 ILP720887:ILP720897 IBT720887:IBT720897 HRX720887:HRX720897 HIB720887:HIB720897 GYF720887:GYF720897 GOJ720887:GOJ720897 GEN720887:GEN720897 FUR720887:FUR720897 FKV720887:FKV720897 FAZ720887:FAZ720897 ERD720887:ERD720897 EHH720887:EHH720897 DXL720887:DXL720897 DNP720887:DNP720897 DDT720887:DDT720897 CTX720887:CTX720897 CKB720887:CKB720897 CAF720887:CAF720897 BQJ720887:BQJ720897 BGN720887:BGN720897 AWR720887:AWR720897 AMV720887:AMV720897 ACZ720887:ACZ720897 TD720887:TD720897 JH720887:JH720897 L720887:L720897 WVT655351:WVT655361 WLX655351:WLX655361 WCB655351:WCB655361 VSF655351:VSF655361 VIJ655351:VIJ655361 UYN655351:UYN655361 UOR655351:UOR655361 UEV655351:UEV655361 TUZ655351:TUZ655361 TLD655351:TLD655361 TBH655351:TBH655361 SRL655351:SRL655361 SHP655351:SHP655361 RXT655351:RXT655361 RNX655351:RNX655361 REB655351:REB655361 QUF655351:QUF655361 QKJ655351:QKJ655361 QAN655351:QAN655361 PQR655351:PQR655361 PGV655351:PGV655361 OWZ655351:OWZ655361 OND655351:OND655361 ODH655351:ODH655361 NTL655351:NTL655361 NJP655351:NJP655361 MZT655351:MZT655361 MPX655351:MPX655361 MGB655351:MGB655361 LWF655351:LWF655361 LMJ655351:LMJ655361 LCN655351:LCN655361 KSR655351:KSR655361 KIV655351:KIV655361 JYZ655351:JYZ655361 JPD655351:JPD655361 JFH655351:JFH655361 IVL655351:IVL655361 ILP655351:ILP655361 IBT655351:IBT655361 HRX655351:HRX655361 HIB655351:HIB655361 GYF655351:GYF655361 GOJ655351:GOJ655361 GEN655351:GEN655361 FUR655351:FUR655361 FKV655351:FKV655361 FAZ655351:FAZ655361 ERD655351:ERD655361 EHH655351:EHH655361 DXL655351:DXL655361 DNP655351:DNP655361 DDT655351:DDT655361 CTX655351:CTX655361 CKB655351:CKB655361 CAF655351:CAF655361 BQJ655351:BQJ655361 BGN655351:BGN655361 AWR655351:AWR655361 AMV655351:AMV655361 ACZ655351:ACZ655361 TD655351:TD655361 JH655351:JH655361 L655351:L655361 WVT589815:WVT589825 WLX589815:WLX589825 WCB589815:WCB589825 VSF589815:VSF589825 VIJ589815:VIJ589825 UYN589815:UYN589825 UOR589815:UOR589825 UEV589815:UEV589825 TUZ589815:TUZ589825 TLD589815:TLD589825 TBH589815:TBH589825 SRL589815:SRL589825 SHP589815:SHP589825 RXT589815:RXT589825 RNX589815:RNX589825 REB589815:REB589825 QUF589815:QUF589825 QKJ589815:QKJ589825 QAN589815:QAN589825 PQR589815:PQR589825 PGV589815:PGV589825 OWZ589815:OWZ589825 OND589815:OND589825 ODH589815:ODH589825 NTL589815:NTL589825 NJP589815:NJP589825 MZT589815:MZT589825 MPX589815:MPX589825 MGB589815:MGB589825 LWF589815:LWF589825 LMJ589815:LMJ589825 LCN589815:LCN589825 KSR589815:KSR589825 KIV589815:KIV589825 JYZ589815:JYZ589825 JPD589815:JPD589825 JFH589815:JFH589825 IVL589815:IVL589825 ILP589815:ILP589825 IBT589815:IBT589825 HRX589815:HRX589825 HIB589815:HIB589825 GYF589815:GYF589825 GOJ589815:GOJ589825 GEN589815:GEN589825 FUR589815:FUR589825 FKV589815:FKV589825 FAZ589815:FAZ589825 ERD589815:ERD589825 EHH589815:EHH589825 DXL589815:DXL589825 DNP589815:DNP589825 DDT589815:DDT589825 CTX589815:CTX589825 CKB589815:CKB589825 CAF589815:CAF589825 BQJ589815:BQJ589825 BGN589815:BGN589825 AWR589815:AWR589825 AMV589815:AMV589825 ACZ589815:ACZ589825 TD589815:TD589825 JH589815:JH589825 L589815:L589825 WVT524279:WVT524289 WLX524279:WLX524289 WCB524279:WCB524289 VSF524279:VSF524289 VIJ524279:VIJ524289 UYN524279:UYN524289 UOR524279:UOR524289 UEV524279:UEV524289 TUZ524279:TUZ524289 TLD524279:TLD524289 TBH524279:TBH524289 SRL524279:SRL524289 SHP524279:SHP524289 RXT524279:RXT524289 RNX524279:RNX524289 REB524279:REB524289 QUF524279:QUF524289 QKJ524279:QKJ524289 QAN524279:QAN524289 PQR524279:PQR524289 PGV524279:PGV524289 OWZ524279:OWZ524289 OND524279:OND524289 ODH524279:ODH524289 NTL524279:NTL524289 NJP524279:NJP524289 MZT524279:MZT524289 MPX524279:MPX524289 MGB524279:MGB524289 LWF524279:LWF524289 LMJ524279:LMJ524289 LCN524279:LCN524289 KSR524279:KSR524289 KIV524279:KIV524289 JYZ524279:JYZ524289 JPD524279:JPD524289 JFH524279:JFH524289 IVL524279:IVL524289 ILP524279:ILP524289 IBT524279:IBT524289 HRX524279:HRX524289 HIB524279:HIB524289 GYF524279:GYF524289 GOJ524279:GOJ524289 GEN524279:GEN524289 FUR524279:FUR524289 FKV524279:FKV524289 FAZ524279:FAZ524289 ERD524279:ERD524289 EHH524279:EHH524289 DXL524279:DXL524289 DNP524279:DNP524289 DDT524279:DDT524289 CTX524279:CTX524289 CKB524279:CKB524289 CAF524279:CAF524289 BQJ524279:BQJ524289 BGN524279:BGN524289 AWR524279:AWR524289 AMV524279:AMV524289 ACZ524279:ACZ524289 TD524279:TD524289 JH524279:JH524289 L524279:L524289 WVT458743:WVT458753 WLX458743:WLX458753 WCB458743:WCB458753 VSF458743:VSF458753 VIJ458743:VIJ458753 UYN458743:UYN458753 UOR458743:UOR458753 UEV458743:UEV458753 TUZ458743:TUZ458753 TLD458743:TLD458753 TBH458743:TBH458753 SRL458743:SRL458753 SHP458743:SHP458753 RXT458743:RXT458753 RNX458743:RNX458753 REB458743:REB458753 QUF458743:QUF458753 QKJ458743:QKJ458753 QAN458743:QAN458753 PQR458743:PQR458753 PGV458743:PGV458753 OWZ458743:OWZ458753 OND458743:OND458753 ODH458743:ODH458753 NTL458743:NTL458753 NJP458743:NJP458753 MZT458743:MZT458753 MPX458743:MPX458753 MGB458743:MGB458753 LWF458743:LWF458753 LMJ458743:LMJ458753 LCN458743:LCN458753 KSR458743:KSR458753 KIV458743:KIV458753 JYZ458743:JYZ458753 JPD458743:JPD458753 JFH458743:JFH458753 IVL458743:IVL458753 ILP458743:ILP458753 IBT458743:IBT458753 HRX458743:HRX458753 HIB458743:HIB458753 GYF458743:GYF458753 GOJ458743:GOJ458753 GEN458743:GEN458753 FUR458743:FUR458753 FKV458743:FKV458753 FAZ458743:FAZ458753 ERD458743:ERD458753 EHH458743:EHH458753 DXL458743:DXL458753 DNP458743:DNP458753 DDT458743:DDT458753 CTX458743:CTX458753 CKB458743:CKB458753 CAF458743:CAF458753 BQJ458743:BQJ458753 BGN458743:BGN458753 AWR458743:AWR458753 AMV458743:AMV458753 ACZ458743:ACZ458753 TD458743:TD458753 JH458743:JH458753 L458743:L458753 WVT393207:WVT393217 WLX393207:WLX393217 WCB393207:WCB393217 VSF393207:VSF393217 VIJ393207:VIJ393217 UYN393207:UYN393217 UOR393207:UOR393217 UEV393207:UEV393217 TUZ393207:TUZ393217 TLD393207:TLD393217 TBH393207:TBH393217 SRL393207:SRL393217 SHP393207:SHP393217 RXT393207:RXT393217 RNX393207:RNX393217 REB393207:REB393217 QUF393207:QUF393217 QKJ393207:QKJ393217 QAN393207:QAN393217 PQR393207:PQR393217 PGV393207:PGV393217 OWZ393207:OWZ393217 OND393207:OND393217 ODH393207:ODH393217 NTL393207:NTL393217 NJP393207:NJP393217 MZT393207:MZT393217 MPX393207:MPX393217 MGB393207:MGB393217 LWF393207:LWF393217 LMJ393207:LMJ393217 LCN393207:LCN393217 KSR393207:KSR393217 KIV393207:KIV393217 JYZ393207:JYZ393217 JPD393207:JPD393217 JFH393207:JFH393217 IVL393207:IVL393217 ILP393207:ILP393217 IBT393207:IBT393217 HRX393207:HRX393217 HIB393207:HIB393217 GYF393207:GYF393217 GOJ393207:GOJ393217 GEN393207:GEN393217 FUR393207:FUR393217 FKV393207:FKV393217 FAZ393207:FAZ393217 ERD393207:ERD393217 EHH393207:EHH393217 DXL393207:DXL393217 DNP393207:DNP393217 DDT393207:DDT393217 CTX393207:CTX393217 CKB393207:CKB393217 CAF393207:CAF393217 BQJ393207:BQJ393217 BGN393207:BGN393217 AWR393207:AWR393217 AMV393207:AMV393217 ACZ393207:ACZ393217 TD393207:TD393217 JH393207:JH393217 L393207:L393217 WVT327671:WVT327681 WLX327671:WLX327681 WCB327671:WCB327681 VSF327671:VSF327681 VIJ327671:VIJ327681 UYN327671:UYN327681 UOR327671:UOR327681 UEV327671:UEV327681 TUZ327671:TUZ327681 TLD327671:TLD327681 TBH327671:TBH327681 SRL327671:SRL327681 SHP327671:SHP327681 RXT327671:RXT327681 RNX327671:RNX327681 REB327671:REB327681 QUF327671:QUF327681 QKJ327671:QKJ327681 QAN327671:QAN327681 PQR327671:PQR327681 PGV327671:PGV327681 OWZ327671:OWZ327681 OND327671:OND327681 ODH327671:ODH327681 NTL327671:NTL327681 NJP327671:NJP327681 MZT327671:MZT327681 MPX327671:MPX327681 MGB327671:MGB327681 LWF327671:LWF327681 LMJ327671:LMJ327681 LCN327671:LCN327681 KSR327671:KSR327681 KIV327671:KIV327681 JYZ327671:JYZ327681 JPD327671:JPD327681 JFH327671:JFH327681 IVL327671:IVL327681 ILP327671:ILP327681 IBT327671:IBT327681 HRX327671:HRX327681 HIB327671:HIB327681 GYF327671:GYF327681 GOJ327671:GOJ327681 GEN327671:GEN327681 FUR327671:FUR327681 FKV327671:FKV327681 FAZ327671:FAZ327681 ERD327671:ERD327681 EHH327671:EHH327681 DXL327671:DXL327681 DNP327671:DNP327681 DDT327671:DDT327681 CTX327671:CTX327681 CKB327671:CKB327681 CAF327671:CAF327681 BQJ327671:BQJ327681 BGN327671:BGN327681 AWR327671:AWR327681 AMV327671:AMV327681 ACZ327671:ACZ327681 TD327671:TD327681 JH327671:JH327681 L327671:L327681 WVT262135:WVT262145 WLX262135:WLX262145 WCB262135:WCB262145 VSF262135:VSF262145 VIJ262135:VIJ262145 UYN262135:UYN262145 UOR262135:UOR262145 UEV262135:UEV262145 TUZ262135:TUZ262145 TLD262135:TLD262145 TBH262135:TBH262145 SRL262135:SRL262145 SHP262135:SHP262145 RXT262135:RXT262145 RNX262135:RNX262145 REB262135:REB262145 QUF262135:QUF262145 QKJ262135:QKJ262145 QAN262135:QAN262145 PQR262135:PQR262145 PGV262135:PGV262145 OWZ262135:OWZ262145 OND262135:OND262145 ODH262135:ODH262145 NTL262135:NTL262145 NJP262135:NJP262145 MZT262135:MZT262145 MPX262135:MPX262145 MGB262135:MGB262145 LWF262135:LWF262145 LMJ262135:LMJ262145 LCN262135:LCN262145 KSR262135:KSR262145 KIV262135:KIV262145 JYZ262135:JYZ262145 JPD262135:JPD262145 JFH262135:JFH262145 IVL262135:IVL262145 ILP262135:ILP262145 IBT262135:IBT262145 HRX262135:HRX262145 HIB262135:HIB262145 GYF262135:GYF262145 GOJ262135:GOJ262145 GEN262135:GEN262145 FUR262135:FUR262145 FKV262135:FKV262145 FAZ262135:FAZ262145 ERD262135:ERD262145 EHH262135:EHH262145 DXL262135:DXL262145 DNP262135:DNP262145 DDT262135:DDT262145 CTX262135:CTX262145 CKB262135:CKB262145 CAF262135:CAF262145 BQJ262135:BQJ262145 BGN262135:BGN262145 AWR262135:AWR262145 AMV262135:AMV262145 ACZ262135:ACZ262145 TD262135:TD262145 JH262135:JH262145 L262135:L262145 WVT196599:WVT196609 WLX196599:WLX196609 WCB196599:WCB196609 VSF196599:VSF196609 VIJ196599:VIJ196609 UYN196599:UYN196609 UOR196599:UOR196609 UEV196599:UEV196609 TUZ196599:TUZ196609 TLD196599:TLD196609 TBH196599:TBH196609 SRL196599:SRL196609 SHP196599:SHP196609 RXT196599:RXT196609 RNX196599:RNX196609 REB196599:REB196609 QUF196599:QUF196609 QKJ196599:QKJ196609 QAN196599:QAN196609 PQR196599:PQR196609 PGV196599:PGV196609 OWZ196599:OWZ196609 OND196599:OND196609 ODH196599:ODH196609 NTL196599:NTL196609 NJP196599:NJP196609 MZT196599:MZT196609 MPX196599:MPX196609 MGB196599:MGB196609 LWF196599:LWF196609 LMJ196599:LMJ196609 LCN196599:LCN196609 KSR196599:KSR196609 KIV196599:KIV196609 JYZ196599:JYZ196609 JPD196599:JPD196609 JFH196599:JFH196609 IVL196599:IVL196609 ILP196599:ILP196609 IBT196599:IBT196609 HRX196599:HRX196609 HIB196599:HIB196609 GYF196599:GYF196609 GOJ196599:GOJ196609 GEN196599:GEN196609 FUR196599:FUR196609 FKV196599:FKV196609 FAZ196599:FAZ196609 ERD196599:ERD196609 EHH196599:EHH196609 DXL196599:DXL196609 DNP196599:DNP196609 DDT196599:DDT196609 CTX196599:CTX196609 CKB196599:CKB196609 CAF196599:CAF196609 BQJ196599:BQJ196609 BGN196599:BGN196609 AWR196599:AWR196609 AMV196599:AMV196609 ACZ196599:ACZ196609 TD196599:TD196609 JH196599:JH196609 L196599:L196609 WVT131063:WVT131073 WLX131063:WLX131073 WCB131063:WCB131073 VSF131063:VSF131073 VIJ131063:VIJ131073 UYN131063:UYN131073 UOR131063:UOR131073 UEV131063:UEV131073 TUZ131063:TUZ131073 TLD131063:TLD131073 TBH131063:TBH131073 SRL131063:SRL131073 SHP131063:SHP131073 RXT131063:RXT131073 RNX131063:RNX131073 REB131063:REB131073 QUF131063:QUF131073 QKJ131063:QKJ131073 QAN131063:QAN131073 PQR131063:PQR131073 PGV131063:PGV131073 OWZ131063:OWZ131073 OND131063:OND131073 ODH131063:ODH131073 NTL131063:NTL131073 NJP131063:NJP131073 MZT131063:MZT131073 MPX131063:MPX131073 MGB131063:MGB131073 LWF131063:LWF131073 LMJ131063:LMJ131073 LCN131063:LCN131073 KSR131063:KSR131073 KIV131063:KIV131073 JYZ131063:JYZ131073 JPD131063:JPD131073 JFH131063:JFH131073 IVL131063:IVL131073 ILP131063:ILP131073 IBT131063:IBT131073 HRX131063:HRX131073 HIB131063:HIB131073 GYF131063:GYF131073 GOJ131063:GOJ131073 GEN131063:GEN131073 FUR131063:FUR131073 FKV131063:FKV131073 FAZ131063:FAZ131073 ERD131063:ERD131073 EHH131063:EHH131073 DXL131063:DXL131073 DNP131063:DNP131073 DDT131063:DDT131073 CTX131063:CTX131073 CKB131063:CKB131073 CAF131063:CAF131073 BQJ131063:BQJ131073 BGN131063:BGN131073 AWR131063:AWR131073 AMV131063:AMV131073 ACZ131063:ACZ131073 TD131063:TD131073 JH131063:JH131073 L131063:L131073 WVT65527:WVT65537 WLX65527:WLX65537 WCB65527:WCB65537 VSF65527:VSF65537 VIJ65527:VIJ65537 UYN65527:UYN65537 UOR65527:UOR65537 UEV65527:UEV65537 TUZ65527:TUZ65537 TLD65527:TLD65537 TBH65527:TBH65537 SRL65527:SRL65537 SHP65527:SHP65537 RXT65527:RXT65537 RNX65527:RNX65537 REB65527:REB65537 QUF65527:QUF65537 QKJ65527:QKJ65537 QAN65527:QAN65537 PQR65527:PQR65537 PGV65527:PGV65537 OWZ65527:OWZ65537 OND65527:OND65537 ODH65527:ODH65537 NTL65527:NTL65537 NJP65527:NJP65537 MZT65527:MZT65537 MPX65527:MPX65537 MGB65527:MGB65537 LWF65527:LWF65537 LMJ65527:LMJ65537 LCN65527:LCN65537 KSR65527:KSR65537 KIV65527:KIV65537 JYZ65527:JYZ65537 JPD65527:JPD65537 JFH65527:JFH65537 IVL65527:IVL65537 ILP65527:ILP65537 IBT65527:IBT65537 HRX65527:HRX65537 HIB65527:HIB65537 GYF65527:GYF65537 GOJ65527:GOJ65537 GEN65527:GEN65537 FUR65527:FUR65537 FKV65527:FKV65537 FAZ65527:FAZ65537 ERD65527:ERD65537 EHH65527:EHH65537 DXL65527:DXL65537 DNP65527:DNP65537 DDT65527:DDT65537 CTX65527:CTX65537 CKB65527:CKB65537 CAF65527:CAF65537 BQJ65527:BQJ65537 BGN65527:BGN65537 AWR65527:AWR65537 AMV65527:AMV65537 ACZ65527:ACZ65537 TD65527:TD65537 JH65527:JH65537 L65527:L65537 WVT983069:WVT983075 WLX983069:WLX983075 WCB983069:WCB983075 VSF983069:VSF983075 VIJ983069:VIJ983075 UYN983069:UYN983075 UOR983069:UOR983075 UEV983069:UEV983075 TUZ983069:TUZ983075 TLD983069:TLD983075 TBH983069:TBH983075 SRL983069:SRL983075 SHP983069:SHP983075 RXT983069:RXT983075 RNX983069:RNX983075 REB983069:REB983075 QUF983069:QUF983075 QKJ983069:QKJ983075 QAN983069:QAN983075 PQR983069:PQR983075 PGV983069:PGV983075 OWZ983069:OWZ983075 OND983069:OND983075 ODH983069:ODH983075 NTL983069:NTL983075 NJP983069:NJP983075 MZT983069:MZT983075 MPX983069:MPX983075 MGB983069:MGB983075 LWF983069:LWF983075 LMJ983069:LMJ983075 LCN983069:LCN983075 KSR983069:KSR983075 KIV983069:KIV983075 JYZ983069:JYZ983075 JPD983069:JPD983075 JFH983069:JFH983075 IVL983069:IVL983075 ILP983069:ILP983075 IBT983069:IBT983075 HRX983069:HRX983075 HIB983069:HIB983075 GYF983069:GYF983075 GOJ983069:GOJ983075 GEN983069:GEN983075 FUR983069:FUR983075 FKV983069:FKV983075 FAZ983069:FAZ983075 ERD983069:ERD983075 EHH983069:EHH983075 DXL983069:DXL983075 DNP983069:DNP983075 DDT983069:DDT983075 CTX983069:CTX983075 CKB983069:CKB983075 CAF983069:CAF983075 BQJ983069:BQJ983075 BGN983069:BGN983075 AWR983069:AWR983075 AMV983069:AMV983075 ACZ983069:ACZ983075 TD983069:TD983075 JH983069:JH983075 L983069:L983075 WVT917533:WVT917539 WLX917533:WLX917539 WCB917533:WCB917539 VSF917533:VSF917539 VIJ917533:VIJ917539 UYN917533:UYN917539 UOR917533:UOR917539 UEV917533:UEV917539 TUZ917533:TUZ917539 TLD917533:TLD917539 TBH917533:TBH917539 SRL917533:SRL917539 SHP917533:SHP917539 RXT917533:RXT917539 RNX917533:RNX917539 REB917533:REB917539 QUF917533:QUF917539 QKJ917533:QKJ917539 QAN917533:QAN917539 PQR917533:PQR917539 PGV917533:PGV917539 OWZ917533:OWZ917539 OND917533:OND917539 ODH917533:ODH917539 NTL917533:NTL917539 NJP917533:NJP917539 MZT917533:MZT917539 MPX917533:MPX917539 MGB917533:MGB917539 LWF917533:LWF917539 LMJ917533:LMJ917539 LCN917533:LCN917539 KSR917533:KSR917539 KIV917533:KIV917539 JYZ917533:JYZ917539 JPD917533:JPD917539 JFH917533:JFH917539 IVL917533:IVL917539 ILP917533:ILP917539 IBT917533:IBT917539 HRX917533:HRX917539 HIB917533:HIB917539 GYF917533:GYF917539 GOJ917533:GOJ917539 GEN917533:GEN917539 FUR917533:FUR917539 FKV917533:FKV917539 FAZ917533:FAZ917539 ERD917533:ERD917539 EHH917533:EHH917539 DXL917533:DXL917539 DNP917533:DNP917539 DDT917533:DDT917539 CTX917533:CTX917539 CKB917533:CKB917539 CAF917533:CAF917539 BQJ917533:BQJ917539 BGN917533:BGN917539 AWR917533:AWR917539 AMV917533:AMV917539 ACZ917533:ACZ917539 TD917533:TD917539 JH917533:JH917539 L917533:L917539 WVT851997:WVT852003 WLX851997:WLX852003 WCB851997:WCB852003 VSF851997:VSF852003 VIJ851997:VIJ852003 UYN851997:UYN852003 UOR851997:UOR852003 UEV851997:UEV852003 TUZ851997:TUZ852003 TLD851997:TLD852003 TBH851997:TBH852003 SRL851997:SRL852003 SHP851997:SHP852003 RXT851997:RXT852003 RNX851997:RNX852003 REB851997:REB852003 QUF851997:QUF852003 QKJ851997:QKJ852003 QAN851997:QAN852003 PQR851997:PQR852003 PGV851997:PGV852003 OWZ851997:OWZ852003 OND851997:OND852003 ODH851997:ODH852003 NTL851997:NTL852003 NJP851997:NJP852003 MZT851997:MZT852003 MPX851997:MPX852003 MGB851997:MGB852003 LWF851997:LWF852003 LMJ851997:LMJ852003 LCN851997:LCN852003 KSR851997:KSR852003 KIV851997:KIV852003 JYZ851997:JYZ852003 JPD851997:JPD852003 JFH851997:JFH852003 IVL851997:IVL852003 ILP851997:ILP852003 IBT851997:IBT852003 HRX851997:HRX852003 HIB851997:HIB852003 GYF851997:GYF852003 GOJ851997:GOJ852003 GEN851997:GEN852003 FUR851997:FUR852003 FKV851997:FKV852003 FAZ851997:FAZ852003 ERD851997:ERD852003 EHH851997:EHH852003 DXL851997:DXL852003 DNP851997:DNP852003 DDT851997:DDT852003 CTX851997:CTX852003 CKB851997:CKB852003 CAF851997:CAF852003 BQJ851997:BQJ852003 BGN851997:BGN852003 AWR851997:AWR852003 AMV851997:AMV852003 ACZ851997:ACZ852003 TD851997:TD852003 JH851997:JH852003 L851997:L852003 WVT786461:WVT786467 WLX786461:WLX786467 WCB786461:WCB786467 VSF786461:VSF786467 VIJ786461:VIJ786467 UYN786461:UYN786467 UOR786461:UOR786467 UEV786461:UEV786467 TUZ786461:TUZ786467 TLD786461:TLD786467 TBH786461:TBH786467 SRL786461:SRL786467 SHP786461:SHP786467 RXT786461:RXT786467 RNX786461:RNX786467 REB786461:REB786467 QUF786461:QUF786467 QKJ786461:QKJ786467 QAN786461:QAN786467 PQR786461:PQR786467 PGV786461:PGV786467 OWZ786461:OWZ786467 OND786461:OND786467 ODH786461:ODH786467 NTL786461:NTL786467 NJP786461:NJP786467 MZT786461:MZT786467 MPX786461:MPX786467 MGB786461:MGB786467 LWF786461:LWF786467 LMJ786461:LMJ786467 LCN786461:LCN786467 KSR786461:KSR786467 KIV786461:KIV786467 JYZ786461:JYZ786467 JPD786461:JPD786467 JFH786461:JFH786467 IVL786461:IVL786467 ILP786461:ILP786467 IBT786461:IBT786467 HRX786461:HRX786467 HIB786461:HIB786467 GYF786461:GYF786467 GOJ786461:GOJ786467 GEN786461:GEN786467 FUR786461:FUR786467 FKV786461:FKV786467 FAZ786461:FAZ786467 ERD786461:ERD786467 EHH786461:EHH786467 DXL786461:DXL786467 DNP786461:DNP786467 DDT786461:DDT786467 CTX786461:CTX786467 CKB786461:CKB786467 CAF786461:CAF786467 BQJ786461:BQJ786467 BGN786461:BGN786467 AWR786461:AWR786467 AMV786461:AMV786467 ACZ786461:ACZ786467 TD786461:TD786467 JH786461:JH786467 L786461:L786467 WVT720925:WVT720931 WLX720925:WLX720931 WCB720925:WCB720931 VSF720925:VSF720931 VIJ720925:VIJ720931 UYN720925:UYN720931 UOR720925:UOR720931 UEV720925:UEV720931 TUZ720925:TUZ720931 TLD720925:TLD720931 TBH720925:TBH720931 SRL720925:SRL720931 SHP720925:SHP720931 RXT720925:RXT720931 RNX720925:RNX720931 REB720925:REB720931 QUF720925:QUF720931 QKJ720925:QKJ720931 QAN720925:QAN720931 PQR720925:PQR720931 PGV720925:PGV720931 OWZ720925:OWZ720931 OND720925:OND720931 ODH720925:ODH720931 NTL720925:NTL720931 NJP720925:NJP720931 MZT720925:MZT720931 MPX720925:MPX720931 MGB720925:MGB720931 LWF720925:LWF720931 LMJ720925:LMJ720931 LCN720925:LCN720931 KSR720925:KSR720931 KIV720925:KIV720931 JYZ720925:JYZ720931 JPD720925:JPD720931 JFH720925:JFH720931 IVL720925:IVL720931 ILP720925:ILP720931 IBT720925:IBT720931 HRX720925:HRX720931 HIB720925:HIB720931 GYF720925:GYF720931 GOJ720925:GOJ720931 GEN720925:GEN720931 FUR720925:FUR720931 FKV720925:FKV720931 FAZ720925:FAZ720931 ERD720925:ERD720931 EHH720925:EHH720931 DXL720925:DXL720931 DNP720925:DNP720931 DDT720925:DDT720931 CTX720925:CTX720931 CKB720925:CKB720931 CAF720925:CAF720931 BQJ720925:BQJ720931 BGN720925:BGN720931 AWR720925:AWR720931 AMV720925:AMV720931 ACZ720925:ACZ720931 TD720925:TD720931 JH720925:JH720931 L720925:L720931 WVT655389:WVT655395 WLX655389:WLX655395 WCB655389:WCB655395 VSF655389:VSF655395 VIJ655389:VIJ655395 UYN655389:UYN655395 UOR655389:UOR655395 UEV655389:UEV655395 TUZ655389:TUZ655395 TLD655389:TLD655395 TBH655389:TBH655395 SRL655389:SRL655395 SHP655389:SHP655395 RXT655389:RXT655395 RNX655389:RNX655395 REB655389:REB655395 QUF655389:QUF655395 QKJ655389:QKJ655395 QAN655389:QAN655395 PQR655389:PQR655395 PGV655389:PGV655395 OWZ655389:OWZ655395 OND655389:OND655395 ODH655389:ODH655395 NTL655389:NTL655395 NJP655389:NJP655395 MZT655389:MZT655395 MPX655389:MPX655395 MGB655389:MGB655395 LWF655389:LWF655395 LMJ655389:LMJ655395 LCN655389:LCN655395 KSR655389:KSR655395 KIV655389:KIV655395 JYZ655389:JYZ655395 JPD655389:JPD655395 JFH655389:JFH655395 IVL655389:IVL655395 ILP655389:ILP655395 IBT655389:IBT655395 HRX655389:HRX655395 HIB655389:HIB655395 GYF655389:GYF655395 GOJ655389:GOJ655395 GEN655389:GEN655395 FUR655389:FUR655395 FKV655389:FKV655395 FAZ655389:FAZ655395 ERD655389:ERD655395 EHH655389:EHH655395 DXL655389:DXL655395 DNP655389:DNP655395 DDT655389:DDT655395 CTX655389:CTX655395 CKB655389:CKB655395 CAF655389:CAF655395 BQJ655389:BQJ655395 BGN655389:BGN655395 AWR655389:AWR655395 AMV655389:AMV655395 ACZ655389:ACZ655395 TD655389:TD655395 JH655389:JH655395 L655389:L655395 WVT589853:WVT589859 WLX589853:WLX589859 WCB589853:WCB589859 VSF589853:VSF589859 VIJ589853:VIJ589859 UYN589853:UYN589859 UOR589853:UOR589859 UEV589853:UEV589859 TUZ589853:TUZ589859 TLD589853:TLD589859 TBH589853:TBH589859 SRL589853:SRL589859 SHP589853:SHP589859 RXT589853:RXT589859 RNX589853:RNX589859 REB589853:REB589859 QUF589853:QUF589859 QKJ589853:QKJ589859 QAN589853:QAN589859 PQR589853:PQR589859 PGV589853:PGV589859 OWZ589853:OWZ589859 OND589853:OND589859 ODH589853:ODH589859 NTL589853:NTL589859 NJP589853:NJP589859 MZT589853:MZT589859 MPX589853:MPX589859 MGB589853:MGB589859 LWF589853:LWF589859 LMJ589853:LMJ589859 LCN589853:LCN589859 KSR589853:KSR589859 KIV589853:KIV589859 JYZ589853:JYZ589859 JPD589853:JPD589859 JFH589853:JFH589859 IVL589853:IVL589859 ILP589853:ILP589859 IBT589853:IBT589859 HRX589853:HRX589859 HIB589853:HIB589859 GYF589853:GYF589859 GOJ589853:GOJ589859 GEN589853:GEN589859 FUR589853:FUR589859 FKV589853:FKV589859 FAZ589853:FAZ589859 ERD589853:ERD589859 EHH589853:EHH589859 DXL589853:DXL589859 DNP589853:DNP589859 DDT589853:DDT589859 CTX589853:CTX589859 CKB589853:CKB589859 CAF589853:CAF589859 BQJ589853:BQJ589859 BGN589853:BGN589859 AWR589853:AWR589859 AMV589853:AMV589859 ACZ589853:ACZ589859 TD589853:TD589859 JH589853:JH589859 L589853:L589859 WVT524317:WVT524323 WLX524317:WLX524323 WCB524317:WCB524323 VSF524317:VSF524323 VIJ524317:VIJ524323 UYN524317:UYN524323 UOR524317:UOR524323 UEV524317:UEV524323 TUZ524317:TUZ524323 TLD524317:TLD524323 TBH524317:TBH524323 SRL524317:SRL524323 SHP524317:SHP524323 RXT524317:RXT524323 RNX524317:RNX524323 REB524317:REB524323 QUF524317:QUF524323 QKJ524317:QKJ524323 QAN524317:QAN524323 PQR524317:PQR524323 PGV524317:PGV524323 OWZ524317:OWZ524323 OND524317:OND524323 ODH524317:ODH524323 NTL524317:NTL524323 NJP524317:NJP524323 MZT524317:MZT524323 MPX524317:MPX524323 MGB524317:MGB524323 LWF524317:LWF524323 LMJ524317:LMJ524323 LCN524317:LCN524323 KSR524317:KSR524323 KIV524317:KIV524323 JYZ524317:JYZ524323 JPD524317:JPD524323 JFH524317:JFH524323 IVL524317:IVL524323 ILP524317:ILP524323 IBT524317:IBT524323 HRX524317:HRX524323 HIB524317:HIB524323 GYF524317:GYF524323 GOJ524317:GOJ524323 GEN524317:GEN524323 FUR524317:FUR524323 FKV524317:FKV524323 FAZ524317:FAZ524323 ERD524317:ERD524323 EHH524317:EHH524323 DXL524317:DXL524323 DNP524317:DNP524323 DDT524317:DDT524323 CTX524317:CTX524323 CKB524317:CKB524323 CAF524317:CAF524323 BQJ524317:BQJ524323 BGN524317:BGN524323 AWR524317:AWR524323 AMV524317:AMV524323 ACZ524317:ACZ524323 TD524317:TD524323 JH524317:JH524323 L524317:L524323 WVT458781:WVT458787 WLX458781:WLX458787 WCB458781:WCB458787 VSF458781:VSF458787 VIJ458781:VIJ458787 UYN458781:UYN458787 UOR458781:UOR458787 UEV458781:UEV458787 TUZ458781:TUZ458787 TLD458781:TLD458787 TBH458781:TBH458787 SRL458781:SRL458787 SHP458781:SHP458787 RXT458781:RXT458787 RNX458781:RNX458787 REB458781:REB458787 QUF458781:QUF458787 QKJ458781:QKJ458787 QAN458781:QAN458787 PQR458781:PQR458787 PGV458781:PGV458787 OWZ458781:OWZ458787 OND458781:OND458787 ODH458781:ODH458787 NTL458781:NTL458787 NJP458781:NJP458787 MZT458781:MZT458787 MPX458781:MPX458787 MGB458781:MGB458787 LWF458781:LWF458787 LMJ458781:LMJ458787 LCN458781:LCN458787 KSR458781:KSR458787 KIV458781:KIV458787 JYZ458781:JYZ458787 JPD458781:JPD458787 JFH458781:JFH458787 IVL458781:IVL458787 ILP458781:ILP458787 IBT458781:IBT458787 HRX458781:HRX458787 HIB458781:HIB458787 GYF458781:GYF458787 GOJ458781:GOJ458787 GEN458781:GEN458787 FUR458781:FUR458787 FKV458781:FKV458787 FAZ458781:FAZ458787 ERD458781:ERD458787 EHH458781:EHH458787 DXL458781:DXL458787 DNP458781:DNP458787 DDT458781:DDT458787 CTX458781:CTX458787 CKB458781:CKB458787 CAF458781:CAF458787 BQJ458781:BQJ458787 BGN458781:BGN458787 AWR458781:AWR458787 AMV458781:AMV458787 ACZ458781:ACZ458787 TD458781:TD458787 JH458781:JH458787 L458781:L458787 WVT393245:WVT393251 WLX393245:WLX393251 WCB393245:WCB393251 VSF393245:VSF393251 VIJ393245:VIJ393251 UYN393245:UYN393251 UOR393245:UOR393251 UEV393245:UEV393251 TUZ393245:TUZ393251 TLD393245:TLD393251 TBH393245:TBH393251 SRL393245:SRL393251 SHP393245:SHP393251 RXT393245:RXT393251 RNX393245:RNX393251 REB393245:REB393251 QUF393245:QUF393251 QKJ393245:QKJ393251 QAN393245:QAN393251 PQR393245:PQR393251 PGV393245:PGV393251 OWZ393245:OWZ393251 OND393245:OND393251 ODH393245:ODH393251 NTL393245:NTL393251 NJP393245:NJP393251 MZT393245:MZT393251 MPX393245:MPX393251 MGB393245:MGB393251 LWF393245:LWF393251 LMJ393245:LMJ393251 LCN393245:LCN393251 KSR393245:KSR393251 KIV393245:KIV393251 JYZ393245:JYZ393251 JPD393245:JPD393251 JFH393245:JFH393251 IVL393245:IVL393251 ILP393245:ILP393251 IBT393245:IBT393251 HRX393245:HRX393251 HIB393245:HIB393251 GYF393245:GYF393251 GOJ393245:GOJ393251 GEN393245:GEN393251 FUR393245:FUR393251 FKV393245:FKV393251 FAZ393245:FAZ393251 ERD393245:ERD393251 EHH393245:EHH393251 DXL393245:DXL393251 DNP393245:DNP393251 DDT393245:DDT393251 CTX393245:CTX393251 CKB393245:CKB393251 CAF393245:CAF393251 BQJ393245:BQJ393251 BGN393245:BGN393251 AWR393245:AWR393251 AMV393245:AMV393251 ACZ393245:ACZ393251 TD393245:TD393251 JH393245:JH393251 L393245:L393251 WVT327709:WVT327715 WLX327709:WLX327715 WCB327709:WCB327715 VSF327709:VSF327715 VIJ327709:VIJ327715 UYN327709:UYN327715 UOR327709:UOR327715 UEV327709:UEV327715 TUZ327709:TUZ327715 TLD327709:TLD327715 TBH327709:TBH327715 SRL327709:SRL327715 SHP327709:SHP327715 RXT327709:RXT327715 RNX327709:RNX327715 REB327709:REB327715 QUF327709:QUF327715 QKJ327709:QKJ327715 QAN327709:QAN327715 PQR327709:PQR327715 PGV327709:PGV327715 OWZ327709:OWZ327715 OND327709:OND327715 ODH327709:ODH327715 NTL327709:NTL327715 NJP327709:NJP327715 MZT327709:MZT327715 MPX327709:MPX327715 MGB327709:MGB327715 LWF327709:LWF327715 LMJ327709:LMJ327715 LCN327709:LCN327715 KSR327709:KSR327715 KIV327709:KIV327715 JYZ327709:JYZ327715 JPD327709:JPD327715 JFH327709:JFH327715 IVL327709:IVL327715 ILP327709:ILP327715 IBT327709:IBT327715 HRX327709:HRX327715 HIB327709:HIB327715 GYF327709:GYF327715 GOJ327709:GOJ327715 GEN327709:GEN327715 FUR327709:FUR327715 FKV327709:FKV327715 FAZ327709:FAZ327715 ERD327709:ERD327715 EHH327709:EHH327715 DXL327709:DXL327715 DNP327709:DNP327715 DDT327709:DDT327715 CTX327709:CTX327715 CKB327709:CKB327715 CAF327709:CAF327715 BQJ327709:BQJ327715 BGN327709:BGN327715 AWR327709:AWR327715 AMV327709:AMV327715 ACZ327709:ACZ327715 TD327709:TD327715 JH327709:JH327715 L327709:L327715 WVT262173:WVT262179 WLX262173:WLX262179 WCB262173:WCB262179 VSF262173:VSF262179 VIJ262173:VIJ262179 UYN262173:UYN262179 UOR262173:UOR262179 UEV262173:UEV262179 TUZ262173:TUZ262179 TLD262173:TLD262179 TBH262173:TBH262179 SRL262173:SRL262179 SHP262173:SHP262179 RXT262173:RXT262179 RNX262173:RNX262179 REB262173:REB262179 QUF262173:QUF262179 QKJ262173:QKJ262179 QAN262173:QAN262179 PQR262173:PQR262179 PGV262173:PGV262179 OWZ262173:OWZ262179 OND262173:OND262179 ODH262173:ODH262179 NTL262173:NTL262179 NJP262173:NJP262179 MZT262173:MZT262179 MPX262173:MPX262179 MGB262173:MGB262179 LWF262173:LWF262179 LMJ262173:LMJ262179 LCN262173:LCN262179 KSR262173:KSR262179 KIV262173:KIV262179 JYZ262173:JYZ262179 JPD262173:JPD262179 JFH262173:JFH262179 IVL262173:IVL262179 ILP262173:ILP262179 IBT262173:IBT262179 HRX262173:HRX262179 HIB262173:HIB262179 GYF262173:GYF262179 GOJ262173:GOJ262179 GEN262173:GEN262179 FUR262173:FUR262179 FKV262173:FKV262179 FAZ262173:FAZ262179 ERD262173:ERD262179 EHH262173:EHH262179 DXL262173:DXL262179 DNP262173:DNP262179 DDT262173:DDT262179 CTX262173:CTX262179 CKB262173:CKB262179 CAF262173:CAF262179 BQJ262173:BQJ262179 BGN262173:BGN262179 AWR262173:AWR262179 AMV262173:AMV262179 ACZ262173:ACZ262179 TD262173:TD262179 JH262173:JH262179 L262173:L262179 WVT196637:WVT196643 WLX196637:WLX196643 WCB196637:WCB196643 VSF196637:VSF196643 VIJ196637:VIJ196643 UYN196637:UYN196643 UOR196637:UOR196643 UEV196637:UEV196643 TUZ196637:TUZ196643 TLD196637:TLD196643 TBH196637:TBH196643 SRL196637:SRL196643 SHP196637:SHP196643 RXT196637:RXT196643 RNX196637:RNX196643 REB196637:REB196643 QUF196637:QUF196643 QKJ196637:QKJ196643 QAN196637:QAN196643 PQR196637:PQR196643 PGV196637:PGV196643 OWZ196637:OWZ196643 OND196637:OND196643 ODH196637:ODH196643 NTL196637:NTL196643 NJP196637:NJP196643 MZT196637:MZT196643 MPX196637:MPX196643 MGB196637:MGB196643 LWF196637:LWF196643 LMJ196637:LMJ196643 LCN196637:LCN196643 KSR196637:KSR196643 KIV196637:KIV196643 JYZ196637:JYZ196643 JPD196637:JPD196643 JFH196637:JFH196643 IVL196637:IVL196643 ILP196637:ILP196643 IBT196637:IBT196643 HRX196637:HRX196643 HIB196637:HIB196643 GYF196637:GYF196643 GOJ196637:GOJ196643 GEN196637:GEN196643 FUR196637:FUR196643 FKV196637:FKV196643 FAZ196637:FAZ196643 ERD196637:ERD196643 EHH196637:EHH196643 DXL196637:DXL196643 DNP196637:DNP196643 DDT196637:DDT196643 CTX196637:CTX196643 CKB196637:CKB196643 CAF196637:CAF196643 BQJ196637:BQJ196643 BGN196637:BGN196643 AWR196637:AWR196643 AMV196637:AMV196643 ACZ196637:ACZ196643 TD196637:TD196643 JH196637:JH196643 L196637:L196643 WVT131101:WVT131107 WLX131101:WLX131107 WCB131101:WCB131107 VSF131101:VSF131107 VIJ131101:VIJ131107 UYN131101:UYN131107 UOR131101:UOR131107 UEV131101:UEV131107 TUZ131101:TUZ131107 TLD131101:TLD131107 TBH131101:TBH131107 SRL131101:SRL131107 SHP131101:SHP131107 RXT131101:RXT131107 RNX131101:RNX131107 REB131101:REB131107 QUF131101:QUF131107 QKJ131101:QKJ131107 QAN131101:QAN131107 PQR131101:PQR131107 PGV131101:PGV131107 OWZ131101:OWZ131107 OND131101:OND131107 ODH131101:ODH131107 NTL131101:NTL131107 NJP131101:NJP131107 MZT131101:MZT131107 MPX131101:MPX131107 MGB131101:MGB131107 LWF131101:LWF131107 LMJ131101:LMJ131107 LCN131101:LCN131107 KSR131101:KSR131107 KIV131101:KIV131107 JYZ131101:JYZ131107 JPD131101:JPD131107 JFH131101:JFH131107 IVL131101:IVL131107 ILP131101:ILP131107 IBT131101:IBT131107 HRX131101:HRX131107 HIB131101:HIB131107 GYF131101:GYF131107 GOJ131101:GOJ131107 GEN131101:GEN131107 FUR131101:FUR131107 FKV131101:FKV131107 FAZ131101:FAZ131107 ERD131101:ERD131107 EHH131101:EHH131107 DXL131101:DXL131107 DNP131101:DNP131107 DDT131101:DDT131107 CTX131101:CTX131107 CKB131101:CKB131107 CAF131101:CAF131107 BQJ131101:BQJ131107 BGN131101:BGN131107 AWR131101:AWR131107 AMV131101:AMV131107 ACZ131101:ACZ131107 TD131101:TD131107 JH131101:JH131107 L131101:L131107 WVT65565:WVT65571 WLX65565:WLX65571 WCB65565:WCB65571 VSF65565:VSF65571 VIJ65565:VIJ65571 UYN65565:UYN65571 UOR65565:UOR65571 UEV65565:UEV65571 TUZ65565:TUZ65571 TLD65565:TLD65571 TBH65565:TBH65571 SRL65565:SRL65571 SHP65565:SHP65571 RXT65565:RXT65571 RNX65565:RNX65571 REB65565:REB65571 QUF65565:QUF65571 QKJ65565:QKJ65571 QAN65565:QAN65571 PQR65565:PQR65571 PGV65565:PGV65571 OWZ65565:OWZ65571 OND65565:OND65571 ODH65565:ODH65571 NTL65565:NTL65571 NJP65565:NJP65571 MZT65565:MZT65571 MPX65565:MPX65571 MGB65565:MGB65571 LWF65565:LWF65571 LMJ65565:LMJ65571 LCN65565:LCN65571 KSR65565:KSR65571 KIV65565:KIV65571 JYZ65565:JYZ65571 JPD65565:JPD65571 JFH65565:JFH65571 IVL65565:IVL65571 ILP65565:ILP65571 IBT65565:IBT65571 HRX65565:HRX65571 HIB65565:HIB65571 GYF65565:GYF65571 GOJ65565:GOJ65571 GEN65565:GEN65571 FUR65565:FUR65571 FKV65565:FKV65571 FAZ65565:FAZ65571 ERD65565:ERD65571 EHH65565:EHH65571 DXL65565:DXL65571 DNP65565:DNP65571 DDT65565:DDT65571 CTX65565:CTX65571 CKB65565:CKB65571 CAF65565:CAF65571 BQJ65565:BQJ65571 BGN65565:BGN65571 AWR65565:AWR65571 AMV65565:AMV65571 ACZ65565:ACZ65571 TD65565:TD65571 JH65565:JH65571 L65565:L65571 WVT38 WLX38 WCB38 VSF38 VIJ38 UYN38 UOR38 UEV38 TUZ38 TLD38 TBH38 SRL38 SHP38 RXT38 RNX38 REB38 QUF38 QKJ38 QAN38 PQR38 PGV38 OWZ38 OND38 ODH38 NTL38 NJP38 MZT38 MPX38 MGB38 LWF38 LMJ38 LCN38 KSR38 KIV38 JYZ38 JPD38 JFH38 IVL38 ILP38 IBT38 HRX38 HIB38 GYF38 GOJ38 GEN38 FUR38 FKV38 FAZ38 ERD38 EHH38 DXL38 DNP38 DDT38 CTX38 CKB38 CAF38 BQJ38 BGN38 AWR38 AMV38 ACZ38 TD38 JH38 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WVU11 WLY11 WCC11 VSG11 VIK11 UYO11 UOS11 UEW11 TVA11 TLE11 TBI11 SRM11 SHQ11 RXU11 RNY11 REC11 QUG11 QKK11 QAO11 PQS11 PGW11 OXA11 ONE11 ODI11 NTM11 NJQ11 MZU11 MPY11 MGC11 LWG11 LMK11 LCO11 KSS11 KIW11 JZA11 JPE11 JFI11 IVM11 ILQ11 IBU11 HRY11 HIC11 GYG11 GOK11 GEO11 FUS11 FKW11 FBA11 ERE11 EHI11 DXM11 DNQ11 DDU11 CTY11 CKC11 CAG11 BQK11 BGO11 AWS11 AMW11 ADA11 TE11 JI11 M11 JH25:JH26 TD25:TD26 ACZ25:ACZ26 AMV25:AMV26 AWR25:AWR26 BGN25:BGN26 BQJ25:BQJ26 CAF25:CAF26 CKB25:CKB26 CTX25:CTX26 DDT25:DDT26 DNP25:DNP26 DXL25:DXL26 EHH25:EHH26 ERD25:ERD26 FAZ25:FAZ26 FKV25:FKV26 FUR25:FUR26 GEN25:GEN26 GOJ25:GOJ26 GYF25:GYF26 HIB25:HIB26 HRX25:HRX26 IBT25:IBT26 ILP25:ILP26 IVL25:IVL26 JFH25:JFH26 JPD25:JPD26 JYZ25:JYZ26 KIV25:KIV26 KSR25:KSR26 LCN25:LCN26 LMJ25:LMJ26 LWF25:LWF26 MGB25:MGB26 MPX25:MPX26 MZT25:MZT26 NJP25:NJP26 NTL25:NTL26 ODH25:ODH26 OND25:OND26 OWZ25:OWZ26 PGV25:PGV26 PQR25:PQR26 QAN25:QAN26 QKJ25:QKJ26 QUF25:QUF26 REB25:REB26 RNX25:RNX26 RXT25:RXT26 SHP25:SHP26 SRL25:SRL26 TBH25:TBH26 TLD25:TLD26 TUZ25:TUZ26 UEV25:UEV26 UOR25:UOR26 UYN25:UYN26 VIJ25:VIJ26 VSF25:VSF26 WCB25:WCB26 WLX25:WLX26 WVT25:WVT26 JI32 M32 WVU32 WLY32 WCC32 VSG32 VIK32 UYO32 UOS32 UEW32 TVA32 TLE32 TBI32 SRM32 SHQ32 RXU32 RNY32 REC32 QUG32 QKK32 QAO32 PQS32 PGW32 OXA32 ONE32 ODI32 NTM32 NJQ32 MZU32 MPY32 MGC32 LWG32 LMK32 LCO32 KSS32 KIW32 JZA32 JPE32 JFI32 IVM32 ILQ32 IBU32 HRY32 HIC32 GYG32 GOK32 GEO32 FUS32 FKW32 FBA32 ERE32 EHI32 DXM32 DNQ32 DDU32 CTY32 CKC32 CAG32 BQK32 BGO32 AWS32 AMW32 ADA32 TE32 L23:L26" xr:uid="{00000000-0002-0000-0900-000000000000}">
      <formula1>$S$2:$S$4</formula1>
    </dataValidation>
    <dataValidation type="list" allowBlank="1" showInputMessage="1" showErrorMessage="1" sqref="WVE983047:WVE983063 IS32 SO32 ACK32 AMG32 AWC32 BFY32 BPU32 BZQ32 CJM32 CTI32 DDE32 DNA32 DWW32 EGS32 EQO32 FAK32 FKG32 FUC32 GDY32 GNU32 GXQ32 HHM32 HRI32 IBE32 ILA32 IUW32 JES32 JOO32 JYK32 KIG32 KSC32 LBY32 LLU32 LVQ32 MFM32 MPI32 MZE32 NJA32 NSW32 OCS32 OMO32 OWK32 PGG32 PQC32 PZY32 QJU32 QTQ32 RDM32 RNI32 RXE32 SHA32 SQW32 TAS32 TKO32 TUK32 UEG32 UOC32 UXY32 VHU32 VRQ32 WBM32 WLI32 WVE32 D65543:D65559 IS65543:IS65559 SO65543:SO65559 ACK65543:ACK65559 AMG65543:AMG65559 AWC65543:AWC65559 BFY65543:BFY65559 BPU65543:BPU65559 BZQ65543:BZQ65559 CJM65543:CJM65559 CTI65543:CTI65559 DDE65543:DDE65559 DNA65543:DNA65559 DWW65543:DWW65559 EGS65543:EGS65559 EQO65543:EQO65559 FAK65543:FAK65559 FKG65543:FKG65559 FUC65543:FUC65559 GDY65543:GDY65559 GNU65543:GNU65559 GXQ65543:GXQ65559 HHM65543:HHM65559 HRI65543:HRI65559 IBE65543:IBE65559 ILA65543:ILA65559 IUW65543:IUW65559 JES65543:JES65559 JOO65543:JOO65559 JYK65543:JYK65559 KIG65543:KIG65559 KSC65543:KSC65559 LBY65543:LBY65559 LLU65543:LLU65559 LVQ65543:LVQ65559 MFM65543:MFM65559 MPI65543:MPI65559 MZE65543:MZE65559 NJA65543:NJA65559 NSW65543:NSW65559 OCS65543:OCS65559 OMO65543:OMO65559 OWK65543:OWK65559 PGG65543:PGG65559 PQC65543:PQC65559 PZY65543:PZY65559 QJU65543:QJU65559 QTQ65543:QTQ65559 RDM65543:RDM65559 RNI65543:RNI65559 RXE65543:RXE65559 SHA65543:SHA65559 SQW65543:SQW65559 TAS65543:TAS65559 TKO65543:TKO65559 TUK65543:TUK65559 UEG65543:UEG65559 UOC65543:UOC65559 UXY65543:UXY65559 VHU65543:VHU65559 VRQ65543:VRQ65559 WBM65543:WBM65559 WLI65543:WLI65559 WVE65543:WVE65559 D131079:D131095 IS131079:IS131095 SO131079:SO131095 ACK131079:ACK131095 AMG131079:AMG131095 AWC131079:AWC131095 BFY131079:BFY131095 BPU131079:BPU131095 BZQ131079:BZQ131095 CJM131079:CJM131095 CTI131079:CTI131095 DDE131079:DDE131095 DNA131079:DNA131095 DWW131079:DWW131095 EGS131079:EGS131095 EQO131079:EQO131095 FAK131079:FAK131095 FKG131079:FKG131095 FUC131079:FUC131095 GDY131079:GDY131095 GNU131079:GNU131095 GXQ131079:GXQ131095 HHM131079:HHM131095 HRI131079:HRI131095 IBE131079:IBE131095 ILA131079:ILA131095 IUW131079:IUW131095 JES131079:JES131095 JOO131079:JOO131095 JYK131079:JYK131095 KIG131079:KIG131095 KSC131079:KSC131095 LBY131079:LBY131095 LLU131079:LLU131095 LVQ131079:LVQ131095 MFM131079:MFM131095 MPI131079:MPI131095 MZE131079:MZE131095 NJA131079:NJA131095 NSW131079:NSW131095 OCS131079:OCS131095 OMO131079:OMO131095 OWK131079:OWK131095 PGG131079:PGG131095 PQC131079:PQC131095 PZY131079:PZY131095 QJU131079:QJU131095 QTQ131079:QTQ131095 RDM131079:RDM131095 RNI131079:RNI131095 RXE131079:RXE131095 SHA131079:SHA131095 SQW131079:SQW131095 TAS131079:TAS131095 TKO131079:TKO131095 TUK131079:TUK131095 UEG131079:UEG131095 UOC131079:UOC131095 UXY131079:UXY131095 VHU131079:VHU131095 VRQ131079:VRQ131095 WBM131079:WBM131095 WLI131079:WLI131095 WVE131079:WVE131095 D196615:D196631 IS196615:IS196631 SO196615:SO196631 ACK196615:ACK196631 AMG196615:AMG196631 AWC196615:AWC196631 BFY196615:BFY196631 BPU196615:BPU196631 BZQ196615:BZQ196631 CJM196615:CJM196631 CTI196615:CTI196631 DDE196615:DDE196631 DNA196615:DNA196631 DWW196615:DWW196631 EGS196615:EGS196631 EQO196615:EQO196631 FAK196615:FAK196631 FKG196615:FKG196631 FUC196615:FUC196631 GDY196615:GDY196631 GNU196615:GNU196631 GXQ196615:GXQ196631 HHM196615:HHM196631 HRI196615:HRI196631 IBE196615:IBE196631 ILA196615:ILA196631 IUW196615:IUW196631 JES196615:JES196631 JOO196615:JOO196631 JYK196615:JYK196631 KIG196615:KIG196631 KSC196615:KSC196631 LBY196615:LBY196631 LLU196615:LLU196631 LVQ196615:LVQ196631 MFM196615:MFM196631 MPI196615:MPI196631 MZE196615:MZE196631 NJA196615:NJA196631 NSW196615:NSW196631 OCS196615:OCS196631 OMO196615:OMO196631 OWK196615:OWK196631 PGG196615:PGG196631 PQC196615:PQC196631 PZY196615:PZY196631 QJU196615:QJU196631 QTQ196615:QTQ196631 RDM196615:RDM196631 RNI196615:RNI196631 RXE196615:RXE196631 SHA196615:SHA196631 SQW196615:SQW196631 TAS196615:TAS196631 TKO196615:TKO196631 TUK196615:TUK196631 UEG196615:UEG196631 UOC196615:UOC196631 UXY196615:UXY196631 VHU196615:VHU196631 VRQ196615:VRQ196631 WBM196615:WBM196631 WLI196615:WLI196631 WVE196615:WVE196631 D262151:D262167 IS262151:IS262167 SO262151:SO262167 ACK262151:ACK262167 AMG262151:AMG262167 AWC262151:AWC262167 BFY262151:BFY262167 BPU262151:BPU262167 BZQ262151:BZQ262167 CJM262151:CJM262167 CTI262151:CTI262167 DDE262151:DDE262167 DNA262151:DNA262167 DWW262151:DWW262167 EGS262151:EGS262167 EQO262151:EQO262167 FAK262151:FAK262167 FKG262151:FKG262167 FUC262151:FUC262167 GDY262151:GDY262167 GNU262151:GNU262167 GXQ262151:GXQ262167 HHM262151:HHM262167 HRI262151:HRI262167 IBE262151:IBE262167 ILA262151:ILA262167 IUW262151:IUW262167 JES262151:JES262167 JOO262151:JOO262167 JYK262151:JYK262167 KIG262151:KIG262167 KSC262151:KSC262167 LBY262151:LBY262167 LLU262151:LLU262167 LVQ262151:LVQ262167 MFM262151:MFM262167 MPI262151:MPI262167 MZE262151:MZE262167 NJA262151:NJA262167 NSW262151:NSW262167 OCS262151:OCS262167 OMO262151:OMO262167 OWK262151:OWK262167 PGG262151:PGG262167 PQC262151:PQC262167 PZY262151:PZY262167 QJU262151:QJU262167 QTQ262151:QTQ262167 RDM262151:RDM262167 RNI262151:RNI262167 RXE262151:RXE262167 SHA262151:SHA262167 SQW262151:SQW262167 TAS262151:TAS262167 TKO262151:TKO262167 TUK262151:TUK262167 UEG262151:UEG262167 UOC262151:UOC262167 UXY262151:UXY262167 VHU262151:VHU262167 VRQ262151:VRQ262167 WBM262151:WBM262167 WLI262151:WLI262167 WVE262151:WVE262167 D327687:D327703 IS327687:IS327703 SO327687:SO327703 ACK327687:ACK327703 AMG327687:AMG327703 AWC327687:AWC327703 BFY327687:BFY327703 BPU327687:BPU327703 BZQ327687:BZQ327703 CJM327687:CJM327703 CTI327687:CTI327703 DDE327687:DDE327703 DNA327687:DNA327703 DWW327687:DWW327703 EGS327687:EGS327703 EQO327687:EQO327703 FAK327687:FAK327703 FKG327687:FKG327703 FUC327687:FUC327703 GDY327687:GDY327703 GNU327687:GNU327703 GXQ327687:GXQ327703 HHM327687:HHM327703 HRI327687:HRI327703 IBE327687:IBE327703 ILA327687:ILA327703 IUW327687:IUW327703 JES327687:JES327703 JOO327687:JOO327703 JYK327687:JYK327703 KIG327687:KIG327703 KSC327687:KSC327703 LBY327687:LBY327703 LLU327687:LLU327703 LVQ327687:LVQ327703 MFM327687:MFM327703 MPI327687:MPI327703 MZE327687:MZE327703 NJA327687:NJA327703 NSW327687:NSW327703 OCS327687:OCS327703 OMO327687:OMO327703 OWK327687:OWK327703 PGG327687:PGG327703 PQC327687:PQC327703 PZY327687:PZY327703 QJU327687:QJU327703 QTQ327687:QTQ327703 RDM327687:RDM327703 RNI327687:RNI327703 RXE327687:RXE327703 SHA327687:SHA327703 SQW327687:SQW327703 TAS327687:TAS327703 TKO327687:TKO327703 TUK327687:TUK327703 UEG327687:UEG327703 UOC327687:UOC327703 UXY327687:UXY327703 VHU327687:VHU327703 VRQ327687:VRQ327703 WBM327687:WBM327703 WLI327687:WLI327703 WVE327687:WVE327703 D393223:D393239 IS393223:IS393239 SO393223:SO393239 ACK393223:ACK393239 AMG393223:AMG393239 AWC393223:AWC393239 BFY393223:BFY393239 BPU393223:BPU393239 BZQ393223:BZQ393239 CJM393223:CJM393239 CTI393223:CTI393239 DDE393223:DDE393239 DNA393223:DNA393239 DWW393223:DWW393239 EGS393223:EGS393239 EQO393223:EQO393239 FAK393223:FAK393239 FKG393223:FKG393239 FUC393223:FUC393239 GDY393223:GDY393239 GNU393223:GNU393239 GXQ393223:GXQ393239 HHM393223:HHM393239 HRI393223:HRI393239 IBE393223:IBE393239 ILA393223:ILA393239 IUW393223:IUW393239 JES393223:JES393239 JOO393223:JOO393239 JYK393223:JYK393239 KIG393223:KIG393239 KSC393223:KSC393239 LBY393223:LBY393239 LLU393223:LLU393239 LVQ393223:LVQ393239 MFM393223:MFM393239 MPI393223:MPI393239 MZE393223:MZE393239 NJA393223:NJA393239 NSW393223:NSW393239 OCS393223:OCS393239 OMO393223:OMO393239 OWK393223:OWK393239 PGG393223:PGG393239 PQC393223:PQC393239 PZY393223:PZY393239 QJU393223:QJU393239 QTQ393223:QTQ393239 RDM393223:RDM393239 RNI393223:RNI393239 RXE393223:RXE393239 SHA393223:SHA393239 SQW393223:SQW393239 TAS393223:TAS393239 TKO393223:TKO393239 TUK393223:TUK393239 UEG393223:UEG393239 UOC393223:UOC393239 UXY393223:UXY393239 VHU393223:VHU393239 VRQ393223:VRQ393239 WBM393223:WBM393239 WLI393223:WLI393239 WVE393223:WVE393239 D458759:D458775 IS458759:IS458775 SO458759:SO458775 ACK458759:ACK458775 AMG458759:AMG458775 AWC458759:AWC458775 BFY458759:BFY458775 BPU458759:BPU458775 BZQ458759:BZQ458775 CJM458759:CJM458775 CTI458759:CTI458775 DDE458759:DDE458775 DNA458759:DNA458775 DWW458759:DWW458775 EGS458759:EGS458775 EQO458759:EQO458775 FAK458759:FAK458775 FKG458759:FKG458775 FUC458759:FUC458775 GDY458759:GDY458775 GNU458759:GNU458775 GXQ458759:GXQ458775 HHM458759:HHM458775 HRI458759:HRI458775 IBE458759:IBE458775 ILA458759:ILA458775 IUW458759:IUW458775 JES458759:JES458775 JOO458759:JOO458775 JYK458759:JYK458775 KIG458759:KIG458775 KSC458759:KSC458775 LBY458759:LBY458775 LLU458759:LLU458775 LVQ458759:LVQ458775 MFM458759:MFM458775 MPI458759:MPI458775 MZE458759:MZE458775 NJA458759:NJA458775 NSW458759:NSW458775 OCS458759:OCS458775 OMO458759:OMO458775 OWK458759:OWK458775 PGG458759:PGG458775 PQC458759:PQC458775 PZY458759:PZY458775 QJU458759:QJU458775 QTQ458759:QTQ458775 RDM458759:RDM458775 RNI458759:RNI458775 RXE458759:RXE458775 SHA458759:SHA458775 SQW458759:SQW458775 TAS458759:TAS458775 TKO458759:TKO458775 TUK458759:TUK458775 UEG458759:UEG458775 UOC458759:UOC458775 UXY458759:UXY458775 VHU458759:VHU458775 VRQ458759:VRQ458775 WBM458759:WBM458775 WLI458759:WLI458775 WVE458759:WVE458775 D524295:D524311 IS524295:IS524311 SO524295:SO524311 ACK524295:ACK524311 AMG524295:AMG524311 AWC524295:AWC524311 BFY524295:BFY524311 BPU524295:BPU524311 BZQ524295:BZQ524311 CJM524295:CJM524311 CTI524295:CTI524311 DDE524295:DDE524311 DNA524295:DNA524311 DWW524295:DWW524311 EGS524295:EGS524311 EQO524295:EQO524311 FAK524295:FAK524311 FKG524295:FKG524311 FUC524295:FUC524311 GDY524295:GDY524311 GNU524295:GNU524311 GXQ524295:GXQ524311 HHM524295:HHM524311 HRI524295:HRI524311 IBE524295:IBE524311 ILA524295:ILA524311 IUW524295:IUW524311 JES524295:JES524311 JOO524295:JOO524311 JYK524295:JYK524311 KIG524295:KIG524311 KSC524295:KSC524311 LBY524295:LBY524311 LLU524295:LLU524311 LVQ524295:LVQ524311 MFM524295:MFM524311 MPI524295:MPI524311 MZE524295:MZE524311 NJA524295:NJA524311 NSW524295:NSW524311 OCS524295:OCS524311 OMO524295:OMO524311 OWK524295:OWK524311 PGG524295:PGG524311 PQC524295:PQC524311 PZY524295:PZY524311 QJU524295:QJU524311 QTQ524295:QTQ524311 RDM524295:RDM524311 RNI524295:RNI524311 RXE524295:RXE524311 SHA524295:SHA524311 SQW524295:SQW524311 TAS524295:TAS524311 TKO524295:TKO524311 TUK524295:TUK524311 UEG524295:UEG524311 UOC524295:UOC524311 UXY524295:UXY524311 VHU524295:VHU524311 VRQ524295:VRQ524311 WBM524295:WBM524311 WLI524295:WLI524311 WVE524295:WVE524311 D589831:D589847 IS589831:IS589847 SO589831:SO589847 ACK589831:ACK589847 AMG589831:AMG589847 AWC589831:AWC589847 BFY589831:BFY589847 BPU589831:BPU589847 BZQ589831:BZQ589847 CJM589831:CJM589847 CTI589831:CTI589847 DDE589831:DDE589847 DNA589831:DNA589847 DWW589831:DWW589847 EGS589831:EGS589847 EQO589831:EQO589847 FAK589831:FAK589847 FKG589831:FKG589847 FUC589831:FUC589847 GDY589831:GDY589847 GNU589831:GNU589847 GXQ589831:GXQ589847 HHM589831:HHM589847 HRI589831:HRI589847 IBE589831:IBE589847 ILA589831:ILA589847 IUW589831:IUW589847 JES589831:JES589847 JOO589831:JOO589847 JYK589831:JYK589847 KIG589831:KIG589847 KSC589831:KSC589847 LBY589831:LBY589847 LLU589831:LLU589847 LVQ589831:LVQ589847 MFM589831:MFM589847 MPI589831:MPI589847 MZE589831:MZE589847 NJA589831:NJA589847 NSW589831:NSW589847 OCS589831:OCS589847 OMO589831:OMO589847 OWK589831:OWK589847 PGG589831:PGG589847 PQC589831:PQC589847 PZY589831:PZY589847 QJU589831:QJU589847 QTQ589831:QTQ589847 RDM589831:RDM589847 RNI589831:RNI589847 RXE589831:RXE589847 SHA589831:SHA589847 SQW589831:SQW589847 TAS589831:TAS589847 TKO589831:TKO589847 TUK589831:TUK589847 UEG589831:UEG589847 UOC589831:UOC589847 UXY589831:UXY589847 VHU589831:VHU589847 VRQ589831:VRQ589847 WBM589831:WBM589847 WLI589831:WLI589847 WVE589831:WVE589847 D655367:D655383 IS655367:IS655383 SO655367:SO655383 ACK655367:ACK655383 AMG655367:AMG655383 AWC655367:AWC655383 BFY655367:BFY655383 BPU655367:BPU655383 BZQ655367:BZQ655383 CJM655367:CJM655383 CTI655367:CTI655383 DDE655367:DDE655383 DNA655367:DNA655383 DWW655367:DWW655383 EGS655367:EGS655383 EQO655367:EQO655383 FAK655367:FAK655383 FKG655367:FKG655383 FUC655367:FUC655383 GDY655367:GDY655383 GNU655367:GNU655383 GXQ655367:GXQ655383 HHM655367:HHM655383 HRI655367:HRI655383 IBE655367:IBE655383 ILA655367:ILA655383 IUW655367:IUW655383 JES655367:JES655383 JOO655367:JOO655383 JYK655367:JYK655383 KIG655367:KIG655383 KSC655367:KSC655383 LBY655367:LBY655383 LLU655367:LLU655383 LVQ655367:LVQ655383 MFM655367:MFM655383 MPI655367:MPI655383 MZE655367:MZE655383 NJA655367:NJA655383 NSW655367:NSW655383 OCS655367:OCS655383 OMO655367:OMO655383 OWK655367:OWK655383 PGG655367:PGG655383 PQC655367:PQC655383 PZY655367:PZY655383 QJU655367:QJU655383 QTQ655367:QTQ655383 RDM655367:RDM655383 RNI655367:RNI655383 RXE655367:RXE655383 SHA655367:SHA655383 SQW655367:SQW655383 TAS655367:TAS655383 TKO655367:TKO655383 TUK655367:TUK655383 UEG655367:UEG655383 UOC655367:UOC655383 UXY655367:UXY655383 VHU655367:VHU655383 VRQ655367:VRQ655383 WBM655367:WBM655383 WLI655367:WLI655383 WVE655367:WVE655383 D720903:D720919 IS720903:IS720919 SO720903:SO720919 ACK720903:ACK720919 AMG720903:AMG720919 AWC720903:AWC720919 BFY720903:BFY720919 BPU720903:BPU720919 BZQ720903:BZQ720919 CJM720903:CJM720919 CTI720903:CTI720919 DDE720903:DDE720919 DNA720903:DNA720919 DWW720903:DWW720919 EGS720903:EGS720919 EQO720903:EQO720919 FAK720903:FAK720919 FKG720903:FKG720919 FUC720903:FUC720919 GDY720903:GDY720919 GNU720903:GNU720919 GXQ720903:GXQ720919 HHM720903:HHM720919 HRI720903:HRI720919 IBE720903:IBE720919 ILA720903:ILA720919 IUW720903:IUW720919 JES720903:JES720919 JOO720903:JOO720919 JYK720903:JYK720919 KIG720903:KIG720919 KSC720903:KSC720919 LBY720903:LBY720919 LLU720903:LLU720919 LVQ720903:LVQ720919 MFM720903:MFM720919 MPI720903:MPI720919 MZE720903:MZE720919 NJA720903:NJA720919 NSW720903:NSW720919 OCS720903:OCS720919 OMO720903:OMO720919 OWK720903:OWK720919 PGG720903:PGG720919 PQC720903:PQC720919 PZY720903:PZY720919 QJU720903:QJU720919 QTQ720903:QTQ720919 RDM720903:RDM720919 RNI720903:RNI720919 RXE720903:RXE720919 SHA720903:SHA720919 SQW720903:SQW720919 TAS720903:TAS720919 TKO720903:TKO720919 TUK720903:TUK720919 UEG720903:UEG720919 UOC720903:UOC720919 UXY720903:UXY720919 VHU720903:VHU720919 VRQ720903:VRQ720919 WBM720903:WBM720919 WLI720903:WLI720919 WVE720903:WVE720919 D786439:D786455 IS786439:IS786455 SO786439:SO786455 ACK786439:ACK786455 AMG786439:AMG786455 AWC786439:AWC786455 BFY786439:BFY786455 BPU786439:BPU786455 BZQ786439:BZQ786455 CJM786439:CJM786455 CTI786439:CTI786455 DDE786439:DDE786455 DNA786439:DNA786455 DWW786439:DWW786455 EGS786439:EGS786455 EQO786439:EQO786455 FAK786439:FAK786455 FKG786439:FKG786455 FUC786439:FUC786455 GDY786439:GDY786455 GNU786439:GNU786455 GXQ786439:GXQ786455 HHM786439:HHM786455 HRI786439:HRI786455 IBE786439:IBE786455 ILA786439:ILA786455 IUW786439:IUW786455 JES786439:JES786455 JOO786439:JOO786455 JYK786439:JYK786455 KIG786439:KIG786455 KSC786439:KSC786455 LBY786439:LBY786455 LLU786439:LLU786455 LVQ786439:LVQ786455 MFM786439:MFM786455 MPI786439:MPI786455 MZE786439:MZE786455 NJA786439:NJA786455 NSW786439:NSW786455 OCS786439:OCS786455 OMO786439:OMO786455 OWK786439:OWK786455 PGG786439:PGG786455 PQC786439:PQC786455 PZY786439:PZY786455 QJU786439:QJU786455 QTQ786439:QTQ786455 RDM786439:RDM786455 RNI786439:RNI786455 RXE786439:RXE786455 SHA786439:SHA786455 SQW786439:SQW786455 TAS786439:TAS786455 TKO786439:TKO786455 TUK786439:TUK786455 UEG786439:UEG786455 UOC786439:UOC786455 UXY786439:UXY786455 VHU786439:VHU786455 VRQ786439:VRQ786455 WBM786439:WBM786455 WLI786439:WLI786455 WVE786439:WVE786455 D851975:D851991 IS851975:IS851991 SO851975:SO851991 ACK851975:ACK851991 AMG851975:AMG851991 AWC851975:AWC851991 BFY851975:BFY851991 BPU851975:BPU851991 BZQ851975:BZQ851991 CJM851975:CJM851991 CTI851975:CTI851991 DDE851975:DDE851991 DNA851975:DNA851991 DWW851975:DWW851991 EGS851975:EGS851991 EQO851975:EQO851991 FAK851975:FAK851991 FKG851975:FKG851991 FUC851975:FUC851991 GDY851975:GDY851991 GNU851975:GNU851991 GXQ851975:GXQ851991 HHM851975:HHM851991 HRI851975:HRI851991 IBE851975:IBE851991 ILA851975:ILA851991 IUW851975:IUW851991 JES851975:JES851991 JOO851975:JOO851991 JYK851975:JYK851991 KIG851975:KIG851991 KSC851975:KSC851991 LBY851975:LBY851991 LLU851975:LLU851991 LVQ851975:LVQ851991 MFM851975:MFM851991 MPI851975:MPI851991 MZE851975:MZE851991 NJA851975:NJA851991 NSW851975:NSW851991 OCS851975:OCS851991 OMO851975:OMO851991 OWK851975:OWK851991 PGG851975:PGG851991 PQC851975:PQC851991 PZY851975:PZY851991 QJU851975:QJU851991 QTQ851975:QTQ851991 RDM851975:RDM851991 RNI851975:RNI851991 RXE851975:RXE851991 SHA851975:SHA851991 SQW851975:SQW851991 TAS851975:TAS851991 TKO851975:TKO851991 TUK851975:TUK851991 UEG851975:UEG851991 UOC851975:UOC851991 UXY851975:UXY851991 VHU851975:VHU851991 VRQ851975:VRQ851991 WBM851975:WBM851991 WLI851975:WLI851991 WVE851975:WVE851991 D917511:D917527 IS917511:IS917527 SO917511:SO917527 ACK917511:ACK917527 AMG917511:AMG917527 AWC917511:AWC917527 BFY917511:BFY917527 BPU917511:BPU917527 BZQ917511:BZQ917527 CJM917511:CJM917527 CTI917511:CTI917527 DDE917511:DDE917527 DNA917511:DNA917527 DWW917511:DWW917527 EGS917511:EGS917527 EQO917511:EQO917527 FAK917511:FAK917527 FKG917511:FKG917527 FUC917511:FUC917527 GDY917511:GDY917527 GNU917511:GNU917527 GXQ917511:GXQ917527 HHM917511:HHM917527 HRI917511:HRI917527 IBE917511:IBE917527 ILA917511:ILA917527 IUW917511:IUW917527 JES917511:JES917527 JOO917511:JOO917527 JYK917511:JYK917527 KIG917511:KIG917527 KSC917511:KSC917527 LBY917511:LBY917527 LLU917511:LLU917527 LVQ917511:LVQ917527 MFM917511:MFM917527 MPI917511:MPI917527 MZE917511:MZE917527 NJA917511:NJA917527 NSW917511:NSW917527 OCS917511:OCS917527 OMO917511:OMO917527 OWK917511:OWK917527 PGG917511:PGG917527 PQC917511:PQC917527 PZY917511:PZY917527 QJU917511:QJU917527 QTQ917511:QTQ917527 RDM917511:RDM917527 RNI917511:RNI917527 RXE917511:RXE917527 SHA917511:SHA917527 SQW917511:SQW917527 TAS917511:TAS917527 TKO917511:TKO917527 TUK917511:TUK917527 UEG917511:UEG917527 UOC917511:UOC917527 UXY917511:UXY917527 VHU917511:VHU917527 VRQ917511:VRQ917527 WBM917511:WBM917527 WLI917511:WLI917527 WVE917511:WVE917527 D983047:D983063 IS983047:IS983063 SO983047:SO983063 ACK983047:ACK983063 AMG983047:AMG983063 AWC983047:AWC983063 BFY983047:BFY983063 BPU983047:BPU983063 BZQ983047:BZQ983063 CJM983047:CJM983063 CTI983047:CTI983063 DDE983047:DDE983063 DNA983047:DNA983063 DWW983047:DWW983063 EGS983047:EGS983063 EQO983047:EQO983063 FAK983047:FAK983063 FKG983047:FKG983063 FUC983047:FUC983063 GDY983047:GDY983063 GNU983047:GNU983063 GXQ983047:GXQ983063 HHM983047:HHM983063 HRI983047:HRI983063 IBE983047:IBE983063 ILA983047:ILA983063 IUW983047:IUW983063 JES983047:JES983063 JOO983047:JOO983063 JYK983047:JYK983063 KIG983047:KIG983063 KSC983047:KSC983063 LBY983047:LBY983063 LLU983047:LLU983063 LVQ983047:LVQ983063 MFM983047:MFM983063 MPI983047:MPI983063 MZE983047:MZE983063 NJA983047:NJA983063 NSW983047:NSW983063 OCS983047:OCS983063 OMO983047:OMO983063 OWK983047:OWK983063 PGG983047:PGG983063 PQC983047:PQC983063 PZY983047:PZY983063 QJU983047:QJU983063 QTQ983047:QTQ983063 RDM983047:RDM983063 RNI983047:RNI983063 RXE983047:RXE983063 SHA983047:SHA983063 SQW983047:SQW983063 TAS983047:TAS983063 TKO983047:TKO983063 TUK983047:TUK983063 UEG983047:UEG983063 UOC983047:UOC983063 UXY983047:UXY983063 VHU983047:VHU983063 VRQ983047:VRQ983063 WBM983047:WBM983063 WLI983047:WLI983063" xr:uid="{00000000-0002-0000-0900-000001000000}">
      <formula1>$S$57:$S$60</formula1>
    </dataValidation>
    <dataValidation type="list" allowBlank="1" showInputMessage="1" showErrorMessage="1" sqref="D65514:D65519 IS65514:IS65519 SO65514:SO65519 ACK65514:ACK65519 AMG65514:AMG65519 AWC65514:AWC65519 BFY65514:BFY65519 BPU65514:BPU65519 BZQ65514:BZQ65519 CJM65514:CJM65519 CTI65514:CTI65519 DDE65514:DDE65519 DNA65514:DNA65519 DWW65514:DWW65519 EGS65514:EGS65519 EQO65514:EQO65519 FAK65514:FAK65519 FKG65514:FKG65519 FUC65514:FUC65519 GDY65514:GDY65519 GNU65514:GNU65519 GXQ65514:GXQ65519 HHM65514:HHM65519 HRI65514:HRI65519 IBE65514:IBE65519 ILA65514:ILA65519 IUW65514:IUW65519 JES65514:JES65519 JOO65514:JOO65519 JYK65514:JYK65519 KIG65514:KIG65519 KSC65514:KSC65519 LBY65514:LBY65519 LLU65514:LLU65519 LVQ65514:LVQ65519 MFM65514:MFM65519 MPI65514:MPI65519 MZE65514:MZE65519 NJA65514:NJA65519 NSW65514:NSW65519 OCS65514:OCS65519 OMO65514:OMO65519 OWK65514:OWK65519 PGG65514:PGG65519 PQC65514:PQC65519 PZY65514:PZY65519 QJU65514:QJU65519 QTQ65514:QTQ65519 RDM65514:RDM65519 RNI65514:RNI65519 RXE65514:RXE65519 SHA65514:SHA65519 SQW65514:SQW65519 TAS65514:TAS65519 TKO65514:TKO65519 TUK65514:TUK65519 UEG65514:UEG65519 UOC65514:UOC65519 UXY65514:UXY65519 VHU65514:VHU65519 VRQ65514:VRQ65519 WBM65514:WBM65519 WLI65514:WLI65519 WVE65514:WVE65519 D131050:D131055 IS131050:IS131055 SO131050:SO131055 ACK131050:ACK131055 AMG131050:AMG131055 AWC131050:AWC131055 BFY131050:BFY131055 BPU131050:BPU131055 BZQ131050:BZQ131055 CJM131050:CJM131055 CTI131050:CTI131055 DDE131050:DDE131055 DNA131050:DNA131055 DWW131050:DWW131055 EGS131050:EGS131055 EQO131050:EQO131055 FAK131050:FAK131055 FKG131050:FKG131055 FUC131050:FUC131055 GDY131050:GDY131055 GNU131050:GNU131055 GXQ131050:GXQ131055 HHM131050:HHM131055 HRI131050:HRI131055 IBE131050:IBE131055 ILA131050:ILA131055 IUW131050:IUW131055 JES131050:JES131055 JOO131050:JOO131055 JYK131050:JYK131055 KIG131050:KIG131055 KSC131050:KSC131055 LBY131050:LBY131055 LLU131050:LLU131055 LVQ131050:LVQ131055 MFM131050:MFM131055 MPI131050:MPI131055 MZE131050:MZE131055 NJA131050:NJA131055 NSW131050:NSW131055 OCS131050:OCS131055 OMO131050:OMO131055 OWK131050:OWK131055 PGG131050:PGG131055 PQC131050:PQC131055 PZY131050:PZY131055 QJU131050:QJU131055 QTQ131050:QTQ131055 RDM131050:RDM131055 RNI131050:RNI131055 RXE131050:RXE131055 SHA131050:SHA131055 SQW131050:SQW131055 TAS131050:TAS131055 TKO131050:TKO131055 TUK131050:TUK131055 UEG131050:UEG131055 UOC131050:UOC131055 UXY131050:UXY131055 VHU131050:VHU131055 VRQ131050:VRQ131055 WBM131050:WBM131055 WLI131050:WLI131055 WVE131050:WVE131055 D196586:D196591 IS196586:IS196591 SO196586:SO196591 ACK196586:ACK196591 AMG196586:AMG196591 AWC196586:AWC196591 BFY196586:BFY196591 BPU196586:BPU196591 BZQ196586:BZQ196591 CJM196586:CJM196591 CTI196586:CTI196591 DDE196586:DDE196591 DNA196586:DNA196591 DWW196586:DWW196591 EGS196586:EGS196591 EQO196586:EQO196591 FAK196586:FAK196591 FKG196586:FKG196591 FUC196586:FUC196591 GDY196586:GDY196591 GNU196586:GNU196591 GXQ196586:GXQ196591 HHM196586:HHM196591 HRI196586:HRI196591 IBE196586:IBE196591 ILA196586:ILA196591 IUW196586:IUW196591 JES196586:JES196591 JOO196586:JOO196591 JYK196586:JYK196591 KIG196586:KIG196591 KSC196586:KSC196591 LBY196586:LBY196591 LLU196586:LLU196591 LVQ196586:LVQ196591 MFM196586:MFM196591 MPI196586:MPI196591 MZE196586:MZE196591 NJA196586:NJA196591 NSW196586:NSW196591 OCS196586:OCS196591 OMO196586:OMO196591 OWK196586:OWK196591 PGG196586:PGG196591 PQC196586:PQC196591 PZY196586:PZY196591 QJU196586:QJU196591 QTQ196586:QTQ196591 RDM196586:RDM196591 RNI196586:RNI196591 RXE196586:RXE196591 SHA196586:SHA196591 SQW196586:SQW196591 TAS196586:TAS196591 TKO196586:TKO196591 TUK196586:TUK196591 UEG196586:UEG196591 UOC196586:UOC196591 UXY196586:UXY196591 VHU196586:VHU196591 VRQ196586:VRQ196591 WBM196586:WBM196591 WLI196586:WLI196591 WVE196586:WVE196591 D262122:D262127 IS262122:IS262127 SO262122:SO262127 ACK262122:ACK262127 AMG262122:AMG262127 AWC262122:AWC262127 BFY262122:BFY262127 BPU262122:BPU262127 BZQ262122:BZQ262127 CJM262122:CJM262127 CTI262122:CTI262127 DDE262122:DDE262127 DNA262122:DNA262127 DWW262122:DWW262127 EGS262122:EGS262127 EQO262122:EQO262127 FAK262122:FAK262127 FKG262122:FKG262127 FUC262122:FUC262127 GDY262122:GDY262127 GNU262122:GNU262127 GXQ262122:GXQ262127 HHM262122:HHM262127 HRI262122:HRI262127 IBE262122:IBE262127 ILA262122:ILA262127 IUW262122:IUW262127 JES262122:JES262127 JOO262122:JOO262127 JYK262122:JYK262127 KIG262122:KIG262127 KSC262122:KSC262127 LBY262122:LBY262127 LLU262122:LLU262127 LVQ262122:LVQ262127 MFM262122:MFM262127 MPI262122:MPI262127 MZE262122:MZE262127 NJA262122:NJA262127 NSW262122:NSW262127 OCS262122:OCS262127 OMO262122:OMO262127 OWK262122:OWK262127 PGG262122:PGG262127 PQC262122:PQC262127 PZY262122:PZY262127 QJU262122:QJU262127 QTQ262122:QTQ262127 RDM262122:RDM262127 RNI262122:RNI262127 RXE262122:RXE262127 SHA262122:SHA262127 SQW262122:SQW262127 TAS262122:TAS262127 TKO262122:TKO262127 TUK262122:TUK262127 UEG262122:UEG262127 UOC262122:UOC262127 UXY262122:UXY262127 VHU262122:VHU262127 VRQ262122:VRQ262127 WBM262122:WBM262127 WLI262122:WLI262127 WVE262122:WVE262127 D327658:D327663 IS327658:IS327663 SO327658:SO327663 ACK327658:ACK327663 AMG327658:AMG327663 AWC327658:AWC327663 BFY327658:BFY327663 BPU327658:BPU327663 BZQ327658:BZQ327663 CJM327658:CJM327663 CTI327658:CTI327663 DDE327658:DDE327663 DNA327658:DNA327663 DWW327658:DWW327663 EGS327658:EGS327663 EQO327658:EQO327663 FAK327658:FAK327663 FKG327658:FKG327663 FUC327658:FUC327663 GDY327658:GDY327663 GNU327658:GNU327663 GXQ327658:GXQ327663 HHM327658:HHM327663 HRI327658:HRI327663 IBE327658:IBE327663 ILA327658:ILA327663 IUW327658:IUW327663 JES327658:JES327663 JOO327658:JOO327663 JYK327658:JYK327663 KIG327658:KIG327663 KSC327658:KSC327663 LBY327658:LBY327663 LLU327658:LLU327663 LVQ327658:LVQ327663 MFM327658:MFM327663 MPI327658:MPI327663 MZE327658:MZE327663 NJA327658:NJA327663 NSW327658:NSW327663 OCS327658:OCS327663 OMO327658:OMO327663 OWK327658:OWK327663 PGG327658:PGG327663 PQC327658:PQC327663 PZY327658:PZY327663 QJU327658:QJU327663 QTQ327658:QTQ327663 RDM327658:RDM327663 RNI327658:RNI327663 RXE327658:RXE327663 SHA327658:SHA327663 SQW327658:SQW327663 TAS327658:TAS327663 TKO327658:TKO327663 TUK327658:TUK327663 UEG327658:UEG327663 UOC327658:UOC327663 UXY327658:UXY327663 VHU327658:VHU327663 VRQ327658:VRQ327663 WBM327658:WBM327663 WLI327658:WLI327663 WVE327658:WVE327663 D393194:D393199 IS393194:IS393199 SO393194:SO393199 ACK393194:ACK393199 AMG393194:AMG393199 AWC393194:AWC393199 BFY393194:BFY393199 BPU393194:BPU393199 BZQ393194:BZQ393199 CJM393194:CJM393199 CTI393194:CTI393199 DDE393194:DDE393199 DNA393194:DNA393199 DWW393194:DWW393199 EGS393194:EGS393199 EQO393194:EQO393199 FAK393194:FAK393199 FKG393194:FKG393199 FUC393194:FUC393199 GDY393194:GDY393199 GNU393194:GNU393199 GXQ393194:GXQ393199 HHM393194:HHM393199 HRI393194:HRI393199 IBE393194:IBE393199 ILA393194:ILA393199 IUW393194:IUW393199 JES393194:JES393199 JOO393194:JOO393199 JYK393194:JYK393199 KIG393194:KIG393199 KSC393194:KSC393199 LBY393194:LBY393199 LLU393194:LLU393199 LVQ393194:LVQ393199 MFM393194:MFM393199 MPI393194:MPI393199 MZE393194:MZE393199 NJA393194:NJA393199 NSW393194:NSW393199 OCS393194:OCS393199 OMO393194:OMO393199 OWK393194:OWK393199 PGG393194:PGG393199 PQC393194:PQC393199 PZY393194:PZY393199 QJU393194:QJU393199 QTQ393194:QTQ393199 RDM393194:RDM393199 RNI393194:RNI393199 RXE393194:RXE393199 SHA393194:SHA393199 SQW393194:SQW393199 TAS393194:TAS393199 TKO393194:TKO393199 TUK393194:TUK393199 UEG393194:UEG393199 UOC393194:UOC393199 UXY393194:UXY393199 VHU393194:VHU393199 VRQ393194:VRQ393199 WBM393194:WBM393199 WLI393194:WLI393199 WVE393194:WVE393199 D458730:D458735 IS458730:IS458735 SO458730:SO458735 ACK458730:ACK458735 AMG458730:AMG458735 AWC458730:AWC458735 BFY458730:BFY458735 BPU458730:BPU458735 BZQ458730:BZQ458735 CJM458730:CJM458735 CTI458730:CTI458735 DDE458730:DDE458735 DNA458730:DNA458735 DWW458730:DWW458735 EGS458730:EGS458735 EQO458730:EQO458735 FAK458730:FAK458735 FKG458730:FKG458735 FUC458730:FUC458735 GDY458730:GDY458735 GNU458730:GNU458735 GXQ458730:GXQ458735 HHM458730:HHM458735 HRI458730:HRI458735 IBE458730:IBE458735 ILA458730:ILA458735 IUW458730:IUW458735 JES458730:JES458735 JOO458730:JOO458735 JYK458730:JYK458735 KIG458730:KIG458735 KSC458730:KSC458735 LBY458730:LBY458735 LLU458730:LLU458735 LVQ458730:LVQ458735 MFM458730:MFM458735 MPI458730:MPI458735 MZE458730:MZE458735 NJA458730:NJA458735 NSW458730:NSW458735 OCS458730:OCS458735 OMO458730:OMO458735 OWK458730:OWK458735 PGG458730:PGG458735 PQC458730:PQC458735 PZY458730:PZY458735 QJU458730:QJU458735 QTQ458730:QTQ458735 RDM458730:RDM458735 RNI458730:RNI458735 RXE458730:RXE458735 SHA458730:SHA458735 SQW458730:SQW458735 TAS458730:TAS458735 TKO458730:TKO458735 TUK458730:TUK458735 UEG458730:UEG458735 UOC458730:UOC458735 UXY458730:UXY458735 VHU458730:VHU458735 VRQ458730:VRQ458735 WBM458730:WBM458735 WLI458730:WLI458735 WVE458730:WVE458735 D524266:D524271 IS524266:IS524271 SO524266:SO524271 ACK524266:ACK524271 AMG524266:AMG524271 AWC524266:AWC524271 BFY524266:BFY524271 BPU524266:BPU524271 BZQ524266:BZQ524271 CJM524266:CJM524271 CTI524266:CTI524271 DDE524266:DDE524271 DNA524266:DNA524271 DWW524266:DWW524271 EGS524266:EGS524271 EQO524266:EQO524271 FAK524266:FAK524271 FKG524266:FKG524271 FUC524266:FUC524271 GDY524266:GDY524271 GNU524266:GNU524271 GXQ524266:GXQ524271 HHM524266:HHM524271 HRI524266:HRI524271 IBE524266:IBE524271 ILA524266:ILA524271 IUW524266:IUW524271 JES524266:JES524271 JOO524266:JOO524271 JYK524266:JYK524271 KIG524266:KIG524271 KSC524266:KSC524271 LBY524266:LBY524271 LLU524266:LLU524271 LVQ524266:LVQ524271 MFM524266:MFM524271 MPI524266:MPI524271 MZE524266:MZE524271 NJA524266:NJA524271 NSW524266:NSW524271 OCS524266:OCS524271 OMO524266:OMO524271 OWK524266:OWK524271 PGG524266:PGG524271 PQC524266:PQC524271 PZY524266:PZY524271 QJU524266:QJU524271 QTQ524266:QTQ524271 RDM524266:RDM524271 RNI524266:RNI524271 RXE524266:RXE524271 SHA524266:SHA524271 SQW524266:SQW524271 TAS524266:TAS524271 TKO524266:TKO524271 TUK524266:TUK524271 UEG524266:UEG524271 UOC524266:UOC524271 UXY524266:UXY524271 VHU524266:VHU524271 VRQ524266:VRQ524271 WBM524266:WBM524271 WLI524266:WLI524271 WVE524266:WVE524271 D589802:D589807 IS589802:IS589807 SO589802:SO589807 ACK589802:ACK589807 AMG589802:AMG589807 AWC589802:AWC589807 BFY589802:BFY589807 BPU589802:BPU589807 BZQ589802:BZQ589807 CJM589802:CJM589807 CTI589802:CTI589807 DDE589802:DDE589807 DNA589802:DNA589807 DWW589802:DWW589807 EGS589802:EGS589807 EQO589802:EQO589807 FAK589802:FAK589807 FKG589802:FKG589807 FUC589802:FUC589807 GDY589802:GDY589807 GNU589802:GNU589807 GXQ589802:GXQ589807 HHM589802:HHM589807 HRI589802:HRI589807 IBE589802:IBE589807 ILA589802:ILA589807 IUW589802:IUW589807 JES589802:JES589807 JOO589802:JOO589807 JYK589802:JYK589807 KIG589802:KIG589807 KSC589802:KSC589807 LBY589802:LBY589807 LLU589802:LLU589807 LVQ589802:LVQ589807 MFM589802:MFM589807 MPI589802:MPI589807 MZE589802:MZE589807 NJA589802:NJA589807 NSW589802:NSW589807 OCS589802:OCS589807 OMO589802:OMO589807 OWK589802:OWK589807 PGG589802:PGG589807 PQC589802:PQC589807 PZY589802:PZY589807 QJU589802:QJU589807 QTQ589802:QTQ589807 RDM589802:RDM589807 RNI589802:RNI589807 RXE589802:RXE589807 SHA589802:SHA589807 SQW589802:SQW589807 TAS589802:TAS589807 TKO589802:TKO589807 TUK589802:TUK589807 UEG589802:UEG589807 UOC589802:UOC589807 UXY589802:UXY589807 VHU589802:VHU589807 VRQ589802:VRQ589807 WBM589802:WBM589807 WLI589802:WLI589807 WVE589802:WVE589807 D655338:D655343 IS655338:IS655343 SO655338:SO655343 ACK655338:ACK655343 AMG655338:AMG655343 AWC655338:AWC655343 BFY655338:BFY655343 BPU655338:BPU655343 BZQ655338:BZQ655343 CJM655338:CJM655343 CTI655338:CTI655343 DDE655338:DDE655343 DNA655338:DNA655343 DWW655338:DWW655343 EGS655338:EGS655343 EQO655338:EQO655343 FAK655338:FAK655343 FKG655338:FKG655343 FUC655338:FUC655343 GDY655338:GDY655343 GNU655338:GNU655343 GXQ655338:GXQ655343 HHM655338:HHM655343 HRI655338:HRI655343 IBE655338:IBE655343 ILA655338:ILA655343 IUW655338:IUW655343 JES655338:JES655343 JOO655338:JOO655343 JYK655338:JYK655343 KIG655338:KIG655343 KSC655338:KSC655343 LBY655338:LBY655343 LLU655338:LLU655343 LVQ655338:LVQ655343 MFM655338:MFM655343 MPI655338:MPI655343 MZE655338:MZE655343 NJA655338:NJA655343 NSW655338:NSW655343 OCS655338:OCS655343 OMO655338:OMO655343 OWK655338:OWK655343 PGG655338:PGG655343 PQC655338:PQC655343 PZY655338:PZY655343 QJU655338:QJU655343 QTQ655338:QTQ655343 RDM655338:RDM655343 RNI655338:RNI655343 RXE655338:RXE655343 SHA655338:SHA655343 SQW655338:SQW655343 TAS655338:TAS655343 TKO655338:TKO655343 TUK655338:TUK655343 UEG655338:UEG655343 UOC655338:UOC655343 UXY655338:UXY655343 VHU655338:VHU655343 VRQ655338:VRQ655343 WBM655338:WBM655343 WLI655338:WLI655343 WVE655338:WVE655343 D720874:D720879 IS720874:IS720879 SO720874:SO720879 ACK720874:ACK720879 AMG720874:AMG720879 AWC720874:AWC720879 BFY720874:BFY720879 BPU720874:BPU720879 BZQ720874:BZQ720879 CJM720874:CJM720879 CTI720874:CTI720879 DDE720874:DDE720879 DNA720874:DNA720879 DWW720874:DWW720879 EGS720874:EGS720879 EQO720874:EQO720879 FAK720874:FAK720879 FKG720874:FKG720879 FUC720874:FUC720879 GDY720874:GDY720879 GNU720874:GNU720879 GXQ720874:GXQ720879 HHM720874:HHM720879 HRI720874:HRI720879 IBE720874:IBE720879 ILA720874:ILA720879 IUW720874:IUW720879 JES720874:JES720879 JOO720874:JOO720879 JYK720874:JYK720879 KIG720874:KIG720879 KSC720874:KSC720879 LBY720874:LBY720879 LLU720874:LLU720879 LVQ720874:LVQ720879 MFM720874:MFM720879 MPI720874:MPI720879 MZE720874:MZE720879 NJA720874:NJA720879 NSW720874:NSW720879 OCS720874:OCS720879 OMO720874:OMO720879 OWK720874:OWK720879 PGG720874:PGG720879 PQC720874:PQC720879 PZY720874:PZY720879 QJU720874:QJU720879 QTQ720874:QTQ720879 RDM720874:RDM720879 RNI720874:RNI720879 RXE720874:RXE720879 SHA720874:SHA720879 SQW720874:SQW720879 TAS720874:TAS720879 TKO720874:TKO720879 TUK720874:TUK720879 UEG720874:UEG720879 UOC720874:UOC720879 UXY720874:UXY720879 VHU720874:VHU720879 VRQ720874:VRQ720879 WBM720874:WBM720879 WLI720874:WLI720879 WVE720874:WVE720879 D786410:D786415 IS786410:IS786415 SO786410:SO786415 ACK786410:ACK786415 AMG786410:AMG786415 AWC786410:AWC786415 BFY786410:BFY786415 BPU786410:BPU786415 BZQ786410:BZQ786415 CJM786410:CJM786415 CTI786410:CTI786415 DDE786410:DDE786415 DNA786410:DNA786415 DWW786410:DWW786415 EGS786410:EGS786415 EQO786410:EQO786415 FAK786410:FAK786415 FKG786410:FKG786415 FUC786410:FUC786415 GDY786410:GDY786415 GNU786410:GNU786415 GXQ786410:GXQ786415 HHM786410:HHM786415 HRI786410:HRI786415 IBE786410:IBE786415 ILA786410:ILA786415 IUW786410:IUW786415 JES786410:JES786415 JOO786410:JOO786415 JYK786410:JYK786415 KIG786410:KIG786415 KSC786410:KSC786415 LBY786410:LBY786415 LLU786410:LLU786415 LVQ786410:LVQ786415 MFM786410:MFM786415 MPI786410:MPI786415 MZE786410:MZE786415 NJA786410:NJA786415 NSW786410:NSW786415 OCS786410:OCS786415 OMO786410:OMO786415 OWK786410:OWK786415 PGG786410:PGG786415 PQC786410:PQC786415 PZY786410:PZY786415 QJU786410:QJU786415 QTQ786410:QTQ786415 RDM786410:RDM786415 RNI786410:RNI786415 RXE786410:RXE786415 SHA786410:SHA786415 SQW786410:SQW786415 TAS786410:TAS786415 TKO786410:TKO786415 TUK786410:TUK786415 UEG786410:UEG786415 UOC786410:UOC786415 UXY786410:UXY786415 VHU786410:VHU786415 VRQ786410:VRQ786415 WBM786410:WBM786415 WLI786410:WLI786415 WVE786410:WVE786415 D851946:D851951 IS851946:IS851951 SO851946:SO851951 ACK851946:ACK851951 AMG851946:AMG851951 AWC851946:AWC851951 BFY851946:BFY851951 BPU851946:BPU851951 BZQ851946:BZQ851951 CJM851946:CJM851951 CTI851946:CTI851951 DDE851946:DDE851951 DNA851946:DNA851951 DWW851946:DWW851951 EGS851946:EGS851951 EQO851946:EQO851951 FAK851946:FAK851951 FKG851946:FKG851951 FUC851946:FUC851951 GDY851946:GDY851951 GNU851946:GNU851951 GXQ851946:GXQ851951 HHM851946:HHM851951 HRI851946:HRI851951 IBE851946:IBE851951 ILA851946:ILA851951 IUW851946:IUW851951 JES851946:JES851951 JOO851946:JOO851951 JYK851946:JYK851951 KIG851946:KIG851951 KSC851946:KSC851951 LBY851946:LBY851951 LLU851946:LLU851951 LVQ851946:LVQ851951 MFM851946:MFM851951 MPI851946:MPI851951 MZE851946:MZE851951 NJA851946:NJA851951 NSW851946:NSW851951 OCS851946:OCS851951 OMO851946:OMO851951 OWK851946:OWK851951 PGG851946:PGG851951 PQC851946:PQC851951 PZY851946:PZY851951 QJU851946:QJU851951 QTQ851946:QTQ851951 RDM851946:RDM851951 RNI851946:RNI851951 RXE851946:RXE851951 SHA851946:SHA851951 SQW851946:SQW851951 TAS851946:TAS851951 TKO851946:TKO851951 TUK851946:TUK851951 UEG851946:UEG851951 UOC851946:UOC851951 UXY851946:UXY851951 VHU851946:VHU851951 VRQ851946:VRQ851951 WBM851946:WBM851951 WLI851946:WLI851951 WVE851946:WVE851951 D917482:D917487 IS917482:IS917487 SO917482:SO917487 ACK917482:ACK917487 AMG917482:AMG917487 AWC917482:AWC917487 BFY917482:BFY917487 BPU917482:BPU917487 BZQ917482:BZQ917487 CJM917482:CJM917487 CTI917482:CTI917487 DDE917482:DDE917487 DNA917482:DNA917487 DWW917482:DWW917487 EGS917482:EGS917487 EQO917482:EQO917487 FAK917482:FAK917487 FKG917482:FKG917487 FUC917482:FUC917487 GDY917482:GDY917487 GNU917482:GNU917487 GXQ917482:GXQ917487 HHM917482:HHM917487 HRI917482:HRI917487 IBE917482:IBE917487 ILA917482:ILA917487 IUW917482:IUW917487 JES917482:JES917487 JOO917482:JOO917487 JYK917482:JYK917487 KIG917482:KIG917487 KSC917482:KSC917487 LBY917482:LBY917487 LLU917482:LLU917487 LVQ917482:LVQ917487 MFM917482:MFM917487 MPI917482:MPI917487 MZE917482:MZE917487 NJA917482:NJA917487 NSW917482:NSW917487 OCS917482:OCS917487 OMO917482:OMO917487 OWK917482:OWK917487 PGG917482:PGG917487 PQC917482:PQC917487 PZY917482:PZY917487 QJU917482:QJU917487 QTQ917482:QTQ917487 RDM917482:RDM917487 RNI917482:RNI917487 RXE917482:RXE917487 SHA917482:SHA917487 SQW917482:SQW917487 TAS917482:TAS917487 TKO917482:TKO917487 TUK917482:TUK917487 UEG917482:UEG917487 UOC917482:UOC917487 UXY917482:UXY917487 VHU917482:VHU917487 VRQ917482:VRQ917487 WBM917482:WBM917487 WLI917482:WLI917487 WVE917482:WVE917487 D983018:D983023 IS983018:IS983023 SO983018:SO983023 ACK983018:ACK983023 AMG983018:AMG983023 AWC983018:AWC983023 BFY983018:BFY983023 BPU983018:BPU983023 BZQ983018:BZQ983023 CJM983018:CJM983023 CTI983018:CTI983023 DDE983018:DDE983023 DNA983018:DNA983023 DWW983018:DWW983023 EGS983018:EGS983023 EQO983018:EQO983023 FAK983018:FAK983023 FKG983018:FKG983023 FUC983018:FUC983023 GDY983018:GDY983023 GNU983018:GNU983023 GXQ983018:GXQ983023 HHM983018:HHM983023 HRI983018:HRI983023 IBE983018:IBE983023 ILA983018:ILA983023 IUW983018:IUW983023 JES983018:JES983023 JOO983018:JOO983023 JYK983018:JYK983023 KIG983018:KIG983023 KSC983018:KSC983023 LBY983018:LBY983023 LLU983018:LLU983023 LVQ983018:LVQ983023 MFM983018:MFM983023 MPI983018:MPI983023 MZE983018:MZE983023 NJA983018:NJA983023 NSW983018:NSW983023 OCS983018:OCS983023 OMO983018:OMO983023 OWK983018:OWK983023 PGG983018:PGG983023 PQC983018:PQC983023 PZY983018:PZY983023 QJU983018:QJU983023 QTQ983018:QTQ983023 RDM983018:RDM983023 RNI983018:RNI983023 RXE983018:RXE983023 SHA983018:SHA983023 SQW983018:SQW983023 TAS983018:TAS983023 TKO983018:TKO983023 TUK983018:TUK983023 UEG983018:UEG983023 UOC983018:UOC983023 UXY983018:UXY983023 VHU983018:VHU983023 VRQ983018:VRQ983023 WBM983018:WBM983023 WLI983018:WLI983023 WVE983018:WVE983023 D17 IS17 SO17 ACK17 AMG17 AWC17 BFY17 BPU17 BZQ17 CJM17 CTI17 DDE17 DNA17 DWW17 EGS17 EQO17 FAK17 FKG17 FUC17 GDY17 GNU17 GXQ17 HHM17 HRI17 IBE17 ILA17 IUW17 JES17 JOO17 JYK17 KIG17 KSC17 LBY17 LLU17 LVQ17 MFM17 MPI17 MZE17 NJA17 NSW17 OCS17 OMO17 OWK17 PGG17 PQC17 PZY17 QJU17 QTQ17 RDM17 RNI17 RXE17 SHA17 SQW17 TAS17 TKO17 TUK17 UEG17 UOC17 UXY17 VHU17 VRQ17 WBM17 WLI17 WVE17 D65521:D65522 IS65521:IS65522 SO65521:SO65522 ACK65521:ACK65522 AMG65521:AMG65522 AWC65521:AWC65522 BFY65521:BFY65522 BPU65521:BPU65522 BZQ65521:BZQ65522 CJM65521:CJM65522 CTI65521:CTI65522 DDE65521:DDE65522 DNA65521:DNA65522 DWW65521:DWW65522 EGS65521:EGS65522 EQO65521:EQO65522 FAK65521:FAK65522 FKG65521:FKG65522 FUC65521:FUC65522 GDY65521:GDY65522 GNU65521:GNU65522 GXQ65521:GXQ65522 HHM65521:HHM65522 HRI65521:HRI65522 IBE65521:IBE65522 ILA65521:ILA65522 IUW65521:IUW65522 JES65521:JES65522 JOO65521:JOO65522 JYK65521:JYK65522 KIG65521:KIG65522 KSC65521:KSC65522 LBY65521:LBY65522 LLU65521:LLU65522 LVQ65521:LVQ65522 MFM65521:MFM65522 MPI65521:MPI65522 MZE65521:MZE65522 NJA65521:NJA65522 NSW65521:NSW65522 OCS65521:OCS65522 OMO65521:OMO65522 OWK65521:OWK65522 PGG65521:PGG65522 PQC65521:PQC65522 PZY65521:PZY65522 QJU65521:QJU65522 QTQ65521:QTQ65522 RDM65521:RDM65522 RNI65521:RNI65522 RXE65521:RXE65522 SHA65521:SHA65522 SQW65521:SQW65522 TAS65521:TAS65522 TKO65521:TKO65522 TUK65521:TUK65522 UEG65521:UEG65522 UOC65521:UOC65522 UXY65521:UXY65522 VHU65521:VHU65522 VRQ65521:VRQ65522 WBM65521:WBM65522 WLI65521:WLI65522 WVE65521:WVE65522 D131057:D131058 IS131057:IS131058 SO131057:SO131058 ACK131057:ACK131058 AMG131057:AMG131058 AWC131057:AWC131058 BFY131057:BFY131058 BPU131057:BPU131058 BZQ131057:BZQ131058 CJM131057:CJM131058 CTI131057:CTI131058 DDE131057:DDE131058 DNA131057:DNA131058 DWW131057:DWW131058 EGS131057:EGS131058 EQO131057:EQO131058 FAK131057:FAK131058 FKG131057:FKG131058 FUC131057:FUC131058 GDY131057:GDY131058 GNU131057:GNU131058 GXQ131057:GXQ131058 HHM131057:HHM131058 HRI131057:HRI131058 IBE131057:IBE131058 ILA131057:ILA131058 IUW131057:IUW131058 JES131057:JES131058 JOO131057:JOO131058 JYK131057:JYK131058 KIG131057:KIG131058 KSC131057:KSC131058 LBY131057:LBY131058 LLU131057:LLU131058 LVQ131057:LVQ131058 MFM131057:MFM131058 MPI131057:MPI131058 MZE131057:MZE131058 NJA131057:NJA131058 NSW131057:NSW131058 OCS131057:OCS131058 OMO131057:OMO131058 OWK131057:OWK131058 PGG131057:PGG131058 PQC131057:PQC131058 PZY131057:PZY131058 QJU131057:QJU131058 QTQ131057:QTQ131058 RDM131057:RDM131058 RNI131057:RNI131058 RXE131057:RXE131058 SHA131057:SHA131058 SQW131057:SQW131058 TAS131057:TAS131058 TKO131057:TKO131058 TUK131057:TUK131058 UEG131057:UEG131058 UOC131057:UOC131058 UXY131057:UXY131058 VHU131057:VHU131058 VRQ131057:VRQ131058 WBM131057:WBM131058 WLI131057:WLI131058 WVE131057:WVE131058 D196593:D196594 IS196593:IS196594 SO196593:SO196594 ACK196593:ACK196594 AMG196593:AMG196594 AWC196593:AWC196594 BFY196593:BFY196594 BPU196593:BPU196594 BZQ196593:BZQ196594 CJM196593:CJM196594 CTI196593:CTI196594 DDE196593:DDE196594 DNA196593:DNA196594 DWW196593:DWW196594 EGS196593:EGS196594 EQO196593:EQO196594 FAK196593:FAK196594 FKG196593:FKG196594 FUC196593:FUC196594 GDY196593:GDY196594 GNU196593:GNU196594 GXQ196593:GXQ196594 HHM196593:HHM196594 HRI196593:HRI196594 IBE196593:IBE196594 ILA196593:ILA196594 IUW196593:IUW196594 JES196593:JES196594 JOO196593:JOO196594 JYK196593:JYK196594 KIG196593:KIG196594 KSC196593:KSC196594 LBY196593:LBY196594 LLU196593:LLU196594 LVQ196593:LVQ196594 MFM196593:MFM196594 MPI196593:MPI196594 MZE196593:MZE196594 NJA196593:NJA196594 NSW196593:NSW196594 OCS196593:OCS196594 OMO196593:OMO196594 OWK196593:OWK196594 PGG196593:PGG196594 PQC196593:PQC196594 PZY196593:PZY196594 QJU196593:QJU196594 QTQ196593:QTQ196594 RDM196593:RDM196594 RNI196593:RNI196594 RXE196593:RXE196594 SHA196593:SHA196594 SQW196593:SQW196594 TAS196593:TAS196594 TKO196593:TKO196594 TUK196593:TUK196594 UEG196593:UEG196594 UOC196593:UOC196594 UXY196593:UXY196594 VHU196593:VHU196594 VRQ196593:VRQ196594 WBM196593:WBM196594 WLI196593:WLI196594 WVE196593:WVE196594 D262129:D262130 IS262129:IS262130 SO262129:SO262130 ACK262129:ACK262130 AMG262129:AMG262130 AWC262129:AWC262130 BFY262129:BFY262130 BPU262129:BPU262130 BZQ262129:BZQ262130 CJM262129:CJM262130 CTI262129:CTI262130 DDE262129:DDE262130 DNA262129:DNA262130 DWW262129:DWW262130 EGS262129:EGS262130 EQO262129:EQO262130 FAK262129:FAK262130 FKG262129:FKG262130 FUC262129:FUC262130 GDY262129:GDY262130 GNU262129:GNU262130 GXQ262129:GXQ262130 HHM262129:HHM262130 HRI262129:HRI262130 IBE262129:IBE262130 ILA262129:ILA262130 IUW262129:IUW262130 JES262129:JES262130 JOO262129:JOO262130 JYK262129:JYK262130 KIG262129:KIG262130 KSC262129:KSC262130 LBY262129:LBY262130 LLU262129:LLU262130 LVQ262129:LVQ262130 MFM262129:MFM262130 MPI262129:MPI262130 MZE262129:MZE262130 NJA262129:NJA262130 NSW262129:NSW262130 OCS262129:OCS262130 OMO262129:OMO262130 OWK262129:OWK262130 PGG262129:PGG262130 PQC262129:PQC262130 PZY262129:PZY262130 QJU262129:QJU262130 QTQ262129:QTQ262130 RDM262129:RDM262130 RNI262129:RNI262130 RXE262129:RXE262130 SHA262129:SHA262130 SQW262129:SQW262130 TAS262129:TAS262130 TKO262129:TKO262130 TUK262129:TUK262130 UEG262129:UEG262130 UOC262129:UOC262130 UXY262129:UXY262130 VHU262129:VHU262130 VRQ262129:VRQ262130 WBM262129:WBM262130 WLI262129:WLI262130 WVE262129:WVE262130 D327665:D327666 IS327665:IS327666 SO327665:SO327666 ACK327665:ACK327666 AMG327665:AMG327666 AWC327665:AWC327666 BFY327665:BFY327666 BPU327665:BPU327666 BZQ327665:BZQ327666 CJM327665:CJM327666 CTI327665:CTI327666 DDE327665:DDE327666 DNA327665:DNA327666 DWW327665:DWW327666 EGS327665:EGS327666 EQO327665:EQO327666 FAK327665:FAK327666 FKG327665:FKG327666 FUC327665:FUC327666 GDY327665:GDY327666 GNU327665:GNU327666 GXQ327665:GXQ327666 HHM327665:HHM327666 HRI327665:HRI327666 IBE327665:IBE327666 ILA327665:ILA327666 IUW327665:IUW327666 JES327665:JES327666 JOO327665:JOO327666 JYK327665:JYK327666 KIG327665:KIG327666 KSC327665:KSC327666 LBY327665:LBY327666 LLU327665:LLU327666 LVQ327665:LVQ327666 MFM327665:MFM327666 MPI327665:MPI327666 MZE327665:MZE327666 NJA327665:NJA327666 NSW327665:NSW327666 OCS327665:OCS327666 OMO327665:OMO327666 OWK327665:OWK327666 PGG327665:PGG327666 PQC327665:PQC327666 PZY327665:PZY327666 QJU327665:QJU327666 QTQ327665:QTQ327666 RDM327665:RDM327666 RNI327665:RNI327666 RXE327665:RXE327666 SHA327665:SHA327666 SQW327665:SQW327666 TAS327665:TAS327666 TKO327665:TKO327666 TUK327665:TUK327666 UEG327665:UEG327666 UOC327665:UOC327666 UXY327665:UXY327666 VHU327665:VHU327666 VRQ327665:VRQ327666 WBM327665:WBM327666 WLI327665:WLI327666 WVE327665:WVE327666 D393201:D393202 IS393201:IS393202 SO393201:SO393202 ACK393201:ACK393202 AMG393201:AMG393202 AWC393201:AWC393202 BFY393201:BFY393202 BPU393201:BPU393202 BZQ393201:BZQ393202 CJM393201:CJM393202 CTI393201:CTI393202 DDE393201:DDE393202 DNA393201:DNA393202 DWW393201:DWW393202 EGS393201:EGS393202 EQO393201:EQO393202 FAK393201:FAK393202 FKG393201:FKG393202 FUC393201:FUC393202 GDY393201:GDY393202 GNU393201:GNU393202 GXQ393201:GXQ393202 HHM393201:HHM393202 HRI393201:HRI393202 IBE393201:IBE393202 ILA393201:ILA393202 IUW393201:IUW393202 JES393201:JES393202 JOO393201:JOO393202 JYK393201:JYK393202 KIG393201:KIG393202 KSC393201:KSC393202 LBY393201:LBY393202 LLU393201:LLU393202 LVQ393201:LVQ393202 MFM393201:MFM393202 MPI393201:MPI393202 MZE393201:MZE393202 NJA393201:NJA393202 NSW393201:NSW393202 OCS393201:OCS393202 OMO393201:OMO393202 OWK393201:OWK393202 PGG393201:PGG393202 PQC393201:PQC393202 PZY393201:PZY393202 QJU393201:QJU393202 QTQ393201:QTQ393202 RDM393201:RDM393202 RNI393201:RNI393202 RXE393201:RXE393202 SHA393201:SHA393202 SQW393201:SQW393202 TAS393201:TAS393202 TKO393201:TKO393202 TUK393201:TUK393202 UEG393201:UEG393202 UOC393201:UOC393202 UXY393201:UXY393202 VHU393201:VHU393202 VRQ393201:VRQ393202 WBM393201:WBM393202 WLI393201:WLI393202 WVE393201:WVE393202 D458737:D458738 IS458737:IS458738 SO458737:SO458738 ACK458737:ACK458738 AMG458737:AMG458738 AWC458737:AWC458738 BFY458737:BFY458738 BPU458737:BPU458738 BZQ458737:BZQ458738 CJM458737:CJM458738 CTI458737:CTI458738 DDE458737:DDE458738 DNA458737:DNA458738 DWW458737:DWW458738 EGS458737:EGS458738 EQO458737:EQO458738 FAK458737:FAK458738 FKG458737:FKG458738 FUC458737:FUC458738 GDY458737:GDY458738 GNU458737:GNU458738 GXQ458737:GXQ458738 HHM458737:HHM458738 HRI458737:HRI458738 IBE458737:IBE458738 ILA458737:ILA458738 IUW458737:IUW458738 JES458737:JES458738 JOO458737:JOO458738 JYK458737:JYK458738 KIG458737:KIG458738 KSC458737:KSC458738 LBY458737:LBY458738 LLU458737:LLU458738 LVQ458737:LVQ458738 MFM458737:MFM458738 MPI458737:MPI458738 MZE458737:MZE458738 NJA458737:NJA458738 NSW458737:NSW458738 OCS458737:OCS458738 OMO458737:OMO458738 OWK458737:OWK458738 PGG458737:PGG458738 PQC458737:PQC458738 PZY458737:PZY458738 QJU458737:QJU458738 QTQ458737:QTQ458738 RDM458737:RDM458738 RNI458737:RNI458738 RXE458737:RXE458738 SHA458737:SHA458738 SQW458737:SQW458738 TAS458737:TAS458738 TKO458737:TKO458738 TUK458737:TUK458738 UEG458737:UEG458738 UOC458737:UOC458738 UXY458737:UXY458738 VHU458737:VHU458738 VRQ458737:VRQ458738 WBM458737:WBM458738 WLI458737:WLI458738 WVE458737:WVE458738 D524273:D524274 IS524273:IS524274 SO524273:SO524274 ACK524273:ACK524274 AMG524273:AMG524274 AWC524273:AWC524274 BFY524273:BFY524274 BPU524273:BPU524274 BZQ524273:BZQ524274 CJM524273:CJM524274 CTI524273:CTI524274 DDE524273:DDE524274 DNA524273:DNA524274 DWW524273:DWW524274 EGS524273:EGS524274 EQO524273:EQO524274 FAK524273:FAK524274 FKG524273:FKG524274 FUC524273:FUC524274 GDY524273:GDY524274 GNU524273:GNU524274 GXQ524273:GXQ524274 HHM524273:HHM524274 HRI524273:HRI524274 IBE524273:IBE524274 ILA524273:ILA524274 IUW524273:IUW524274 JES524273:JES524274 JOO524273:JOO524274 JYK524273:JYK524274 KIG524273:KIG524274 KSC524273:KSC524274 LBY524273:LBY524274 LLU524273:LLU524274 LVQ524273:LVQ524274 MFM524273:MFM524274 MPI524273:MPI524274 MZE524273:MZE524274 NJA524273:NJA524274 NSW524273:NSW524274 OCS524273:OCS524274 OMO524273:OMO524274 OWK524273:OWK524274 PGG524273:PGG524274 PQC524273:PQC524274 PZY524273:PZY524274 QJU524273:QJU524274 QTQ524273:QTQ524274 RDM524273:RDM524274 RNI524273:RNI524274 RXE524273:RXE524274 SHA524273:SHA524274 SQW524273:SQW524274 TAS524273:TAS524274 TKO524273:TKO524274 TUK524273:TUK524274 UEG524273:UEG524274 UOC524273:UOC524274 UXY524273:UXY524274 VHU524273:VHU524274 VRQ524273:VRQ524274 WBM524273:WBM524274 WLI524273:WLI524274 WVE524273:WVE524274 D589809:D589810 IS589809:IS589810 SO589809:SO589810 ACK589809:ACK589810 AMG589809:AMG589810 AWC589809:AWC589810 BFY589809:BFY589810 BPU589809:BPU589810 BZQ589809:BZQ589810 CJM589809:CJM589810 CTI589809:CTI589810 DDE589809:DDE589810 DNA589809:DNA589810 DWW589809:DWW589810 EGS589809:EGS589810 EQO589809:EQO589810 FAK589809:FAK589810 FKG589809:FKG589810 FUC589809:FUC589810 GDY589809:GDY589810 GNU589809:GNU589810 GXQ589809:GXQ589810 HHM589809:HHM589810 HRI589809:HRI589810 IBE589809:IBE589810 ILA589809:ILA589810 IUW589809:IUW589810 JES589809:JES589810 JOO589809:JOO589810 JYK589809:JYK589810 KIG589809:KIG589810 KSC589809:KSC589810 LBY589809:LBY589810 LLU589809:LLU589810 LVQ589809:LVQ589810 MFM589809:MFM589810 MPI589809:MPI589810 MZE589809:MZE589810 NJA589809:NJA589810 NSW589809:NSW589810 OCS589809:OCS589810 OMO589809:OMO589810 OWK589809:OWK589810 PGG589809:PGG589810 PQC589809:PQC589810 PZY589809:PZY589810 QJU589809:QJU589810 QTQ589809:QTQ589810 RDM589809:RDM589810 RNI589809:RNI589810 RXE589809:RXE589810 SHA589809:SHA589810 SQW589809:SQW589810 TAS589809:TAS589810 TKO589809:TKO589810 TUK589809:TUK589810 UEG589809:UEG589810 UOC589809:UOC589810 UXY589809:UXY589810 VHU589809:VHU589810 VRQ589809:VRQ589810 WBM589809:WBM589810 WLI589809:WLI589810 WVE589809:WVE589810 D655345:D655346 IS655345:IS655346 SO655345:SO655346 ACK655345:ACK655346 AMG655345:AMG655346 AWC655345:AWC655346 BFY655345:BFY655346 BPU655345:BPU655346 BZQ655345:BZQ655346 CJM655345:CJM655346 CTI655345:CTI655346 DDE655345:DDE655346 DNA655345:DNA655346 DWW655345:DWW655346 EGS655345:EGS655346 EQO655345:EQO655346 FAK655345:FAK655346 FKG655345:FKG655346 FUC655345:FUC655346 GDY655345:GDY655346 GNU655345:GNU655346 GXQ655345:GXQ655346 HHM655345:HHM655346 HRI655345:HRI655346 IBE655345:IBE655346 ILA655345:ILA655346 IUW655345:IUW655346 JES655345:JES655346 JOO655345:JOO655346 JYK655345:JYK655346 KIG655345:KIG655346 KSC655345:KSC655346 LBY655345:LBY655346 LLU655345:LLU655346 LVQ655345:LVQ655346 MFM655345:MFM655346 MPI655345:MPI655346 MZE655345:MZE655346 NJA655345:NJA655346 NSW655345:NSW655346 OCS655345:OCS655346 OMO655345:OMO655346 OWK655345:OWK655346 PGG655345:PGG655346 PQC655345:PQC655346 PZY655345:PZY655346 QJU655345:QJU655346 QTQ655345:QTQ655346 RDM655345:RDM655346 RNI655345:RNI655346 RXE655345:RXE655346 SHA655345:SHA655346 SQW655345:SQW655346 TAS655345:TAS655346 TKO655345:TKO655346 TUK655345:TUK655346 UEG655345:UEG655346 UOC655345:UOC655346 UXY655345:UXY655346 VHU655345:VHU655346 VRQ655345:VRQ655346 WBM655345:WBM655346 WLI655345:WLI655346 WVE655345:WVE655346 D720881:D720882 IS720881:IS720882 SO720881:SO720882 ACK720881:ACK720882 AMG720881:AMG720882 AWC720881:AWC720882 BFY720881:BFY720882 BPU720881:BPU720882 BZQ720881:BZQ720882 CJM720881:CJM720882 CTI720881:CTI720882 DDE720881:DDE720882 DNA720881:DNA720882 DWW720881:DWW720882 EGS720881:EGS720882 EQO720881:EQO720882 FAK720881:FAK720882 FKG720881:FKG720882 FUC720881:FUC720882 GDY720881:GDY720882 GNU720881:GNU720882 GXQ720881:GXQ720882 HHM720881:HHM720882 HRI720881:HRI720882 IBE720881:IBE720882 ILA720881:ILA720882 IUW720881:IUW720882 JES720881:JES720882 JOO720881:JOO720882 JYK720881:JYK720882 KIG720881:KIG720882 KSC720881:KSC720882 LBY720881:LBY720882 LLU720881:LLU720882 LVQ720881:LVQ720882 MFM720881:MFM720882 MPI720881:MPI720882 MZE720881:MZE720882 NJA720881:NJA720882 NSW720881:NSW720882 OCS720881:OCS720882 OMO720881:OMO720882 OWK720881:OWK720882 PGG720881:PGG720882 PQC720881:PQC720882 PZY720881:PZY720882 QJU720881:QJU720882 QTQ720881:QTQ720882 RDM720881:RDM720882 RNI720881:RNI720882 RXE720881:RXE720882 SHA720881:SHA720882 SQW720881:SQW720882 TAS720881:TAS720882 TKO720881:TKO720882 TUK720881:TUK720882 UEG720881:UEG720882 UOC720881:UOC720882 UXY720881:UXY720882 VHU720881:VHU720882 VRQ720881:VRQ720882 WBM720881:WBM720882 WLI720881:WLI720882 WVE720881:WVE720882 D786417:D786418 IS786417:IS786418 SO786417:SO786418 ACK786417:ACK786418 AMG786417:AMG786418 AWC786417:AWC786418 BFY786417:BFY786418 BPU786417:BPU786418 BZQ786417:BZQ786418 CJM786417:CJM786418 CTI786417:CTI786418 DDE786417:DDE786418 DNA786417:DNA786418 DWW786417:DWW786418 EGS786417:EGS786418 EQO786417:EQO786418 FAK786417:FAK786418 FKG786417:FKG786418 FUC786417:FUC786418 GDY786417:GDY786418 GNU786417:GNU786418 GXQ786417:GXQ786418 HHM786417:HHM786418 HRI786417:HRI786418 IBE786417:IBE786418 ILA786417:ILA786418 IUW786417:IUW786418 JES786417:JES786418 JOO786417:JOO786418 JYK786417:JYK786418 KIG786417:KIG786418 KSC786417:KSC786418 LBY786417:LBY786418 LLU786417:LLU786418 LVQ786417:LVQ786418 MFM786417:MFM786418 MPI786417:MPI786418 MZE786417:MZE786418 NJA786417:NJA786418 NSW786417:NSW786418 OCS786417:OCS786418 OMO786417:OMO786418 OWK786417:OWK786418 PGG786417:PGG786418 PQC786417:PQC786418 PZY786417:PZY786418 QJU786417:QJU786418 QTQ786417:QTQ786418 RDM786417:RDM786418 RNI786417:RNI786418 RXE786417:RXE786418 SHA786417:SHA786418 SQW786417:SQW786418 TAS786417:TAS786418 TKO786417:TKO786418 TUK786417:TUK786418 UEG786417:UEG786418 UOC786417:UOC786418 UXY786417:UXY786418 VHU786417:VHU786418 VRQ786417:VRQ786418 WBM786417:WBM786418 WLI786417:WLI786418 WVE786417:WVE786418 D851953:D851954 IS851953:IS851954 SO851953:SO851954 ACK851953:ACK851954 AMG851953:AMG851954 AWC851953:AWC851954 BFY851953:BFY851954 BPU851953:BPU851954 BZQ851953:BZQ851954 CJM851953:CJM851954 CTI851953:CTI851954 DDE851953:DDE851954 DNA851953:DNA851954 DWW851953:DWW851954 EGS851953:EGS851954 EQO851953:EQO851954 FAK851953:FAK851954 FKG851953:FKG851954 FUC851953:FUC851954 GDY851953:GDY851954 GNU851953:GNU851954 GXQ851953:GXQ851954 HHM851953:HHM851954 HRI851953:HRI851954 IBE851953:IBE851954 ILA851953:ILA851954 IUW851953:IUW851954 JES851953:JES851954 JOO851953:JOO851954 JYK851953:JYK851954 KIG851953:KIG851954 KSC851953:KSC851954 LBY851953:LBY851954 LLU851953:LLU851954 LVQ851953:LVQ851954 MFM851953:MFM851954 MPI851953:MPI851954 MZE851953:MZE851954 NJA851953:NJA851954 NSW851953:NSW851954 OCS851953:OCS851954 OMO851953:OMO851954 OWK851953:OWK851954 PGG851953:PGG851954 PQC851953:PQC851954 PZY851953:PZY851954 QJU851953:QJU851954 QTQ851953:QTQ851954 RDM851953:RDM851954 RNI851953:RNI851954 RXE851953:RXE851954 SHA851953:SHA851954 SQW851953:SQW851954 TAS851953:TAS851954 TKO851953:TKO851954 TUK851953:TUK851954 UEG851953:UEG851954 UOC851953:UOC851954 UXY851953:UXY851954 VHU851953:VHU851954 VRQ851953:VRQ851954 WBM851953:WBM851954 WLI851953:WLI851954 WVE851953:WVE851954 D917489:D917490 IS917489:IS917490 SO917489:SO917490 ACK917489:ACK917490 AMG917489:AMG917490 AWC917489:AWC917490 BFY917489:BFY917490 BPU917489:BPU917490 BZQ917489:BZQ917490 CJM917489:CJM917490 CTI917489:CTI917490 DDE917489:DDE917490 DNA917489:DNA917490 DWW917489:DWW917490 EGS917489:EGS917490 EQO917489:EQO917490 FAK917489:FAK917490 FKG917489:FKG917490 FUC917489:FUC917490 GDY917489:GDY917490 GNU917489:GNU917490 GXQ917489:GXQ917490 HHM917489:HHM917490 HRI917489:HRI917490 IBE917489:IBE917490 ILA917489:ILA917490 IUW917489:IUW917490 JES917489:JES917490 JOO917489:JOO917490 JYK917489:JYK917490 KIG917489:KIG917490 KSC917489:KSC917490 LBY917489:LBY917490 LLU917489:LLU917490 LVQ917489:LVQ917490 MFM917489:MFM917490 MPI917489:MPI917490 MZE917489:MZE917490 NJA917489:NJA917490 NSW917489:NSW917490 OCS917489:OCS917490 OMO917489:OMO917490 OWK917489:OWK917490 PGG917489:PGG917490 PQC917489:PQC917490 PZY917489:PZY917490 QJU917489:QJU917490 QTQ917489:QTQ917490 RDM917489:RDM917490 RNI917489:RNI917490 RXE917489:RXE917490 SHA917489:SHA917490 SQW917489:SQW917490 TAS917489:TAS917490 TKO917489:TKO917490 TUK917489:TUK917490 UEG917489:UEG917490 UOC917489:UOC917490 UXY917489:UXY917490 VHU917489:VHU917490 VRQ917489:VRQ917490 WBM917489:WBM917490 WLI917489:WLI917490 WVE917489:WVE917490 D983025:D983026 IS983025:IS983026 SO983025:SO983026 ACK983025:ACK983026 AMG983025:AMG983026 AWC983025:AWC983026 BFY983025:BFY983026 BPU983025:BPU983026 BZQ983025:BZQ983026 CJM983025:CJM983026 CTI983025:CTI983026 DDE983025:DDE983026 DNA983025:DNA983026 DWW983025:DWW983026 EGS983025:EGS983026 EQO983025:EQO983026 FAK983025:FAK983026 FKG983025:FKG983026 FUC983025:FUC983026 GDY983025:GDY983026 GNU983025:GNU983026 GXQ983025:GXQ983026 HHM983025:HHM983026 HRI983025:HRI983026 IBE983025:IBE983026 ILA983025:ILA983026 IUW983025:IUW983026 JES983025:JES983026 JOO983025:JOO983026 JYK983025:JYK983026 KIG983025:KIG983026 KSC983025:KSC983026 LBY983025:LBY983026 LLU983025:LLU983026 LVQ983025:LVQ983026 MFM983025:MFM983026 MPI983025:MPI983026 MZE983025:MZE983026 NJA983025:NJA983026 NSW983025:NSW983026 OCS983025:OCS983026 OMO983025:OMO983026 OWK983025:OWK983026 PGG983025:PGG983026 PQC983025:PQC983026 PZY983025:PZY983026 QJU983025:QJU983026 QTQ983025:QTQ983026 RDM983025:RDM983026 RNI983025:RNI983026 RXE983025:RXE983026 SHA983025:SHA983026 SQW983025:SQW983026 TAS983025:TAS983026 TKO983025:TKO983026 TUK983025:TUK983026 UEG983025:UEG983026 UOC983025:UOC983026 UXY983025:UXY983026 VHU983025:VHU983026 VRQ983025:VRQ983026 WBM983025:WBM983026 WLI983025:WLI983026 WVE983025:WVE983026 E65477 IT65477 SP65477 ACL65477 AMH65477 AWD65477 BFZ65477 BPV65477 BZR65477 CJN65477 CTJ65477 DDF65477 DNB65477 DWX65477 EGT65477 EQP65477 FAL65477 FKH65477 FUD65477 GDZ65477 GNV65477 GXR65477 HHN65477 HRJ65477 IBF65477 ILB65477 IUX65477 JET65477 JOP65477 JYL65477 KIH65477 KSD65477 LBZ65477 LLV65477 LVR65477 MFN65477 MPJ65477 MZF65477 NJB65477 NSX65477 OCT65477 OMP65477 OWL65477 PGH65477 PQD65477 PZZ65477 QJV65477 QTR65477 RDN65477 RNJ65477 RXF65477 SHB65477 SQX65477 TAT65477 TKP65477 TUL65477 UEH65477 UOD65477 UXZ65477 VHV65477 VRR65477 WBN65477 WLJ65477 WVF65477 E131013 IT131013 SP131013 ACL131013 AMH131013 AWD131013 BFZ131013 BPV131013 BZR131013 CJN131013 CTJ131013 DDF131013 DNB131013 DWX131013 EGT131013 EQP131013 FAL131013 FKH131013 FUD131013 GDZ131013 GNV131013 GXR131013 HHN131013 HRJ131013 IBF131013 ILB131013 IUX131013 JET131013 JOP131013 JYL131013 KIH131013 KSD131013 LBZ131013 LLV131013 LVR131013 MFN131013 MPJ131013 MZF131013 NJB131013 NSX131013 OCT131013 OMP131013 OWL131013 PGH131013 PQD131013 PZZ131013 QJV131013 QTR131013 RDN131013 RNJ131013 RXF131013 SHB131013 SQX131013 TAT131013 TKP131013 TUL131013 UEH131013 UOD131013 UXZ131013 VHV131013 VRR131013 WBN131013 WLJ131013 WVF131013 E196549 IT196549 SP196549 ACL196549 AMH196549 AWD196549 BFZ196549 BPV196549 BZR196549 CJN196549 CTJ196549 DDF196549 DNB196549 DWX196549 EGT196549 EQP196549 FAL196549 FKH196549 FUD196549 GDZ196549 GNV196549 GXR196549 HHN196549 HRJ196549 IBF196549 ILB196549 IUX196549 JET196549 JOP196549 JYL196549 KIH196549 KSD196549 LBZ196549 LLV196549 LVR196549 MFN196549 MPJ196549 MZF196549 NJB196549 NSX196549 OCT196549 OMP196549 OWL196549 PGH196549 PQD196549 PZZ196549 QJV196549 QTR196549 RDN196549 RNJ196549 RXF196549 SHB196549 SQX196549 TAT196549 TKP196549 TUL196549 UEH196549 UOD196549 UXZ196549 VHV196549 VRR196549 WBN196549 WLJ196549 WVF196549 E262085 IT262085 SP262085 ACL262085 AMH262085 AWD262085 BFZ262085 BPV262085 BZR262085 CJN262085 CTJ262085 DDF262085 DNB262085 DWX262085 EGT262085 EQP262085 FAL262085 FKH262085 FUD262085 GDZ262085 GNV262085 GXR262085 HHN262085 HRJ262085 IBF262085 ILB262085 IUX262085 JET262085 JOP262085 JYL262085 KIH262085 KSD262085 LBZ262085 LLV262085 LVR262085 MFN262085 MPJ262085 MZF262085 NJB262085 NSX262085 OCT262085 OMP262085 OWL262085 PGH262085 PQD262085 PZZ262085 QJV262085 QTR262085 RDN262085 RNJ262085 RXF262085 SHB262085 SQX262085 TAT262085 TKP262085 TUL262085 UEH262085 UOD262085 UXZ262085 VHV262085 VRR262085 WBN262085 WLJ262085 WVF262085 E327621 IT327621 SP327621 ACL327621 AMH327621 AWD327621 BFZ327621 BPV327621 BZR327621 CJN327621 CTJ327621 DDF327621 DNB327621 DWX327621 EGT327621 EQP327621 FAL327621 FKH327621 FUD327621 GDZ327621 GNV327621 GXR327621 HHN327621 HRJ327621 IBF327621 ILB327621 IUX327621 JET327621 JOP327621 JYL327621 KIH327621 KSD327621 LBZ327621 LLV327621 LVR327621 MFN327621 MPJ327621 MZF327621 NJB327621 NSX327621 OCT327621 OMP327621 OWL327621 PGH327621 PQD327621 PZZ327621 QJV327621 QTR327621 RDN327621 RNJ327621 RXF327621 SHB327621 SQX327621 TAT327621 TKP327621 TUL327621 UEH327621 UOD327621 UXZ327621 VHV327621 VRR327621 WBN327621 WLJ327621 WVF327621 E393157 IT393157 SP393157 ACL393157 AMH393157 AWD393157 BFZ393157 BPV393157 BZR393157 CJN393157 CTJ393157 DDF393157 DNB393157 DWX393157 EGT393157 EQP393157 FAL393157 FKH393157 FUD393157 GDZ393157 GNV393157 GXR393157 HHN393157 HRJ393157 IBF393157 ILB393157 IUX393157 JET393157 JOP393157 JYL393157 KIH393157 KSD393157 LBZ393157 LLV393157 LVR393157 MFN393157 MPJ393157 MZF393157 NJB393157 NSX393157 OCT393157 OMP393157 OWL393157 PGH393157 PQD393157 PZZ393157 QJV393157 QTR393157 RDN393157 RNJ393157 RXF393157 SHB393157 SQX393157 TAT393157 TKP393157 TUL393157 UEH393157 UOD393157 UXZ393157 VHV393157 VRR393157 WBN393157 WLJ393157 WVF393157 E458693 IT458693 SP458693 ACL458693 AMH458693 AWD458693 BFZ458693 BPV458693 BZR458693 CJN458693 CTJ458693 DDF458693 DNB458693 DWX458693 EGT458693 EQP458693 FAL458693 FKH458693 FUD458693 GDZ458693 GNV458693 GXR458693 HHN458693 HRJ458693 IBF458693 ILB458693 IUX458693 JET458693 JOP458693 JYL458693 KIH458693 KSD458693 LBZ458693 LLV458693 LVR458693 MFN458693 MPJ458693 MZF458693 NJB458693 NSX458693 OCT458693 OMP458693 OWL458693 PGH458693 PQD458693 PZZ458693 QJV458693 QTR458693 RDN458693 RNJ458693 RXF458693 SHB458693 SQX458693 TAT458693 TKP458693 TUL458693 UEH458693 UOD458693 UXZ458693 VHV458693 VRR458693 WBN458693 WLJ458693 WVF458693 E524229 IT524229 SP524229 ACL524229 AMH524229 AWD524229 BFZ524229 BPV524229 BZR524229 CJN524229 CTJ524229 DDF524229 DNB524229 DWX524229 EGT524229 EQP524229 FAL524229 FKH524229 FUD524229 GDZ524229 GNV524229 GXR524229 HHN524229 HRJ524229 IBF524229 ILB524229 IUX524229 JET524229 JOP524229 JYL524229 KIH524229 KSD524229 LBZ524229 LLV524229 LVR524229 MFN524229 MPJ524229 MZF524229 NJB524229 NSX524229 OCT524229 OMP524229 OWL524229 PGH524229 PQD524229 PZZ524229 QJV524229 QTR524229 RDN524229 RNJ524229 RXF524229 SHB524229 SQX524229 TAT524229 TKP524229 TUL524229 UEH524229 UOD524229 UXZ524229 VHV524229 VRR524229 WBN524229 WLJ524229 WVF524229 E589765 IT589765 SP589765 ACL589765 AMH589765 AWD589765 BFZ589765 BPV589765 BZR589765 CJN589765 CTJ589765 DDF589765 DNB589765 DWX589765 EGT589765 EQP589765 FAL589765 FKH589765 FUD589765 GDZ589765 GNV589765 GXR589765 HHN589765 HRJ589765 IBF589765 ILB589765 IUX589765 JET589765 JOP589765 JYL589765 KIH589765 KSD589765 LBZ589765 LLV589765 LVR589765 MFN589765 MPJ589765 MZF589765 NJB589765 NSX589765 OCT589765 OMP589765 OWL589765 PGH589765 PQD589765 PZZ589765 QJV589765 QTR589765 RDN589765 RNJ589765 RXF589765 SHB589765 SQX589765 TAT589765 TKP589765 TUL589765 UEH589765 UOD589765 UXZ589765 VHV589765 VRR589765 WBN589765 WLJ589765 WVF589765 E655301 IT655301 SP655301 ACL655301 AMH655301 AWD655301 BFZ655301 BPV655301 BZR655301 CJN655301 CTJ655301 DDF655301 DNB655301 DWX655301 EGT655301 EQP655301 FAL655301 FKH655301 FUD655301 GDZ655301 GNV655301 GXR655301 HHN655301 HRJ655301 IBF655301 ILB655301 IUX655301 JET655301 JOP655301 JYL655301 KIH655301 KSD655301 LBZ655301 LLV655301 LVR655301 MFN655301 MPJ655301 MZF655301 NJB655301 NSX655301 OCT655301 OMP655301 OWL655301 PGH655301 PQD655301 PZZ655301 QJV655301 QTR655301 RDN655301 RNJ655301 RXF655301 SHB655301 SQX655301 TAT655301 TKP655301 TUL655301 UEH655301 UOD655301 UXZ655301 VHV655301 VRR655301 WBN655301 WLJ655301 WVF655301 E720837 IT720837 SP720837 ACL720837 AMH720837 AWD720837 BFZ720837 BPV720837 BZR720837 CJN720837 CTJ720837 DDF720837 DNB720837 DWX720837 EGT720837 EQP720837 FAL720837 FKH720837 FUD720837 GDZ720837 GNV720837 GXR720837 HHN720837 HRJ720837 IBF720837 ILB720837 IUX720837 JET720837 JOP720837 JYL720837 KIH720837 KSD720837 LBZ720837 LLV720837 LVR720837 MFN720837 MPJ720837 MZF720837 NJB720837 NSX720837 OCT720837 OMP720837 OWL720837 PGH720837 PQD720837 PZZ720837 QJV720837 QTR720837 RDN720837 RNJ720837 RXF720837 SHB720837 SQX720837 TAT720837 TKP720837 TUL720837 UEH720837 UOD720837 UXZ720837 VHV720837 VRR720837 WBN720837 WLJ720837 WVF720837 E786373 IT786373 SP786373 ACL786373 AMH786373 AWD786373 BFZ786373 BPV786373 BZR786373 CJN786373 CTJ786373 DDF786373 DNB786373 DWX786373 EGT786373 EQP786373 FAL786373 FKH786373 FUD786373 GDZ786373 GNV786373 GXR786373 HHN786373 HRJ786373 IBF786373 ILB786373 IUX786373 JET786373 JOP786373 JYL786373 KIH786373 KSD786373 LBZ786373 LLV786373 LVR786373 MFN786373 MPJ786373 MZF786373 NJB786373 NSX786373 OCT786373 OMP786373 OWL786373 PGH786373 PQD786373 PZZ786373 QJV786373 QTR786373 RDN786373 RNJ786373 RXF786373 SHB786373 SQX786373 TAT786373 TKP786373 TUL786373 UEH786373 UOD786373 UXZ786373 VHV786373 VRR786373 WBN786373 WLJ786373 WVF786373 E851909 IT851909 SP851909 ACL851909 AMH851909 AWD851909 BFZ851909 BPV851909 BZR851909 CJN851909 CTJ851909 DDF851909 DNB851909 DWX851909 EGT851909 EQP851909 FAL851909 FKH851909 FUD851909 GDZ851909 GNV851909 GXR851909 HHN851909 HRJ851909 IBF851909 ILB851909 IUX851909 JET851909 JOP851909 JYL851909 KIH851909 KSD851909 LBZ851909 LLV851909 LVR851909 MFN851909 MPJ851909 MZF851909 NJB851909 NSX851909 OCT851909 OMP851909 OWL851909 PGH851909 PQD851909 PZZ851909 QJV851909 QTR851909 RDN851909 RNJ851909 RXF851909 SHB851909 SQX851909 TAT851909 TKP851909 TUL851909 UEH851909 UOD851909 UXZ851909 VHV851909 VRR851909 WBN851909 WLJ851909 WVF851909 E917445 IT917445 SP917445 ACL917445 AMH917445 AWD917445 BFZ917445 BPV917445 BZR917445 CJN917445 CTJ917445 DDF917445 DNB917445 DWX917445 EGT917445 EQP917445 FAL917445 FKH917445 FUD917445 GDZ917445 GNV917445 GXR917445 HHN917445 HRJ917445 IBF917445 ILB917445 IUX917445 JET917445 JOP917445 JYL917445 KIH917445 KSD917445 LBZ917445 LLV917445 LVR917445 MFN917445 MPJ917445 MZF917445 NJB917445 NSX917445 OCT917445 OMP917445 OWL917445 PGH917445 PQD917445 PZZ917445 QJV917445 QTR917445 RDN917445 RNJ917445 RXF917445 SHB917445 SQX917445 TAT917445 TKP917445 TUL917445 UEH917445 UOD917445 UXZ917445 VHV917445 VRR917445 WBN917445 WLJ917445 WVF917445 E982981 IT982981 SP982981 ACL982981 AMH982981 AWD982981 BFZ982981 BPV982981 BZR982981 CJN982981 CTJ982981 DDF982981 DNB982981 DWX982981 EGT982981 EQP982981 FAL982981 FKH982981 FUD982981 GDZ982981 GNV982981 GXR982981 HHN982981 HRJ982981 IBF982981 ILB982981 IUX982981 JET982981 JOP982981 JYL982981 KIH982981 KSD982981 LBZ982981 LLV982981 LVR982981 MFN982981 MPJ982981 MZF982981 NJB982981 NSX982981 OCT982981 OMP982981 OWL982981 PGH982981 PQD982981 PZZ982981 QJV982981 QTR982981 RDN982981 RNJ982981 RXF982981 SHB982981 SQX982981 TAT982981 TKP982981 TUL982981 UEH982981 UOD982981 UXZ982981 VHV982981 VRR982981 WBN982981 WLJ982981 WVF982981 E65508 IT65508 SP65508 ACL65508 AMH65508 AWD65508 BFZ65508 BPV65508 BZR65508 CJN65508 CTJ65508 DDF65508 DNB65508 DWX65508 EGT65508 EQP65508 FAL65508 FKH65508 FUD65508 GDZ65508 GNV65508 GXR65508 HHN65508 HRJ65508 IBF65508 ILB65508 IUX65508 JET65508 JOP65508 JYL65508 KIH65508 KSD65508 LBZ65508 LLV65508 LVR65508 MFN65508 MPJ65508 MZF65508 NJB65508 NSX65508 OCT65508 OMP65508 OWL65508 PGH65508 PQD65508 PZZ65508 QJV65508 QTR65508 RDN65508 RNJ65508 RXF65508 SHB65508 SQX65508 TAT65508 TKP65508 TUL65508 UEH65508 UOD65508 UXZ65508 VHV65508 VRR65508 WBN65508 WLJ65508 WVF65508 E131044 IT131044 SP131044 ACL131044 AMH131044 AWD131044 BFZ131044 BPV131044 BZR131044 CJN131044 CTJ131044 DDF131044 DNB131044 DWX131044 EGT131044 EQP131044 FAL131044 FKH131044 FUD131044 GDZ131044 GNV131044 GXR131044 HHN131044 HRJ131044 IBF131044 ILB131044 IUX131044 JET131044 JOP131044 JYL131044 KIH131044 KSD131044 LBZ131044 LLV131044 LVR131044 MFN131044 MPJ131044 MZF131044 NJB131044 NSX131044 OCT131044 OMP131044 OWL131044 PGH131044 PQD131044 PZZ131044 QJV131044 QTR131044 RDN131044 RNJ131044 RXF131044 SHB131044 SQX131044 TAT131044 TKP131044 TUL131044 UEH131044 UOD131044 UXZ131044 VHV131044 VRR131044 WBN131044 WLJ131044 WVF131044 E196580 IT196580 SP196580 ACL196580 AMH196580 AWD196580 BFZ196580 BPV196580 BZR196580 CJN196580 CTJ196580 DDF196580 DNB196580 DWX196580 EGT196580 EQP196580 FAL196580 FKH196580 FUD196580 GDZ196580 GNV196580 GXR196580 HHN196580 HRJ196580 IBF196580 ILB196580 IUX196580 JET196580 JOP196580 JYL196580 KIH196580 KSD196580 LBZ196580 LLV196580 LVR196580 MFN196580 MPJ196580 MZF196580 NJB196580 NSX196580 OCT196580 OMP196580 OWL196580 PGH196580 PQD196580 PZZ196580 QJV196580 QTR196580 RDN196580 RNJ196580 RXF196580 SHB196580 SQX196580 TAT196580 TKP196580 TUL196580 UEH196580 UOD196580 UXZ196580 VHV196580 VRR196580 WBN196580 WLJ196580 WVF196580 E262116 IT262116 SP262116 ACL262116 AMH262116 AWD262116 BFZ262116 BPV262116 BZR262116 CJN262116 CTJ262116 DDF262116 DNB262116 DWX262116 EGT262116 EQP262116 FAL262116 FKH262116 FUD262116 GDZ262116 GNV262116 GXR262116 HHN262116 HRJ262116 IBF262116 ILB262116 IUX262116 JET262116 JOP262116 JYL262116 KIH262116 KSD262116 LBZ262116 LLV262116 LVR262116 MFN262116 MPJ262116 MZF262116 NJB262116 NSX262116 OCT262116 OMP262116 OWL262116 PGH262116 PQD262116 PZZ262116 QJV262116 QTR262116 RDN262116 RNJ262116 RXF262116 SHB262116 SQX262116 TAT262116 TKP262116 TUL262116 UEH262116 UOD262116 UXZ262116 VHV262116 VRR262116 WBN262116 WLJ262116 WVF262116 E327652 IT327652 SP327652 ACL327652 AMH327652 AWD327652 BFZ327652 BPV327652 BZR327652 CJN327652 CTJ327652 DDF327652 DNB327652 DWX327652 EGT327652 EQP327652 FAL327652 FKH327652 FUD327652 GDZ327652 GNV327652 GXR327652 HHN327652 HRJ327652 IBF327652 ILB327652 IUX327652 JET327652 JOP327652 JYL327652 KIH327652 KSD327652 LBZ327652 LLV327652 LVR327652 MFN327652 MPJ327652 MZF327652 NJB327652 NSX327652 OCT327652 OMP327652 OWL327652 PGH327652 PQD327652 PZZ327652 QJV327652 QTR327652 RDN327652 RNJ327652 RXF327652 SHB327652 SQX327652 TAT327652 TKP327652 TUL327652 UEH327652 UOD327652 UXZ327652 VHV327652 VRR327652 WBN327652 WLJ327652 WVF327652 E393188 IT393188 SP393188 ACL393188 AMH393188 AWD393188 BFZ393188 BPV393188 BZR393188 CJN393188 CTJ393188 DDF393188 DNB393188 DWX393188 EGT393188 EQP393188 FAL393188 FKH393188 FUD393188 GDZ393188 GNV393188 GXR393188 HHN393188 HRJ393188 IBF393188 ILB393188 IUX393188 JET393188 JOP393188 JYL393188 KIH393188 KSD393188 LBZ393188 LLV393188 LVR393188 MFN393188 MPJ393188 MZF393188 NJB393188 NSX393188 OCT393188 OMP393188 OWL393188 PGH393188 PQD393188 PZZ393188 QJV393188 QTR393188 RDN393188 RNJ393188 RXF393188 SHB393188 SQX393188 TAT393188 TKP393188 TUL393188 UEH393188 UOD393188 UXZ393188 VHV393188 VRR393188 WBN393188 WLJ393188 WVF393188 E458724 IT458724 SP458724 ACL458724 AMH458724 AWD458724 BFZ458724 BPV458724 BZR458724 CJN458724 CTJ458724 DDF458724 DNB458724 DWX458724 EGT458724 EQP458724 FAL458724 FKH458724 FUD458724 GDZ458724 GNV458724 GXR458724 HHN458724 HRJ458724 IBF458724 ILB458724 IUX458724 JET458724 JOP458724 JYL458724 KIH458724 KSD458724 LBZ458724 LLV458724 LVR458724 MFN458724 MPJ458724 MZF458724 NJB458724 NSX458724 OCT458724 OMP458724 OWL458724 PGH458724 PQD458724 PZZ458724 QJV458724 QTR458724 RDN458724 RNJ458724 RXF458724 SHB458724 SQX458724 TAT458724 TKP458724 TUL458724 UEH458724 UOD458724 UXZ458724 VHV458724 VRR458724 WBN458724 WLJ458724 WVF458724 E524260 IT524260 SP524260 ACL524260 AMH524260 AWD524260 BFZ524260 BPV524260 BZR524260 CJN524260 CTJ524260 DDF524260 DNB524260 DWX524260 EGT524260 EQP524260 FAL524260 FKH524260 FUD524260 GDZ524260 GNV524260 GXR524260 HHN524260 HRJ524260 IBF524260 ILB524260 IUX524260 JET524260 JOP524260 JYL524260 KIH524260 KSD524260 LBZ524260 LLV524260 LVR524260 MFN524260 MPJ524260 MZF524260 NJB524260 NSX524260 OCT524260 OMP524260 OWL524260 PGH524260 PQD524260 PZZ524260 QJV524260 QTR524260 RDN524260 RNJ524260 RXF524260 SHB524260 SQX524260 TAT524260 TKP524260 TUL524260 UEH524260 UOD524260 UXZ524260 VHV524260 VRR524260 WBN524260 WLJ524260 WVF524260 E589796 IT589796 SP589796 ACL589796 AMH589796 AWD589796 BFZ589796 BPV589796 BZR589796 CJN589796 CTJ589796 DDF589796 DNB589796 DWX589796 EGT589796 EQP589796 FAL589796 FKH589796 FUD589796 GDZ589796 GNV589796 GXR589796 HHN589796 HRJ589796 IBF589796 ILB589796 IUX589796 JET589796 JOP589796 JYL589796 KIH589796 KSD589796 LBZ589796 LLV589796 LVR589796 MFN589796 MPJ589796 MZF589796 NJB589796 NSX589796 OCT589796 OMP589796 OWL589796 PGH589796 PQD589796 PZZ589796 QJV589796 QTR589796 RDN589796 RNJ589796 RXF589796 SHB589796 SQX589796 TAT589796 TKP589796 TUL589796 UEH589796 UOD589796 UXZ589796 VHV589796 VRR589796 WBN589796 WLJ589796 WVF589796 E655332 IT655332 SP655332 ACL655332 AMH655332 AWD655332 BFZ655332 BPV655332 BZR655332 CJN655332 CTJ655332 DDF655332 DNB655332 DWX655332 EGT655332 EQP655332 FAL655332 FKH655332 FUD655332 GDZ655332 GNV655332 GXR655332 HHN655332 HRJ655332 IBF655332 ILB655332 IUX655332 JET655332 JOP655332 JYL655332 KIH655332 KSD655332 LBZ655332 LLV655332 LVR655332 MFN655332 MPJ655332 MZF655332 NJB655332 NSX655332 OCT655332 OMP655332 OWL655332 PGH655332 PQD655332 PZZ655332 QJV655332 QTR655332 RDN655332 RNJ655332 RXF655332 SHB655332 SQX655332 TAT655332 TKP655332 TUL655332 UEH655332 UOD655332 UXZ655332 VHV655332 VRR655332 WBN655332 WLJ655332 WVF655332 E720868 IT720868 SP720868 ACL720868 AMH720868 AWD720868 BFZ720868 BPV720868 BZR720868 CJN720868 CTJ720868 DDF720868 DNB720868 DWX720868 EGT720868 EQP720868 FAL720868 FKH720868 FUD720868 GDZ720868 GNV720868 GXR720868 HHN720868 HRJ720868 IBF720868 ILB720868 IUX720868 JET720868 JOP720868 JYL720868 KIH720868 KSD720868 LBZ720868 LLV720868 LVR720868 MFN720868 MPJ720868 MZF720868 NJB720868 NSX720868 OCT720868 OMP720868 OWL720868 PGH720868 PQD720868 PZZ720868 QJV720868 QTR720868 RDN720868 RNJ720868 RXF720868 SHB720868 SQX720868 TAT720868 TKP720868 TUL720868 UEH720868 UOD720868 UXZ720868 VHV720868 VRR720868 WBN720868 WLJ720868 WVF720868 E786404 IT786404 SP786404 ACL786404 AMH786404 AWD786404 BFZ786404 BPV786404 BZR786404 CJN786404 CTJ786404 DDF786404 DNB786404 DWX786404 EGT786404 EQP786404 FAL786404 FKH786404 FUD786404 GDZ786404 GNV786404 GXR786404 HHN786404 HRJ786404 IBF786404 ILB786404 IUX786404 JET786404 JOP786404 JYL786404 KIH786404 KSD786404 LBZ786404 LLV786404 LVR786404 MFN786404 MPJ786404 MZF786404 NJB786404 NSX786404 OCT786404 OMP786404 OWL786404 PGH786404 PQD786404 PZZ786404 QJV786404 QTR786404 RDN786404 RNJ786404 RXF786404 SHB786404 SQX786404 TAT786404 TKP786404 TUL786404 UEH786404 UOD786404 UXZ786404 VHV786404 VRR786404 WBN786404 WLJ786404 WVF786404 E851940 IT851940 SP851940 ACL851940 AMH851940 AWD851940 BFZ851940 BPV851940 BZR851940 CJN851940 CTJ851940 DDF851940 DNB851940 DWX851940 EGT851940 EQP851940 FAL851940 FKH851940 FUD851940 GDZ851940 GNV851940 GXR851940 HHN851940 HRJ851940 IBF851940 ILB851940 IUX851940 JET851940 JOP851940 JYL851940 KIH851940 KSD851940 LBZ851940 LLV851940 LVR851940 MFN851940 MPJ851940 MZF851940 NJB851940 NSX851940 OCT851940 OMP851940 OWL851940 PGH851940 PQD851940 PZZ851940 QJV851940 QTR851940 RDN851940 RNJ851940 RXF851940 SHB851940 SQX851940 TAT851940 TKP851940 TUL851940 UEH851940 UOD851940 UXZ851940 VHV851940 VRR851940 WBN851940 WLJ851940 WVF851940 E917476 IT917476 SP917476 ACL917476 AMH917476 AWD917476 BFZ917476 BPV917476 BZR917476 CJN917476 CTJ917476 DDF917476 DNB917476 DWX917476 EGT917476 EQP917476 FAL917476 FKH917476 FUD917476 GDZ917476 GNV917476 GXR917476 HHN917476 HRJ917476 IBF917476 ILB917476 IUX917476 JET917476 JOP917476 JYL917476 KIH917476 KSD917476 LBZ917476 LLV917476 LVR917476 MFN917476 MPJ917476 MZF917476 NJB917476 NSX917476 OCT917476 OMP917476 OWL917476 PGH917476 PQD917476 PZZ917476 QJV917476 QTR917476 RDN917476 RNJ917476 RXF917476 SHB917476 SQX917476 TAT917476 TKP917476 TUL917476 UEH917476 UOD917476 UXZ917476 VHV917476 VRR917476 WBN917476 WLJ917476 WVF917476 E983012 IT983012 SP983012 ACL983012 AMH983012 AWD983012 BFZ983012 BPV983012 BZR983012 CJN983012 CTJ983012 DDF983012 DNB983012 DWX983012 EGT983012 EQP983012 FAL983012 FKH983012 FUD983012 GDZ983012 GNV983012 GXR983012 HHN983012 HRJ983012 IBF983012 ILB983012 IUX983012 JET983012 JOP983012 JYL983012 KIH983012 KSD983012 LBZ983012 LLV983012 LVR983012 MFN983012 MPJ983012 MZF983012 NJB983012 NSX983012 OCT983012 OMP983012 OWL983012 PGH983012 PQD983012 PZZ983012 QJV983012 QTR983012 RDN983012 RNJ983012 RXF983012 SHB983012 SQX983012 TAT983012 TKP983012 TUL983012 UEH983012 UOD983012 UXZ983012 VHV983012 VRR983012 WBN983012 WLJ983012 WVF983012 D65478:D65507 IS65478:IS65507 SO65478:SO65507 ACK65478:ACK65507 AMG65478:AMG65507 AWC65478:AWC65507 BFY65478:BFY65507 BPU65478:BPU65507 BZQ65478:BZQ65507 CJM65478:CJM65507 CTI65478:CTI65507 DDE65478:DDE65507 DNA65478:DNA65507 DWW65478:DWW65507 EGS65478:EGS65507 EQO65478:EQO65507 FAK65478:FAK65507 FKG65478:FKG65507 FUC65478:FUC65507 GDY65478:GDY65507 GNU65478:GNU65507 GXQ65478:GXQ65507 HHM65478:HHM65507 HRI65478:HRI65507 IBE65478:IBE65507 ILA65478:ILA65507 IUW65478:IUW65507 JES65478:JES65507 JOO65478:JOO65507 JYK65478:JYK65507 KIG65478:KIG65507 KSC65478:KSC65507 LBY65478:LBY65507 LLU65478:LLU65507 LVQ65478:LVQ65507 MFM65478:MFM65507 MPI65478:MPI65507 MZE65478:MZE65507 NJA65478:NJA65507 NSW65478:NSW65507 OCS65478:OCS65507 OMO65478:OMO65507 OWK65478:OWK65507 PGG65478:PGG65507 PQC65478:PQC65507 PZY65478:PZY65507 QJU65478:QJU65507 QTQ65478:QTQ65507 RDM65478:RDM65507 RNI65478:RNI65507 RXE65478:RXE65507 SHA65478:SHA65507 SQW65478:SQW65507 TAS65478:TAS65507 TKO65478:TKO65507 TUK65478:TUK65507 UEG65478:UEG65507 UOC65478:UOC65507 UXY65478:UXY65507 VHU65478:VHU65507 VRQ65478:VRQ65507 WBM65478:WBM65507 WLI65478:WLI65507 WVE65478:WVE65507 D131014:D131043 IS131014:IS131043 SO131014:SO131043 ACK131014:ACK131043 AMG131014:AMG131043 AWC131014:AWC131043 BFY131014:BFY131043 BPU131014:BPU131043 BZQ131014:BZQ131043 CJM131014:CJM131043 CTI131014:CTI131043 DDE131014:DDE131043 DNA131014:DNA131043 DWW131014:DWW131043 EGS131014:EGS131043 EQO131014:EQO131043 FAK131014:FAK131043 FKG131014:FKG131043 FUC131014:FUC131043 GDY131014:GDY131043 GNU131014:GNU131043 GXQ131014:GXQ131043 HHM131014:HHM131043 HRI131014:HRI131043 IBE131014:IBE131043 ILA131014:ILA131043 IUW131014:IUW131043 JES131014:JES131043 JOO131014:JOO131043 JYK131014:JYK131043 KIG131014:KIG131043 KSC131014:KSC131043 LBY131014:LBY131043 LLU131014:LLU131043 LVQ131014:LVQ131043 MFM131014:MFM131043 MPI131014:MPI131043 MZE131014:MZE131043 NJA131014:NJA131043 NSW131014:NSW131043 OCS131014:OCS131043 OMO131014:OMO131043 OWK131014:OWK131043 PGG131014:PGG131043 PQC131014:PQC131043 PZY131014:PZY131043 QJU131014:QJU131043 QTQ131014:QTQ131043 RDM131014:RDM131043 RNI131014:RNI131043 RXE131014:RXE131043 SHA131014:SHA131043 SQW131014:SQW131043 TAS131014:TAS131043 TKO131014:TKO131043 TUK131014:TUK131043 UEG131014:UEG131043 UOC131014:UOC131043 UXY131014:UXY131043 VHU131014:VHU131043 VRQ131014:VRQ131043 WBM131014:WBM131043 WLI131014:WLI131043 WVE131014:WVE131043 D196550:D196579 IS196550:IS196579 SO196550:SO196579 ACK196550:ACK196579 AMG196550:AMG196579 AWC196550:AWC196579 BFY196550:BFY196579 BPU196550:BPU196579 BZQ196550:BZQ196579 CJM196550:CJM196579 CTI196550:CTI196579 DDE196550:DDE196579 DNA196550:DNA196579 DWW196550:DWW196579 EGS196550:EGS196579 EQO196550:EQO196579 FAK196550:FAK196579 FKG196550:FKG196579 FUC196550:FUC196579 GDY196550:GDY196579 GNU196550:GNU196579 GXQ196550:GXQ196579 HHM196550:HHM196579 HRI196550:HRI196579 IBE196550:IBE196579 ILA196550:ILA196579 IUW196550:IUW196579 JES196550:JES196579 JOO196550:JOO196579 JYK196550:JYK196579 KIG196550:KIG196579 KSC196550:KSC196579 LBY196550:LBY196579 LLU196550:LLU196579 LVQ196550:LVQ196579 MFM196550:MFM196579 MPI196550:MPI196579 MZE196550:MZE196579 NJA196550:NJA196579 NSW196550:NSW196579 OCS196550:OCS196579 OMO196550:OMO196579 OWK196550:OWK196579 PGG196550:PGG196579 PQC196550:PQC196579 PZY196550:PZY196579 QJU196550:QJU196579 QTQ196550:QTQ196579 RDM196550:RDM196579 RNI196550:RNI196579 RXE196550:RXE196579 SHA196550:SHA196579 SQW196550:SQW196579 TAS196550:TAS196579 TKO196550:TKO196579 TUK196550:TUK196579 UEG196550:UEG196579 UOC196550:UOC196579 UXY196550:UXY196579 VHU196550:VHU196579 VRQ196550:VRQ196579 WBM196550:WBM196579 WLI196550:WLI196579 WVE196550:WVE196579 D262086:D262115 IS262086:IS262115 SO262086:SO262115 ACK262086:ACK262115 AMG262086:AMG262115 AWC262086:AWC262115 BFY262086:BFY262115 BPU262086:BPU262115 BZQ262086:BZQ262115 CJM262086:CJM262115 CTI262086:CTI262115 DDE262086:DDE262115 DNA262086:DNA262115 DWW262086:DWW262115 EGS262086:EGS262115 EQO262086:EQO262115 FAK262086:FAK262115 FKG262086:FKG262115 FUC262086:FUC262115 GDY262086:GDY262115 GNU262086:GNU262115 GXQ262086:GXQ262115 HHM262086:HHM262115 HRI262086:HRI262115 IBE262086:IBE262115 ILA262086:ILA262115 IUW262086:IUW262115 JES262086:JES262115 JOO262086:JOO262115 JYK262086:JYK262115 KIG262086:KIG262115 KSC262086:KSC262115 LBY262086:LBY262115 LLU262086:LLU262115 LVQ262086:LVQ262115 MFM262086:MFM262115 MPI262086:MPI262115 MZE262086:MZE262115 NJA262086:NJA262115 NSW262086:NSW262115 OCS262086:OCS262115 OMO262086:OMO262115 OWK262086:OWK262115 PGG262086:PGG262115 PQC262086:PQC262115 PZY262086:PZY262115 QJU262086:QJU262115 QTQ262086:QTQ262115 RDM262086:RDM262115 RNI262086:RNI262115 RXE262086:RXE262115 SHA262086:SHA262115 SQW262086:SQW262115 TAS262086:TAS262115 TKO262086:TKO262115 TUK262086:TUK262115 UEG262086:UEG262115 UOC262086:UOC262115 UXY262086:UXY262115 VHU262086:VHU262115 VRQ262086:VRQ262115 WBM262086:WBM262115 WLI262086:WLI262115 WVE262086:WVE262115 D327622:D327651 IS327622:IS327651 SO327622:SO327651 ACK327622:ACK327651 AMG327622:AMG327651 AWC327622:AWC327651 BFY327622:BFY327651 BPU327622:BPU327651 BZQ327622:BZQ327651 CJM327622:CJM327651 CTI327622:CTI327651 DDE327622:DDE327651 DNA327622:DNA327651 DWW327622:DWW327651 EGS327622:EGS327651 EQO327622:EQO327651 FAK327622:FAK327651 FKG327622:FKG327651 FUC327622:FUC327651 GDY327622:GDY327651 GNU327622:GNU327651 GXQ327622:GXQ327651 HHM327622:HHM327651 HRI327622:HRI327651 IBE327622:IBE327651 ILA327622:ILA327651 IUW327622:IUW327651 JES327622:JES327651 JOO327622:JOO327651 JYK327622:JYK327651 KIG327622:KIG327651 KSC327622:KSC327651 LBY327622:LBY327651 LLU327622:LLU327651 LVQ327622:LVQ327651 MFM327622:MFM327651 MPI327622:MPI327651 MZE327622:MZE327651 NJA327622:NJA327651 NSW327622:NSW327651 OCS327622:OCS327651 OMO327622:OMO327651 OWK327622:OWK327651 PGG327622:PGG327651 PQC327622:PQC327651 PZY327622:PZY327651 QJU327622:QJU327651 QTQ327622:QTQ327651 RDM327622:RDM327651 RNI327622:RNI327651 RXE327622:RXE327651 SHA327622:SHA327651 SQW327622:SQW327651 TAS327622:TAS327651 TKO327622:TKO327651 TUK327622:TUK327651 UEG327622:UEG327651 UOC327622:UOC327651 UXY327622:UXY327651 VHU327622:VHU327651 VRQ327622:VRQ327651 WBM327622:WBM327651 WLI327622:WLI327651 WVE327622:WVE327651 D393158:D393187 IS393158:IS393187 SO393158:SO393187 ACK393158:ACK393187 AMG393158:AMG393187 AWC393158:AWC393187 BFY393158:BFY393187 BPU393158:BPU393187 BZQ393158:BZQ393187 CJM393158:CJM393187 CTI393158:CTI393187 DDE393158:DDE393187 DNA393158:DNA393187 DWW393158:DWW393187 EGS393158:EGS393187 EQO393158:EQO393187 FAK393158:FAK393187 FKG393158:FKG393187 FUC393158:FUC393187 GDY393158:GDY393187 GNU393158:GNU393187 GXQ393158:GXQ393187 HHM393158:HHM393187 HRI393158:HRI393187 IBE393158:IBE393187 ILA393158:ILA393187 IUW393158:IUW393187 JES393158:JES393187 JOO393158:JOO393187 JYK393158:JYK393187 KIG393158:KIG393187 KSC393158:KSC393187 LBY393158:LBY393187 LLU393158:LLU393187 LVQ393158:LVQ393187 MFM393158:MFM393187 MPI393158:MPI393187 MZE393158:MZE393187 NJA393158:NJA393187 NSW393158:NSW393187 OCS393158:OCS393187 OMO393158:OMO393187 OWK393158:OWK393187 PGG393158:PGG393187 PQC393158:PQC393187 PZY393158:PZY393187 QJU393158:QJU393187 QTQ393158:QTQ393187 RDM393158:RDM393187 RNI393158:RNI393187 RXE393158:RXE393187 SHA393158:SHA393187 SQW393158:SQW393187 TAS393158:TAS393187 TKO393158:TKO393187 TUK393158:TUK393187 UEG393158:UEG393187 UOC393158:UOC393187 UXY393158:UXY393187 VHU393158:VHU393187 VRQ393158:VRQ393187 WBM393158:WBM393187 WLI393158:WLI393187 WVE393158:WVE393187 D458694:D458723 IS458694:IS458723 SO458694:SO458723 ACK458694:ACK458723 AMG458694:AMG458723 AWC458694:AWC458723 BFY458694:BFY458723 BPU458694:BPU458723 BZQ458694:BZQ458723 CJM458694:CJM458723 CTI458694:CTI458723 DDE458694:DDE458723 DNA458694:DNA458723 DWW458694:DWW458723 EGS458694:EGS458723 EQO458694:EQO458723 FAK458694:FAK458723 FKG458694:FKG458723 FUC458694:FUC458723 GDY458694:GDY458723 GNU458694:GNU458723 GXQ458694:GXQ458723 HHM458694:HHM458723 HRI458694:HRI458723 IBE458694:IBE458723 ILA458694:ILA458723 IUW458694:IUW458723 JES458694:JES458723 JOO458694:JOO458723 JYK458694:JYK458723 KIG458694:KIG458723 KSC458694:KSC458723 LBY458694:LBY458723 LLU458694:LLU458723 LVQ458694:LVQ458723 MFM458694:MFM458723 MPI458694:MPI458723 MZE458694:MZE458723 NJA458694:NJA458723 NSW458694:NSW458723 OCS458694:OCS458723 OMO458694:OMO458723 OWK458694:OWK458723 PGG458694:PGG458723 PQC458694:PQC458723 PZY458694:PZY458723 QJU458694:QJU458723 QTQ458694:QTQ458723 RDM458694:RDM458723 RNI458694:RNI458723 RXE458694:RXE458723 SHA458694:SHA458723 SQW458694:SQW458723 TAS458694:TAS458723 TKO458694:TKO458723 TUK458694:TUK458723 UEG458694:UEG458723 UOC458694:UOC458723 UXY458694:UXY458723 VHU458694:VHU458723 VRQ458694:VRQ458723 WBM458694:WBM458723 WLI458694:WLI458723 WVE458694:WVE458723 D524230:D524259 IS524230:IS524259 SO524230:SO524259 ACK524230:ACK524259 AMG524230:AMG524259 AWC524230:AWC524259 BFY524230:BFY524259 BPU524230:BPU524259 BZQ524230:BZQ524259 CJM524230:CJM524259 CTI524230:CTI524259 DDE524230:DDE524259 DNA524230:DNA524259 DWW524230:DWW524259 EGS524230:EGS524259 EQO524230:EQO524259 FAK524230:FAK524259 FKG524230:FKG524259 FUC524230:FUC524259 GDY524230:GDY524259 GNU524230:GNU524259 GXQ524230:GXQ524259 HHM524230:HHM524259 HRI524230:HRI524259 IBE524230:IBE524259 ILA524230:ILA524259 IUW524230:IUW524259 JES524230:JES524259 JOO524230:JOO524259 JYK524230:JYK524259 KIG524230:KIG524259 KSC524230:KSC524259 LBY524230:LBY524259 LLU524230:LLU524259 LVQ524230:LVQ524259 MFM524230:MFM524259 MPI524230:MPI524259 MZE524230:MZE524259 NJA524230:NJA524259 NSW524230:NSW524259 OCS524230:OCS524259 OMO524230:OMO524259 OWK524230:OWK524259 PGG524230:PGG524259 PQC524230:PQC524259 PZY524230:PZY524259 QJU524230:QJU524259 QTQ524230:QTQ524259 RDM524230:RDM524259 RNI524230:RNI524259 RXE524230:RXE524259 SHA524230:SHA524259 SQW524230:SQW524259 TAS524230:TAS524259 TKO524230:TKO524259 TUK524230:TUK524259 UEG524230:UEG524259 UOC524230:UOC524259 UXY524230:UXY524259 VHU524230:VHU524259 VRQ524230:VRQ524259 WBM524230:WBM524259 WLI524230:WLI524259 WVE524230:WVE524259 D589766:D589795 IS589766:IS589795 SO589766:SO589795 ACK589766:ACK589795 AMG589766:AMG589795 AWC589766:AWC589795 BFY589766:BFY589795 BPU589766:BPU589795 BZQ589766:BZQ589795 CJM589766:CJM589795 CTI589766:CTI589795 DDE589766:DDE589795 DNA589766:DNA589795 DWW589766:DWW589795 EGS589766:EGS589795 EQO589766:EQO589795 FAK589766:FAK589795 FKG589766:FKG589795 FUC589766:FUC589795 GDY589766:GDY589795 GNU589766:GNU589795 GXQ589766:GXQ589795 HHM589766:HHM589795 HRI589766:HRI589795 IBE589766:IBE589795 ILA589766:ILA589795 IUW589766:IUW589795 JES589766:JES589795 JOO589766:JOO589795 JYK589766:JYK589795 KIG589766:KIG589795 KSC589766:KSC589795 LBY589766:LBY589795 LLU589766:LLU589795 LVQ589766:LVQ589795 MFM589766:MFM589795 MPI589766:MPI589795 MZE589766:MZE589795 NJA589766:NJA589795 NSW589766:NSW589795 OCS589766:OCS589795 OMO589766:OMO589795 OWK589766:OWK589795 PGG589766:PGG589795 PQC589766:PQC589795 PZY589766:PZY589795 QJU589766:QJU589795 QTQ589766:QTQ589795 RDM589766:RDM589795 RNI589766:RNI589795 RXE589766:RXE589795 SHA589766:SHA589795 SQW589766:SQW589795 TAS589766:TAS589795 TKO589766:TKO589795 TUK589766:TUK589795 UEG589766:UEG589795 UOC589766:UOC589795 UXY589766:UXY589795 VHU589766:VHU589795 VRQ589766:VRQ589795 WBM589766:WBM589795 WLI589766:WLI589795 WVE589766:WVE589795 D655302:D655331 IS655302:IS655331 SO655302:SO655331 ACK655302:ACK655331 AMG655302:AMG655331 AWC655302:AWC655331 BFY655302:BFY655331 BPU655302:BPU655331 BZQ655302:BZQ655331 CJM655302:CJM655331 CTI655302:CTI655331 DDE655302:DDE655331 DNA655302:DNA655331 DWW655302:DWW655331 EGS655302:EGS655331 EQO655302:EQO655331 FAK655302:FAK655331 FKG655302:FKG655331 FUC655302:FUC655331 GDY655302:GDY655331 GNU655302:GNU655331 GXQ655302:GXQ655331 HHM655302:HHM655331 HRI655302:HRI655331 IBE655302:IBE655331 ILA655302:ILA655331 IUW655302:IUW655331 JES655302:JES655331 JOO655302:JOO655331 JYK655302:JYK655331 KIG655302:KIG655331 KSC655302:KSC655331 LBY655302:LBY655331 LLU655302:LLU655331 LVQ655302:LVQ655331 MFM655302:MFM655331 MPI655302:MPI655331 MZE655302:MZE655331 NJA655302:NJA655331 NSW655302:NSW655331 OCS655302:OCS655331 OMO655302:OMO655331 OWK655302:OWK655331 PGG655302:PGG655331 PQC655302:PQC655331 PZY655302:PZY655331 QJU655302:QJU655331 QTQ655302:QTQ655331 RDM655302:RDM655331 RNI655302:RNI655331 RXE655302:RXE655331 SHA655302:SHA655331 SQW655302:SQW655331 TAS655302:TAS655331 TKO655302:TKO655331 TUK655302:TUK655331 UEG655302:UEG655331 UOC655302:UOC655331 UXY655302:UXY655331 VHU655302:VHU655331 VRQ655302:VRQ655331 WBM655302:WBM655331 WLI655302:WLI655331 WVE655302:WVE655331 D720838:D720867 IS720838:IS720867 SO720838:SO720867 ACK720838:ACK720867 AMG720838:AMG720867 AWC720838:AWC720867 BFY720838:BFY720867 BPU720838:BPU720867 BZQ720838:BZQ720867 CJM720838:CJM720867 CTI720838:CTI720867 DDE720838:DDE720867 DNA720838:DNA720867 DWW720838:DWW720867 EGS720838:EGS720867 EQO720838:EQO720867 FAK720838:FAK720867 FKG720838:FKG720867 FUC720838:FUC720867 GDY720838:GDY720867 GNU720838:GNU720867 GXQ720838:GXQ720867 HHM720838:HHM720867 HRI720838:HRI720867 IBE720838:IBE720867 ILA720838:ILA720867 IUW720838:IUW720867 JES720838:JES720867 JOO720838:JOO720867 JYK720838:JYK720867 KIG720838:KIG720867 KSC720838:KSC720867 LBY720838:LBY720867 LLU720838:LLU720867 LVQ720838:LVQ720867 MFM720838:MFM720867 MPI720838:MPI720867 MZE720838:MZE720867 NJA720838:NJA720867 NSW720838:NSW720867 OCS720838:OCS720867 OMO720838:OMO720867 OWK720838:OWK720867 PGG720838:PGG720867 PQC720838:PQC720867 PZY720838:PZY720867 QJU720838:QJU720867 QTQ720838:QTQ720867 RDM720838:RDM720867 RNI720838:RNI720867 RXE720838:RXE720867 SHA720838:SHA720867 SQW720838:SQW720867 TAS720838:TAS720867 TKO720838:TKO720867 TUK720838:TUK720867 UEG720838:UEG720867 UOC720838:UOC720867 UXY720838:UXY720867 VHU720838:VHU720867 VRQ720838:VRQ720867 WBM720838:WBM720867 WLI720838:WLI720867 WVE720838:WVE720867 D786374:D786403 IS786374:IS786403 SO786374:SO786403 ACK786374:ACK786403 AMG786374:AMG786403 AWC786374:AWC786403 BFY786374:BFY786403 BPU786374:BPU786403 BZQ786374:BZQ786403 CJM786374:CJM786403 CTI786374:CTI786403 DDE786374:DDE786403 DNA786374:DNA786403 DWW786374:DWW786403 EGS786374:EGS786403 EQO786374:EQO786403 FAK786374:FAK786403 FKG786374:FKG786403 FUC786374:FUC786403 GDY786374:GDY786403 GNU786374:GNU786403 GXQ786374:GXQ786403 HHM786374:HHM786403 HRI786374:HRI786403 IBE786374:IBE786403 ILA786374:ILA786403 IUW786374:IUW786403 JES786374:JES786403 JOO786374:JOO786403 JYK786374:JYK786403 KIG786374:KIG786403 KSC786374:KSC786403 LBY786374:LBY786403 LLU786374:LLU786403 LVQ786374:LVQ786403 MFM786374:MFM786403 MPI786374:MPI786403 MZE786374:MZE786403 NJA786374:NJA786403 NSW786374:NSW786403 OCS786374:OCS786403 OMO786374:OMO786403 OWK786374:OWK786403 PGG786374:PGG786403 PQC786374:PQC786403 PZY786374:PZY786403 QJU786374:QJU786403 QTQ786374:QTQ786403 RDM786374:RDM786403 RNI786374:RNI786403 RXE786374:RXE786403 SHA786374:SHA786403 SQW786374:SQW786403 TAS786374:TAS786403 TKO786374:TKO786403 TUK786374:TUK786403 UEG786374:UEG786403 UOC786374:UOC786403 UXY786374:UXY786403 VHU786374:VHU786403 VRQ786374:VRQ786403 WBM786374:WBM786403 WLI786374:WLI786403 WVE786374:WVE786403 D851910:D851939 IS851910:IS851939 SO851910:SO851939 ACK851910:ACK851939 AMG851910:AMG851939 AWC851910:AWC851939 BFY851910:BFY851939 BPU851910:BPU851939 BZQ851910:BZQ851939 CJM851910:CJM851939 CTI851910:CTI851939 DDE851910:DDE851939 DNA851910:DNA851939 DWW851910:DWW851939 EGS851910:EGS851939 EQO851910:EQO851939 FAK851910:FAK851939 FKG851910:FKG851939 FUC851910:FUC851939 GDY851910:GDY851939 GNU851910:GNU851939 GXQ851910:GXQ851939 HHM851910:HHM851939 HRI851910:HRI851939 IBE851910:IBE851939 ILA851910:ILA851939 IUW851910:IUW851939 JES851910:JES851939 JOO851910:JOO851939 JYK851910:JYK851939 KIG851910:KIG851939 KSC851910:KSC851939 LBY851910:LBY851939 LLU851910:LLU851939 LVQ851910:LVQ851939 MFM851910:MFM851939 MPI851910:MPI851939 MZE851910:MZE851939 NJA851910:NJA851939 NSW851910:NSW851939 OCS851910:OCS851939 OMO851910:OMO851939 OWK851910:OWK851939 PGG851910:PGG851939 PQC851910:PQC851939 PZY851910:PZY851939 QJU851910:QJU851939 QTQ851910:QTQ851939 RDM851910:RDM851939 RNI851910:RNI851939 RXE851910:RXE851939 SHA851910:SHA851939 SQW851910:SQW851939 TAS851910:TAS851939 TKO851910:TKO851939 TUK851910:TUK851939 UEG851910:UEG851939 UOC851910:UOC851939 UXY851910:UXY851939 VHU851910:VHU851939 VRQ851910:VRQ851939 WBM851910:WBM851939 WLI851910:WLI851939 WVE851910:WVE851939 D917446:D917475 IS917446:IS917475 SO917446:SO917475 ACK917446:ACK917475 AMG917446:AMG917475 AWC917446:AWC917475 BFY917446:BFY917475 BPU917446:BPU917475 BZQ917446:BZQ917475 CJM917446:CJM917475 CTI917446:CTI917475 DDE917446:DDE917475 DNA917446:DNA917475 DWW917446:DWW917475 EGS917446:EGS917475 EQO917446:EQO917475 FAK917446:FAK917475 FKG917446:FKG917475 FUC917446:FUC917475 GDY917446:GDY917475 GNU917446:GNU917475 GXQ917446:GXQ917475 HHM917446:HHM917475 HRI917446:HRI917475 IBE917446:IBE917475 ILA917446:ILA917475 IUW917446:IUW917475 JES917446:JES917475 JOO917446:JOO917475 JYK917446:JYK917475 KIG917446:KIG917475 KSC917446:KSC917475 LBY917446:LBY917475 LLU917446:LLU917475 LVQ917446:LVQ917475 MFM917446:MFM917475 MPI917446:MPI917475 MZE917446:MZE917475 NJA917446:NJA917475 NSW917446:NSW917475 OCS917446:OCS917475 OMO917446:OMO917475 OWK917446:OWK917475 PGG917446:PGG917475 PQC917446:PQC917475 PZY917446:PZY917475 QJU917446:QJU917475 QTQ917446:QTQ917475 RDM917446:RDM917475 RNI917446:RNI917475 RXE917446:RXE917475 SHA917446:SHA917475 SQW917446:SQW917475 TAS917446:TAS917475 TKO917446:TKO917475 TUK917446:TUK917475 UEG917446:UEG917475 UOC917446:UOC917475 UXY917446:UXY917475 VHU917446:VHU917475 VRQ917446:VRQ917475 WBM917446:WBM917475 WLI917446:WLI917475 WVE917446:WVE917475 D982982:D983011 IS982982:IS983011 SO982982:SO983011 ACK982982:ACK983011 AMG982982:AMG983011 AWC982982:AWC983011 BFY982982:BFY983011 BPU982982:BPU983011 BZQ982982:BZQ983011 CJM982982:CJM983011 CTI982982:CTI983011 DDE982982:DDE983011 DNA982982:DNA983011 DWW982982:DWW983011 EGS982982:EGS983011 EQO982982:EQO983011 FAK982982:FAK983011 FKG982982:FKG983011 FUC982982:FUC983011 GDY982982:GDY983011 GNU982982:GNU983011 GXQ982982:GXQ983011 HHM982982:HHM983011 HRI982982:HRI983011 IBE982982:IBE983011 ILA982982:ILA983011 IUW982982:IUW983011 JES982982:JES983011 JOO982982:JOO983011 JYK982982:JYK983011 KIG982982:KIG983011 KSC982982:KSC983011 LBY982982:LBY983011 LLU982982:LLU983011 LVQ982982:LVQ983011 MFM982982:MFM983011 MPI982982:MPI983011 MZE982982:MZE983011 NJA982982:NJA983011 NSW982982:NSW983011 OCS982982:OCS983011 OMO982982:OMO983011 OWK982982:OWK983011 PGG982982:PGG983011 PQC982982:PQC983011 PZY982982:PZY983011 QJU982982:QJU983011 QTQ982982:QTQ983011 RDM982982:RDM983011 RNI982982:RNI983011 RXE982982:RXE983011 SHA982982:SHA983011 SQW982982:SQW983011 TAS982982:TAS983011 TKO982982:TKO983011 TUK982982:TUK983011 UEG982982:UEG983011 UOC982982:UOC983011 UXY982982:UXY983011 VHU982982:VHU983011 VRQ982982:VRQ983011 WBM982982:WBM983011 WLI982982:WLI983011 WVE982982:WVE983011 D65509 IS65509 SO65509 ACK65509 AMG65509 AWC65509 BFY65509 BPU65509 BZQ65509 CJM65509 CTI65509 DDE65509 DNA65509 DWW65509 EGS65509 EQO65509 FAK65509 FKG65509 FUC65509 GDY65509 GNU65509 GXQ65509 HHM65509 HRI65509 IBE65509 ILA65509 IUW65509 JES65509 JOO65509 JYK65509 KIG65509 KSC65509 LBY65509 LLU65509 LVQ65509 MFM65509 MPI65509 MZE65509 NJA65509 NSW65509 OCS65509 OMO65509 OWK65509 PGG65509 PQC65509 PZY65509 QJU65509 QTQ65509 RDM65509 RNI65509 RXE65509 SHA65509 SQW65509 TAS65509 TKO65509 TUK65509 UEG65509 UOC65509 UXY65509 VHU65509 VRQ65509 WBM65509 WLI65509 WVE65509 D131045 IS131045 SO131045 ACK131045 AMG131045 AWC131045 BFY131045 BPU131045 BZQ131045 CJM131045 CTI131045 DDE131045 DNA131045 DWW131045 EGS131045 EQO131045 FAK131045 FKG131045 FUC131045 GDY131045 GNU131045 GXQ131045 HHM131045 HRI131045 IBE131045 ILA131045 IUW131045 JES131045 JOO131045 JYK131045 KIG131045 KSC131045 LBY131045 LLU131045 LVQ131045 MFM131045 MPI131045 MZE131045 NJA131045 NSW131045 OCS131045 OMO131045 OWK131045 PGG131045 PQC131045 PZY131045 QJU131045 QTQ131045 RDM131045 RNI131045 RXE131045 SHA131045 SQW131045 TAS131045 TKO131045 TUK131045 UEG131045 UOC131045 UXY131045 VHU131045 VRQ131045 WBM131045 WLI131045 WVE131045 D196581 IS196581 SO196581 ACK196581 AMG196581 AWC196581 BFY196581 BPU196581 BZQ196581 CJM196581 CTI196581 DDE196581 DNA196581 DWW196581 EGS196581 EQO196581 FAK196581 FKG196581 FUC196581 GDY196581 GNU196581 GXQ196581 HHM196581 HRI196581 IBE196581 ILA196581 IUW196581 JES196581 JOO196581 JYK196581 KIG196581 KSC196581 LBY196581 LLU196581 LVQ196581 MFM196581 MPI196581 MZE196581 NJA196581 NSW196581 OCS196581 OMO196581 OWK196581 PGG196581 PQC196581 PZY196581 QJU196581 QTQ196581 RDM196581 RNI196581 RXE196581 SHA196581 SQW196581 TAS196581 TKO196581 TUK196581 UEG196581 UOC196581 UXY196581 VHU196581 VRQ196581 WBM196581 WLI196581 WVE196581 D262117 IS262117 SO262117 ACK262117 AMG262117 AWC262117 BFY262117 BPU262117 BZQ262117 CJM262117 CTI262117 DDE262117 DNA262117 DWW262117 EGS262117 EQO262117 FAK262117 FKG262117 FUC262117 GDY262117 GNU262117 GXQ262117 HHM262117 HRI262117 IBE262117 ILA262117 IUW262117 JES262117 JOO262117 JYK262117 KIG262117 KSC262117 LBY262117 LLU262117 LVQ262117 MFM262117 MPI262117 MZE262117 NJA262117 NSW262117 OCS262117 OMO262117 OWK262117 PGG262117 PQC262117 PZY262117 QJU262117 QTQ262117 RDM262117 RNI262117 RXE262117 SHA262117 SQW262117 TAS262117 TKO262117 TUK262117 UEG262117 UOC262117 UXY262117 VHU262117 VRQ262117 WBM262117 WLI262117 WVE262117 D327653 IS327653 SO327653 ACK327653 AMG327653 AWC327653 BFY327653 BPU327653 BZQ327653 CJM327653 CTI327653 DDE327653 DNA327653 DWW327653 EGS327653 EQO327653 FAK327653 FKG327653 FUC327653 GDY327653 GNU327653 GXQ327653 HHM327653 HRI327653 IBE327653 ILA327653 IUW327653 JES327653 JOO327653 JYK327653 KIG327653 KSC327653 LBY327653 LLU327653 LVQ327653 MFM327653 MPI327653 MZE327653 NJA327653 NSW327653 OCS327653 OMO327653 OWK327653 PGG327653 PQC327653 PZY327653 QJU327653 QTQ327653 RDM327653 RNI327653 RXE327653 SHA327653 SQW327653 TAS327653 TKO327653 TUK327653 UEG327653 UOC327653 UXY327653 VHU327653 VRQ327653 WBM327653 WLI327653 WVE327653 D393189 IS393189 SO393189 ACK393189 AMG393189 AWC393189 BFY393189 BPU393189 BZQ393189 CJM393189 CTI393189 DDE393189 DNA393189 DWW393189 EGS393189 EQO393189 FAK393189 FKG393189 FUC393189 GDY393189 GNU393189 GXQ393189 HHM393189 HRI393189 IBE393189 ILA393189 IUW393189 JES393189 JOO393189 JYK393189 KIG393189 KSC393189 LBY393189 LLU393189 LVQ393189 MFM393189 MPI393189 MZE393189 NJA393189 NSW393189 OCS393189 OMO393189 OWK393189 PGG393189 PQC393189 PZY393189 QJU393189 QTQ393189 RDM393189 RNI393189 RXE393189 SHA393189 SQW393189 TAS393189 TKO393189 TUK393189 UEG393189 UOC393189 UXY393189 VHU393189 VRQ393189 WBM393189 WLI393189 WVE393189 D458725 IS458725 SO458725 ACK458725 AMG458725 AWC458725 BFY458725 BPU458725 BZQ458725 CJM458725 CTI458725 DDE458725 DNA458725 DWW458725 EGS458725 EQO458725 FAK458725 FKG458725 FUC458725 GDY458725 GNU458725 GXQ458725 HHM458725 HRI458725 IBE458725 ILA458725 IUW458725 JES458725 JOO458725 JYK458725 KIG458725 KSC458725 LBY458725 LLU458725 LVQ458725 MFM458725 MPI458725 MZE458725 NJA458725 NSW458725 OCS458725 OMO458725 OWK458725 PGG458725 PQC458725 PZY458725 QJU458725 QTQ458725 RDM458725 RNI458725 RXE458725 SHA458725 SQW458725 TAS458725 TKO458725 TUK458725 UEG458725 UOC458725 UXY458725 VHU458725 VRQ458725 WBM458725 WLI458725 WVE458725 D524261 IS524261 SO524261 ACK524261 AMG524261 AWC524261 BFY524261 BPU524261 BZQ524261 CJM524261 CTI524261 DDE524261 DNA524261 DWW524261 EGS524261 EQO524261 FAK524261 FKG524261 FUC524261 GDY524261 GNU524261 GXQ524261 HHM524261 HRI524261 IBE524261 ILA524261 IUW524261 JES524261 JOO524261 JYK524261 KIG524261 KSC524261 LBY524261 LLU524261 LVQ524261 MFM524261 MPI524261 MZE524261 NJA524261 NSW524261 OCS524261 OMO524261 OWK524261 PGG524261 PQC524261 PZY524261 QJU524261 QTQ524261 RDM524261 RNI524261 RXE524261 SHA524261 SQW524261 TAS524261 TKO524261 TUK524261 UEG524261 UOC524261 UXY524261 VHU524261 VRQ524261 WBM524261 WLI524261 WVE524261 D589797 IS589797 SO589797 ACK589797 AMG589797 AWC589797 BFY589797 BPU589797 BZQ589797 CJM589797 CTI589797 DDE589797 DNA589797 DWW589797 EGS589797 EQO589797 FAK589797 FKG589797 FUC589797 GDY589797 GNU589797 GXQ589797 HHM589797 HRI589797 IBE589797 ILA589797 IUW589797 JES589797 JOO589797 JYK589797 KIG589797 KSC589797 LBY589797 LLU589797 LVQ589797 MFM589797 MPI589797 MZE589797 NJA589797 NSW589797 OCS589797 OMO589797 OWK589797 PGG589797 PQC589797 PZY589797 QJU589797 QTQ589797 RDM589797 RNI589797 RXE589797 SHA589797 SQW589797 TAS589797 TKO589797 TUK589797 UEG589797 UOC589797 UXY589797 VHU589797 VRQ589797 WBM589797 WLI589797 WVE589797 D655333 IS655333 SO655333 ACK655333 AMG655333 AWC655333 BFY655333 BPU655333 BZQ655333 CJM655333 CTI655333 DDE655333 DNA655333 DWW655333 EGS655333 EQO655333 FAK655333 FKG655333 FUC655333 GDY655333 GNU655333 GXQ655333 HHM655333 HRI655333 IBE655333 ILA655333 IUW655333 JES655333 JOO655333 JYK655333 KIG655333 KSC655333 LBY655333 LLU655333 LVQ655333 MFM655333 MPI655333 MZE655333 NJA655333 NSW655333 OCS655333 OMO655333 OWK655333 PGG655333 PQC655333 PZY655333 QJU655333 QTQ655333 RDM655333 RNI655333 RXE655333 SHA655333 SQW655333 TAS655333 TKO655333 TUK655333 UEG655333 UOC655333 UXY655333 VHU655333 VRQ655333 WBM655333 WLI655333 WVE655333 D720869 IS720869 SO720869 ACK720869 AMG720869 AWC720869 BFY720869 BPU720869 BZQ720869 CJM720869 CTI720869 DDE720869 DNA720869 DWW720869 EGS720869 EQO720869 FAK720869 FKG720869 FUC720869 GDY720869 GNU720869 GXQ720869 HHM720869 HRI720869 IBE720869 ILA720869 IUW720869 JES720869 JOO720869 JYK720869 KIG720869 KSC720869 LBY720869 LLU720869 LVQ720869 MFM720869 MPI720869 MZE720869 NJA720869 NSW720869 OCS720869 OMO720869 OWK720869 PGG720869 PQC720869 PZY720869 QJU720869 QTQ720869 RDM720869 RNI720869 RXE720869 SHA720869 SQW720869 TAS720869 TKO720869 TUK720869 UEG720869 UOC720869 UXY720869 VHU720869 VRQ720869 WBM720869 WLI720869 WVE720869 D786405 IS786405 SO786405 ACK786405 AMG786405 AWC786405 BFY786405 BPU786405 BZQ786405 CJM786405 CTI786405 DDE786405 DNA786405 DWW786405 EGS786405 EQO786405 FAK786405 FKG786405 FUC786405 GDY786405 GNU786405 GXQ786405 HHM786405 HRI786405 IBE786405 ILA786405 IUW786405 JES786405 JOO786405 JYK786405 KIG786405 KSC786405 LBY786405 LLU786405 LVQ786405 MFM786405 MPI786405 MZE786405 NJA786405 NSW786405 OCS786405 OMO786405 OWK786405 PGG786405 PQC786405 PZY786405 QJU786405 QTQ786405 RDM786405 RNI786405 RXE786405 SHA786405 SQW786405 TAS786405 TKO786405 TUK786405 UEG786405 UOC786405 UXY786405 VHU786405 VRQ786405 WBM786405 WLI786405 WVE786405 D851941 IS851941 SO851941 ACK851941 AMG851941 AWC851941 BFY851941 BPU851941 BZQ851941 CJM851941 CTI851941 DDE851941 DNA851941 DWW851941 EGS851941 EQO851941 FAK851941 FKG851941 FUC851941 GDY851941 GNU851941 GXQ851941 HHM851941 HRI851941 IBE851941 ILA851941 IUW851941 JES851941 JOO851941 JYK851941 KIG851941 KSC851941 LBY851941 LLU851941 LVQ851941 MFM851941 MPI851941 MZE851941 NJA851941 NSW851941 OCS851941 OMO851941 OWK851941 PGG851941 PQC851941 PZY851941 QJU851941 QTQ851941 RDM851941 RNI851941 RXE851941 SHA851941 SQW851941 TAS851941 TKO851941 TUK851941 UEG851941 UOC851941 UXY851941 VHU851941 VRQ851941 WBM851941 WLI851941 WVE851941 D917477 IS917477 SO917477 ACK917477 AMG917477 AWC917477 BFY917477 BPU917477 BZQ917477 CJM917477 CTI917477 DDE917477 DNA917477 DWW917477 EGS917477 EQO917477 FAK917477 FKG917477 FUC917477 GDY917477 GNU917477 GXQ917477 HHM917477 HRI917477 IBE917477 ILA917477 IUW917477 JES917477 JOO917477 JYK917477 KIG917477 KSC917477 LBY917477 LLU917477 LVQ917477 MFM917477 MPI917477 MZE917477 NJA917477 NSW917477 OCS917477 OMO917477 OWK917477 PGG917477 PQC917477 PZY917477 QJU917477 QTQ917477 RDM917477 RNI917477 RXE917477 SHA917477 SQW917477 TAS917477 TKO917477 TUK917477 UEG917477 UOC917477 UXY917477 VHU917477 VRQ917477 WBM917477 WLI917477 WVE917477 D983013 IS983013 SO983013 ACK983013 AMG983013 AWC983013 BFY983013 BPU983013 BZQ983013 CJM983013 CTI983013 DDE983013 DNA983013 DWW983013 EGS983013 EQO983013 FAK983013 FKG983013 FUC983013 GDY983013 GNU983013 GXQ983013 HHM983013 HRI983013 IBE983013 ILA983013 IUW983013 JES983013 JOO983013 JYK983013 KIG983013 KSC983013 LBY983013 LLU983013 LVQ983013 MFM983013 MPI983013 MZE983013 NJA983013 NSW983013 OCS983013 OMO983013 OWK983013 PGG983013 PQC983013 PZY983013 QJU983013 QTQ983013 RDM983013 RNI983013 RXE983013 SHA983013 SQW983013 TAS983013 TKO983013 TUK983013 UEG983013 UOC983013 UXY983013 VHU983013 VRQ983013 WBM983013 WLI983013 WVE983013 E5 IT5 SP5 ACL5 AMH5 AWD5 BFZ5 BPV5 BZR5 CJN5 CTJ5 DDF5 DNB5 DWX5 EGT5 EQP5 FAL5 FKH5 FUD5 GDZ5 GNV5 GXR5 HHN5 HRJ5 IBF5 ILB5 IUX5 JET5 JOP5 JYL5 KIH5 KSD5 LBZ5 LLV5 LVR5 MFN5 MPJ5 MZF5 NJB5 NSX5 OCT5 OMP5 OWL5 PGH5 PQD5 PZZ5 QJV5 QTR5 RDN5 RNJ5 RXF5 SHB5 SQX5 TAT5 TKP5 TUL5 UEH5 UOD5 UXZ5 VHV5 VRR5 WBN5 WLJ5 WVF5 E65464 IT65464 SP65464 ACL65464 AMH65464 AWD65464 BFZ65464 BPV65464 BZR65464 CJN65464 CTJ65464 DDF65464 DNB65464 DWX65464 EGT65464 EQP65464 FAL65464 FKH65464 FUD65464 GDZ65464 GNV65464 GXR65464 HHN65464 HRJ65464 IBF65464 ILB65464 IUX65464 JET65464 JOP65464 JYL65464 KIH65464 KSD65464 LBZ65464 LLV65464 LVR65464 MFN65464 MPJ65464 MZF65464 NJB65464 NSX65464 OCT65464 OMP65464 OWL65464 PGH65464 PQD65464 PZZ65464 QJV65464 QTR65464 RDN65464 RNJ65464 RXF65464 SHB65464 SQX65464 TAT65464 TKP65464 TUL65464 UEH65464 UOD65464 UXZ65464 VHV65464 VRR65464 WBN65464 WLJ65464 WVF65464 E131000 IT131000 SP131000 ACL131000 AMH131000 AWD131000 BFZ131000 BPV131000 BZR131000 CJN131000 CTJ131000 DDF131000 DNB131000 DWX131000 EGT131000 EQP131000 FAL131000 FKH131000 FUD131000 GDZ131000 GNV131000 GXR131000 HHN131000 HRJ131000 IBF131000 ILB131000 IUX131000 JET131000 JOP131000 JYL131000 KIH131000 KSD131000 LBZ131000 LLV131000 LVR131000 MFN131000 MPJ131000 MZF131000 NJB131000 NSX131000 OCT131000 OMP131000 OWL131000 PGH131000 PQD131000 PZZ131000 QJV131000 QTR131000 RDN131000 RNJ131000 RXF131000 SHB131000 SQX131000 TAT131000 TKP131000 TUL131000 UEH131000 UOD131000 UXZ131000 VHV131000 VRR131000 WBN131000 WLJ131000 WVF131000 E196536 IT196536 SP196536 ACL196536 AMH196536 AWD196536 BFZ196536 BPV196536 BZR196536 CJN196536 CTJ196536 DDF196536 DNB196536 DWX196536 EGT196536 EQP196536 FAL196536 FKH196536 FUD196536 GDZ196536 GNV196536 GXR196536 HHN196536 HRJ196536 IBF196536 ILB196536 IUX196536 JET196536 JOP196536 JYL196536 KIH196536 KSD196536 LBZ196536 LLV196536 LVR196536 MFN196536 MPJ196536 MZF196536 NJB196536 NSX196536 OCT196536 OMP196536 OWL196536 PGH196536 PQD196536 PZZ196536 QJV196536 QTR196536 RDN196536 RNJ196536 RXF196536 SHB196536 SQX196536 TAT196536 TKP196536 TUL196536 UEH196536 UOD196536 UXZ196536 VHV196536 VRR196536 WBN196536 WLJ196536 WVF196536 E262072 IT262072 SP262072 ACL262072 AMH262072 AWD262072 BFZ262072 BPV262072 BZR262072 CJN262072 CTJ262072 DDF262072 DNB262072 DWX262072 EGT262072 EQP262072 FAL262072 FKH262072 FUD262072 GDZ262072 GNV262072 GXR262072 HHN262072 HRJ262072 IBF262072 ILB262072 IUX262072 JET262072 JOP262072 JYL262072 KIH262072 KSD262072 LBZ262072 LLV262072 LVR262072 MFN262072 MPJ262072 MZF262072 NJB262072 NSX262072 OCT262072 OMP262072 OWL262072 PGH262072 PQD262072 PZZ262072 QJV262072 QTR262072 RDN262072 RNJ262072 RXF262072 SHB262072 SQX262072 TAT262072 TKP262072 TUL262072 UEH262072 UOD262072 UXZ262072 VHV262072 VRR262072 WBN262072 WLJ262072 WVF262072 E327608 IT327608 SP327608 ACL327608 AMH327608 AWD327608 BFZ327608 BPV327608 BZR327608 CJN327608 CTJ327608 DDF327608 DNB327608 DWX327608 EGT327608 EQP327608 FAL327608 FKH327608 FUD327608 GDZ327608 GNV327608 GXR327608 HHN327608 HRJ327608 IBF327608 ILB327608 IUX327608 JET327608 JOP327608 JYL327608 KIH327608 KSD327608 LBZ327608 LLV327608 LVR327608 MFN327608 MPJ327608 MZF327608 NJB327608 NSX327608 OCT327608 OMP327608 OWL327608 PGH327608 PQD327608 PZZ327608 QJV327608 QTR327608 RDN327608 RNJ327608 RXF327608 SHB327608 SQX327608 TAT327608 TKP327608 TUL327608 UEH327608 UOD327608 UXZ327608 VHV327608 VRR327608 WBN327608 WLJ327608 WVF327608 E393144 IT393144 SP393144 ACL393144 AMH393144 AWD393144 BFZ393144 BPV393144 BZR393144 CJN393144 CTJ393144 DDF393144 DNB393144 DWX393144 EGT393144 EQP393144 FAL393144 FKH393144 FUD393144 GDZ393144 GNV393144 GXR393144 HHN393144 HRJ393144 IBF393144 ILB393144 IUX393144 JET393144 JOP393144 JYL393144 KIH393144 KSD393144 LBZ393144 LLV393144 LVR393144 MFN393144 MPJ393144 MZF393144 NJB393144 NSX393144 OCT393144 OMP393144 OWL393144 PGH393144 PQD393144 PZZ393144 QJV393144 QTR393144 RDN393144 RNJ393144 RXF393144 SHB393144 SQX393144 TAT393144 TKP393144 TUL393144 UEH393144 UOD393144 UXZ393144 VHV393144 VRR393144 WBN393144 WLJ393144 WVF393144 E458680 IT458680 SP458680 ACL458680 AMH458680 AWD458680 BFZ458680 BPV458680 BZR458680 CJN458680 CTJ458680 DDF458680 DNB458680 DWX458680 EGT458680 EQP458680 FAL458680 FKH458680 FUD458680 GDZ458680 GNV458680 GXR458680 HHN458680 HRJ458680 IBF458680 ILB458680 IUX458680 JET458680 JOP458680 JYL458680 KIH458680 KSD458680 LBZ458680 LLV458680 LVR458680 MFN458680 MPJ458680 MZF458680 NJB458680 NSX458680 OCT458680 OMP458680 OWL458680 PGH458680 PQD458680 PZZ458680 QJV458680 QTR458680 RDN458680 RNJ458680 RXF458680 SHB458680 SQX458680 TAT458680 TKP458680 TUL458680 UEH458680 UOD458680 UXZ458680 VHV458680 VRR458680 WBN458680 WLJ458680 WVF458680 E524216 IT524216 SP524216 ACL524216 AMH524216 AWD524216 BFZ524216 BPV524216 BZR524216 CJN524216 CTJ524216 DDF524216 DNB524216 DWX524216 EGT524216 EQP524216 FAL524216 FKH524216 FUD524216 GDZ524216 GNV524216 GXR524216 HHN524216 HRJ524216 IBF524216 ILB524216 IUX524216 JET524216 JOP524216 JYL524216 KIH524216 KSD524216 LBZ524216 LLV524216 LVR524216 MFN524216 MPJ524216 MZF524216 NJB524216 NSX524216 OCT524216 OMP524216 OWL524216 PGH524216 PQD524216 PZZ524216 QJV524216 QTR524216 RDN524216 RNJ524216 RXF524216 SHB524216 SQX524216 TAT524216 TKP524216 TUL524216 UEH524216 UOD524216 UXZ524216 VHV524216 VRR524216 WBN524216 WLJ524216 WVF524216 E589752 IT589752 SP589752 ACL589752 AMH589752 AWD589752 BFZ589752 BPV589752 BZR589752 CJN589752 CTJ589752 DDF589752 DNB589752 DWX589752 EGT589752 EQP589752 FAL589752 FKH589752 FUD589752 GDZ589752 GNV589752 GXR589752 HHN589752 HRJ589752 IBF589752 ILB589752 IUX589752 JET589752 JOP589752 JYL589752 KIH589752 KSD589752 LBZ589752 LLV589752 LVR589752 MFN589752 MPJ589752 MZF589752 NJB589752 NSX589752 OCT589752 OMP589752 OWL589752 PGH589752 PQD589752 PZZ589752 QJV589752 QTR589752 RDN589752 RNJ589752 RXF589752 SHB589752 SQX589752 TAT589752 TKP589752 TUL589752 UEH589752 UOD589752 UXZ589752 VHV589752 VRR589752 WBN589752 WLJ589752 WVF589752 E655288 IT655288 SP655288 ACL655288 AMH655288 AWD655288 BFZ655288 BPV655288 BZR655288 CJN655288 CTJ655288 DDF655288 DNB655288 DWX655288 EGT655288 EQP655288 FAL655288 FKH655288 FUD655288 GDZ655288 GNV655288 GXR655288 HHN655288 HRJ655288 IBF655288 ILB655288 IUX655288 JET655288 JOP655288 JYL655288 KIH655288 KSD655288 LBZ655288 LLV655288 LVR655288 MFN655288 MPJ655288 MZF655288 NJB655288 NSX655288 OCT655288 OMP655288 OWL655288 PGH655288 PQD655288 PZZ655288 QJV655288 QTR655288 RDN655288 RNJ655288 RXF655288 SHB655288 SQX655288 TAT655288 TKP655288 TUL655288 UEH655288 UOD655288 UXZ655288 VHV655288 VRR655288 WBN655288 WLJ655288 WVF655288 E720824 IT720824 SP720824 ACL720824 AMH720824 AWD720824 BFZ720824 BPV720824 BZR720824 CJN720824 CTJ720824 DDF720824 DNB720824 DWX720824 EGT720824 EQP720824 FAL720824 FKH720824 FUD720824 GDZ720824 GNV720824 GXR720824 HHN720824 HRJ720824 IBF720824 ILB720824 IUX720824 JET720824 JOP720824 JYL720824 KIH720824 KSD720824 LBZ720824 LLV720824 LVR720824 MFN720824 MPJ720824 MZF720824 NJB720824 NSX720824 OCT720824 OMP720824 OWL720824 PGH720824 PQD720824 PZZ720824 QJV720824 QTR720824 RDN720824 RNJ720824 RXF720824 SHB720824 SQX720824 TAT720824 TKP720824 TUL720824 UEH720824 UOD720824 UXZ720824 VHV720824 VRR720824 WBN720824 WLJ720824 WVF720824 E786360 IT786360 SP786360 ACL786360 AMH786360 AWD786360 BFZ786360 BPV786360 BZR786360 CJN786360 CTJ786360 DDF786360 DNB786360 DWX786360 EGT786360 EQP786360 FAL786360 FKH786360 FUD786360 GDZ786360 GNV786360 GXR786360 HHN786360 HRJ786360 IBF786360 ILB786360 IUX786360 JET786360 JOP786360 JYL786360 KIH786360 KSD786360 LBZ786360 LLV786360 LVR786360 MFN786360 MPJ786360 MZF786360 NJB786360 NSX786360 OCT786360 OMP786360 OWL786360 PGH786360 PQD786360 PZZ786360 QJV786360 QTR786360 RDN786360 RNJ786360 RXF786360 SHB786360 SQX786360 TAT786360 TKP786360 TUL786360 UEH786360 UOD786360 UXZ786360 VHV786360 VRR786360 WBN786360 WLJ786360 WVF786360 E851896 IT851896 SP851896 ACL851896 AMH851896 AWD851896 BFZ851896 BPV851896 BZR851896 CJN851896 CTJ851896 DDF851896 DNB851896 DWX851896 EGT851896 EQP851896 FAL851896 FKH851896 FUD851896 GDZ851896 GNV851896 GXR851896 HHN851896 HRJ851896 IBF851896 ILB851896 IUX851896 JET851896 JOP851896 JYL851896 KIH851896 KSD851896 LBZ851896 LLV851896 LVR851896 MFN851896 MPJ851896 MZF851896 NJB851896 NSX851896 OCT851896 OMP851896 OWL851896 PGH851896 PQD851896 PZZ851896 QJV851896 QTR851896 RDN851896 RNJ851896 RXF851896 SHB851896 SQX851896 TAT851896 TKP851896 TUL851896 UEH851896 UOD851896 UXZ851896 VHV851896 VRR851896 WBN851896 WLJ851896 WVF851896 E917432 IT917432 SP917432 ACL917432 AMH917432 AWD917432 BFZ917432 BPV917432 BZR917432 CJN917432 CTJ917432 DDF917432 DNB917432 DWX917432 EGT917432 EQP917432 FAL917432 FKH917432 FUD917432 GDZ917432 GNV917432 GXR917432 HHN917432 HRJ917432 IBF917432 ILB917432 IUX917432 JET917432 JOP917432 JYL917432 KIH917432 KSD917432 LBZ917432 LLV917432 LVR917432 MFN917432 MPJ917432 MZF917432 NJB917432 NSX917432 OCT917432 OMP917432 OWL917432 PGH917432 PQD917432 PZZ917432 QJV917432 QTR917432 RDN917432 RNJ917432 RXF917432 SHB917432 SQX917432 TAT917432 TKP917432 TUL917432 UEH917432 UOD917432 UXZ917432 VHV917432 VRR917432 WBN917432 WLJ917432 WVF917432 E982968 IT982968 SP982968 ACL982968 AMH982968 AWD982968 BFZ982968 BPV982968 BZR982968 CJN982968 CTJ982968 DDF982968 DNB982968 DWX982968 EGT982968 EQP982968 FAL982968 FKH982968 FUD982968 GDZ982968 GNV982968 GXR982968 HHN982968 HRJ982968 IBF982968 ILB982968 IUX982968 JET982968 JOP982968 JYL982968 KIH982968 KSD982968 LBZ982968 LLV982968 LVR982968 MFN982968 MPJ982968 MZF982968 NJB982968 NSX982968 OCT982968 OMP982968 OWL982968 PGH982968 PQD982968 PZZ982968 QJV982968 QTR982968 RDN982968 RNJ982968 RXF982968 SHB982968 SQX982968 TAT982968 TKP982968 TUL982968 UEH982968 UOD982968 UXZ982968 VHV982968 VRR982968 WBN982968 WLJ982968 WVF982968 E11 IT11 SP11 ACL11 AMH11 AWD11 BFZ11 BPV11 BZR11 CJN11 CTJ11 DDF11 DNB11 DWX11 EGT11 EQP11 FAL11 FKH11 FUD11 GDZ11 GNV11 GXR11 HHN11 HRJ11 IBF11 ILB11 IUX11 JET11 JOP11 JYL11 KIH11 KSD11 LBZ11 LLV11 LVR11 MFN11 MPJ11 MZF11 NJB11 NSX11 OCT11 OMP11 OWL11 PGH11 PQD11 PZZ11 QJV11 QTR11 RDN11 RNJ11 RXF11 SHB11 SQX11 TAT11 TKP11 TUL11 UEH11 UOD11 UXZ11 VHV11 VRR11 WBN11 WLJ11 WVF11 E65474:E65475 IT65474:IT65475 SP65474:SP65475 ACL65474:ACL65475 AMH65474:AMH65475 AWD65474:AWD65475 BFZ65474:BFZ65475 BPV65474:BPV65475 BZR65474:BZR65475 CJN65474:CJN65475 CTJ65474:CTJ65475 DDF65474:DDF65475 DNB65474:DNB65475 DWX65474:DWX65475 EGT65474:EGT65475 EQP65474:EQP65475 FAL65474:FAL65475 FKH65474:FKH65475 FUD65474:FUD65475 GDZ65474:GDZ65475 GNV65474:GNV65475 GXR65474:GXR65475 HHN65474:HHN65475 HRJ65474:HRJ65475 IBF65474:IBF65475 ILB65474:ILB65475 IUX65474:IUX65475 JET65474:JET65475 JOP65474:JOP65475 JYL65474:JYL65475 KIH65474:KIH65475 KSD65474:KSD65475 LBZ65474:LBZ65475 LLV65474:LLV65475 LVR65474:LVR65475 MFN65474:MFN65475 MPJ65474:MPJ65475 MZF65474:MZF65475 NJB65474:NJB65475 NSX65474:NSX65475 OCT65474:OCT65475 OMP65474:OMP65475 OWL65474:OWL65475 PGH65474:PGH65475 PQD65474:PQD65475 PZZ65474:PZZ65475 QJV65474:QJV65475 QTR65474:QTR65475 RDN65474:RDN65475 RNJ65474:RNJ65475 RXF65474:RXF65475 SHB65474:SHB65475 SQX65474:SQX65475 TAT65474:TAT65475 TKP65474:TKP65475 TUL65474:TUL65475 UEH65474:UEH65475 UOD65474:UOD65475 UXZ65474:UXZ65475 VHV65474:VHV65475 VRR65474:VRR65475 WBN65474:WBN65475 WLJ65474:WLJ65475 WVF65474:WVF65475 E131010:E131011 IT131010:IT131011 SP131010:SP131011 ACL131010:ACL131011 AMH131010:AMH131011 AWD131010:AWD131011 BFZ131010:BFZ131011 BPV131010:BPV131011 BZR131010:BZR131011 CJN131010:CJN131011 CTJ131010:CTJ131011 DDF131010:DDF131011 DNB131010:DNB131011 DWX131010:DWX131011 EGT131010:EGT131011 EQP131010:EQP131011 FAL131010:FAL131011 FKH131010:FKH131011 FUD131010:FUD131011 GDZ131010:GDZ131011 GNV131010:GNV131011 GXR131010:GXR131011 HHN131010:HHN131011 HRJ131010:HRJ131011 IBF131010:IBF131011 ILB131010:ILB131011 IUX131010:IUX131011 JET131010:JET131011 JOP131010:JOP131011 JYL131010:JYL131011 KIH131010:KIH131011 KSD131010:KSD131011 LBZ131010:LBZ131011 LLV131010:LLV131011 LVR131010:LVR131011 MFN131010:MFN131011 MPJ131010:MPJ131011 MZF131010:MZF131011 NJB131010:NJB131011 NSX131010:NSX131011 OCT131010:OCT131011 OMP131010:OMP131011 OWL131010:OWL131011 PGH131010:PGH131011 PQD131010:PQD131011 PZZ131010:PZZ131011 QJV131010:QJV131011 QTR131010:QTR131011 RDN131010:RDN131011 RNJ131010:RNJ131011 RXF131010:RXF131011 SHB131010:SHB131011 SQX131010:SQX131011 TAT131010:TAT131011 TKP131010:TKP131011 TUL131010:TUL131011 UEH131010:UEH131011 UOD131010:UOD131011 UXZ131010:UXZ131011 VHV131010:VHV131011 VRR131010:VRR131011 WBN131010:WBN131011 WLJ131010:WLJ131011 WVF131010:WVF131011 E196546:E196547 IT196546:IT196547 SP196546:SP196547 ACL196546:ACL196547 AMH196546:AMH196547 AWD196546:AWD196547 BFZ196546:BFZ196547 BPV196546:BPV196547 BZR196546:BZR196547 CJN196546:CJN196547 CTJ196546:CTJ196547 DDF196546:DDF196547 DNB196546:DNB196547 DWX196546:DWX196547 EGT196546:EGT196547 EQP196546:EQP196547 FAL196546:FAL196547 FKH196546:FKH196547 FUD196546:FUD196547 GDZ196546:GDZ196547 GNV196546:GNV196547 GXR196546:GXR196547 HHN196546:HHN196547 HRJ196546:HRJ196547 IBF196546:IBF196547 ILB196546:ILB196547 IUX196546:IUX196547 JET196546:JET196547 JOP196546:JOP196547 JYL196546:JYL196547 KIH196546:KIH196547 KSD196546:KSD196547 LBZ196546:LBZ196547 LLV196546:LLV196547 LVR196546:LVR196547 MFN196546:MFN196547 MPJ196546:MPJ196547 MZF196546:MZF196547 NJB196546:NJB196547 NSX196546:NSX196547 OCT196546:OCT196547 OMP196546:OMP196547 OWL196546:OWL196547 PGH196546:PGH196547 PQD196546:PQD196547 PZZ196546:PZZ196547 QJV196546:QJV196547 QTR196546:QTR196547 RDN196546:RDN196547 RNJ196546:RNJ196547 RXF196546:RXF196547 SHB196546:SHB196547 SQX196546:SQX196547 TAT196546:TAT196547 TKP196546:TKP196547 TUL196546:TUL196547 UEH196546:UEH196547 UOD196546:UOD196547 UXZ196546:UXZ196547 VHV196546:VHV196547 VRR196546:VRR196547 WBN196546:WBN196547 WLJ196546:WLJ196547 WVF196546:WVF196547 E262082:E262083 IT262082:IT262083 SP262082:SP262083 ACL262082:ACL262083 AMH262082:AMH262083 AWD262082:AWD262083 BFZ262082:BFZ262083 BPV262082:BPV262083 BZR262082:BZR262083 CJN262082:CJN262083 CTJ262082:CTJ262083 DDF262082:DDF262083 DNB262082:DNB262083 DWX262082:DWX262083 EGT262082:EGT262083 EQP262082:EQP262083 FAL262082:FAL262083 FKH262082:FKH262083 FUD262082:FUD262083 GDZ262082:GDZ262083 GNV262082:GNV262083 GXR262082:GXR262083 HHN262082:HHN262083 HRJ262082:HRJ262083 IBF262082:IBF262083 ILB262082:ILB262083 IUX262082:IUX262083 JET262082:JET262083 JOP262082:JOP262083 JYL262082:JYL262083 KIH262082:KIH262083 KSD262082:KSD262083 LBZ262082:LBZ262083 LLV262082:LLV262083 LVR262082:LVR262083 MFN262082:MFN262083 MPJ262082:MPJ262083 MZF262082:MZF262083 NJB262082:NJB262083 NSX262082:NSX262083 OCT262082:OCT262083 OMP262082:OMP262083 OWL262082:OWL262083 PGH262082:PGH262083 PQD262082:PQD262083 PZZ262082:PZZ262083 QJV262082:QJV262083 QTR262082:QTR262083 RDN262082:RDN262083 RNJ262082:RNJ262083 RXF262082:RXF262083 SHB262082:SHB262083 SQX262082:SQX262083 TAT262082:TAT262083 TKP262082:TKP262083 TUL262082:TUL262083 UEH262082:UEH262083 UOD262082:UOD262083 UXZ262082:UXZ262083 VHV262082:VHV262083 VRR262082:VRR262083 WBN262082:WBN262083 WLJ262082:WLJ262083 WVF262082:WVF262083 E327618:E327619 IT327618:IT327619 SP327618:SP327619 ACL327618:ACL327619 AMH327618:AMH327619 AWD327618:AWD327619 BFZ327618:BFZ327619 BPV327618:BPV327619 BZR327618:BZR327619 CJN327618:CJN327619 CTJ327618:CTJ327619 DDF327618:DDF327619 DNB327618:DNB327619 DWX327618:DWX327619 EGT327618:EGT327619 EQP327618:EQP327619 FAL327618:FAL327619 FKH327618:FKH327619 FUD327618:FUD327619 GDZ327618:GDZ327619 GNV327618:GNV327619 GXR327618:GXR327619 HHN327618:HHN327619 HRJ327618:HRJ327619 IBF327618:IBF327619 ILB327618:ILB327619 IUX327618:IUX327619 JET327618:JET327619 JOP327618:JOP327619 JYL327618:JYL327619 KIH327618:KIH327619 KSD327618:KSD327619 LBZ327618:LBZ327619 LLV327618:LLV327619 LVR327618:LVR327619 MFN327618:MFN327619 MPJ327618:MPJ327619 MZF327618:MZF327619 NJB327618:NJB327619 NSX327618:NSX327619 OCT327618:OCT327619 OMP327618:OMP327619 OWL327618:OWL327619 PGH327618:PGH327619 PQD327618:PQD327619 PZZ327618:PZZ327619 QJV327618:QJV327619 QTR327618:QTR327619 RDN327618:RDN327619 RNJ327618:RNJ327619 RXF327618:RXF327619 SHB327618:SHB327619 SQX327618:SQX327619 TAT327618:TAT327619 TKP327618:TKP327619 TUL327618:TUL327619 UEH327618:UEH327619 UOD327618:UOD327619 UXZ327618:UXZ327619 VHV327618:VHV327619 VRR327618:VRR327619 WBN327618:WBN327619 WLJ327618:WLJ327619 WVF327618:WVF327619 E393154:E393155 IT393154:IT393155 SP393154:SP393155 ACL393154:ACL393155 AMH393154:AMH393155 AWD393154:AWD393155 BFZ393154:BFZ393155 BPV393154:BPV393155 BZR393154:BZR393155 CJN393154:CJN393155 CTJ393154:CTJ393155 DDF393154:DDF393155 DNB393154:DNB393155 DWX393154:DWX393155 EGT393154:EGT393155 EQP393154:EQP393155 FAL393154:FAL393155 FKH393154:FKH393155 FUD393154:FUD393155 GDZ393154:GDZ393155 GNV393154:GNV393155 GXR393154:GXR393155 HHN393154:HHN393155 HRJ393154:HRJ393155 IBF393154:IBF393155 ILB393154:ILB393155 IUX393154:IUX393155 JET393154:JET393155 JOP393154:JOP393155 JYL393154:JYL393155 KIH393154:KIH393155 KSD393154:KSD393155 LBZ393154:LBZ393155 LLV393154:LLV393155 LVR393154:LVR393155 MFN393154:MFN393155 MPJ393154:MPJ393155 MZF393154:MZF393155 NJB393154:NJB393155 NSX393154:NSX393155 OCT393154:OCT393155 OMP393154:OMP393155 OWL393154:OWL393155 PGH393154:PGH393155 PQD393154:PQD393155 PZZ393154:PZZ393155 QJV393154:QJV393155 QTR393154:QTR393155 RDN393154:RDN393155 RNJ393154:RNJ393155 RXF393154:RXF393155 SHB393154:SHB393155 SQX393154:SQX393155 TAT393154:TAT393155 TKP393154:TKP393155 TUL393154:TUL393155 UEH393154:UEH393155 UOD393154:UOD393155 UXZ393154:UXZ393155 VHV393154:VHV393155 VRR393154:VRR393155 WBN393154:WBN393155 WLJ393154:WLJ393155 WVF393154:WVF393155 E458690:E458691 IT458690:IT458691 SP458690:SP458691 ACL458690:ACL458691 AMH458690:AMH458691 AWD458690:AWD458691 BFZ458690:BFZ458691 BPV458690:BPV458691 BZR458690:BZR458691 CJN458690:CJN458691 CTJ458690:CTJ458691 DDF458690:DDF458691 DNB458690:DNB458691 DWX458690:DWX458691 EGT458690:EGT458691 EQP458690:EQP458691 FAL458690:FAL458691 FKH458690:FKH458691 FUD458690:FUD458691 GDZ458690:GDZ458691 GNV458690:GNV458691 GXR458690:GXR458691 HHN458690:HHN458691 HRJ458690:HRJ458691 IBF458690:IBF458691 ILB458690:ILB458691 IUX458690:IUX458691 JET458690:JET458691 JOP458690:JOP458691 JYL458690:JYL458691 KIH458690:KIH458691 KSD458690:KSD458691 LBZ458690:LBZ458691 LLV458690:LLV458691 LVR458690:LVR458691 MFN458690:MFN458691 MPJ458690:MPJ458691 MZF458690:MZF458691 NJB458690:NJB458691 NSX458690:NSX458691 OCT458690:OCT458691 OMP458690:OMP458691 OWL458690:OWL458691 PGH458690:PGH458691 PQD458690:PQD458691 PZZ458690:PZZ458691 QJV458690:QJV458691 QTR458690:QTR458691 RDN458690:RDN458691 RNJ458690:RNJ458691 RXF458690:RXF458691 SHB458690:SHB458691 SQX458690:SQX458691 TAT458690:TAT458691 TKP458690:TKP458691 TUL458690:TUL458691 UEH458690:UEH458691 UOD458690:UOD458691 UXZ458690:UXZ458691 VHV458690:VHV458691 VRR458690:VRR458691 WBN458690:WBN458691 WLJ458690:WLJ458691 WVF458690:WVF458691 E524226:E524227 IT524226:IT524227 SP524226:SP524227 ACL524226:ACL524227 AMH524226:AMH524227 AWD524226:AWD524227 BFZ524226:BFZ524227 BPV524226:BPV524227 BZR524226:BZR524227 CJN524226:CJN524227 CTJ524226:CTJ524227 DDF524226:DDF524227 DNB524226:DNB524227 DWX524226:DWX524227 EGT524226:EGT524227 EQP524226:EQP524227 FAL524226:FAL524227 FKH524226:FKH524227 FUD524226:FUD524227 GDZ524226:GDZ524227 GNV524226:GNV524227 GXR524226:GXR524227 HHN524226:HHN524227 HRJ524226:HRJ524227 IBF524226:IBF524227 ILB524226:ILB524227 IUX524226:IUX524227 JET524226:JET524227 JOP524226:JOP524227 JYL524226:JYL524227 KIH524226:KIH524227 KSD524226:KSD524227 LBZ524226:LBZ524227 LLV524226:LLV524227 LVR524226:LVR524227 MFN524226:MFN524227 MPJ524226:MPJ524227 MZF524226:MZF524227 NJB524226:NJB524227 NSX524226:NSX524227 OCT524226:OCT524227 OMP524226:OMP524227 OWL524226:OWL524227 PGH524226:PGH524227 PQD524226:PQD524227 PZZ524226:PZZ524227 QJV524226:QJV524227 QTR524226:QTR524227 RDN524226:RDN524227 RNJ524226:RNJ524227 RXF524226:RXF524227 SHB524226:SHB524227 SQX524226:SQX524227 TAT524226:TAT524227 TKP524226:TKP524227 TUL524226:TUL524227 UEH524226:UEH524227 UOD524226:UOD524227 UXZ524226:UXZ524227 VHV524226:VHV524227 VRR524226:VRR524227 WBN524226:WBN524227 WLJ524226:WLJ524227 WVF524226:WVF524227 E589762:E589763 IT589762:IT589763 SP589762:SP589763 ACL589762:ACL589763 AMH589762:AMH589763 AWD589762:AWD589763 BFZ589762:BFZ589763 BPV589762:BPV589763 BZR589762:BZR589763 CJN589762:CJN589763 CTJ589762:CTJ589763 DDF589762:DDF589763 DNB589762:DNB589763 DWX589762:DWX589763 EGT589762:EGT589763 EQP589762:EQP589763 FAL589762:FAL589763 FKH589762:FKH589763 FUD589762:FUD589763 GDZ589762:GDZ589763 GNV589762:GNV589763 GXR589762:GXR589763 HHN589762:HHN589763 HRJ589762:HRJ589763 IBF589762:IBF589763 ILB589762:ILB589763 IUX589762:IUX589763 JET589762:JET589763 JOP589762:JOP589763 JYL589762:JYL589763 KIH589762:KIH589763 KSD589762:KSD589763 LBZ589762:LBZ589763 LLV589762:LLV589763 LVR589762:LVR589763 MFN589762:MFN589763 MPJ589762:MPJ589763 MZF589762:MZF589763 NJB589762:NJB589763 NSX589762:NSX589763 OCT589762:OCT589763 OMP589762:OMP589763 OWL589762:OWL589763 PGH589762:PGH589763 PQD589762:PQD589763 PZZ589762:PZZ589763 QJV589762:QJV589763 QTR589762:QTR589763 RDN589762:RDN589763 RNJ589762:RNJ589763 RXF589762:RXF589763 SHB589762:SHB589763 SQX589762:SQX589763 TAT589762:TAT589763 TKP589762:TKP589763 TUL589762:TUL589763 UEH589762:UEH589763 UOD589762:UOD589763 UXZ589762:UXZ589763 VHV589762:VHV589763 VRR589762:VRR589763 WBN589762:WBN589763 WLJ589762:WLJ589763 WVF589762:WVF589763 E655298:E655299 IT655298:IT655299 SP655298:SP655299 ACL655298:ACL655299 AMH655298:AMH655299 AWD655298:AWD655299 BFZ655298:BFZ655299 BPV655298:BPV655299 BZR655298:BZR655299 CJN655298:CJN655299 CTJ655298:CTJ655299 DDF655298:DDF655299 DNB655298:DNB655299 DWX655298:DWX655299 EGT655298:EGT655299 EQP655298:EQP655299 FAL655298:FAL655299 FKH655298:FKH655299 FUD655298:FUD655299 GDZ655298:GDZ655299 GNV655298:GNV655299 GXR655298:GXR655299 HHN655298:HHN655299 HRJ655298:HRJ655299 IBF655298:IBF655299 ILB655298:ILB655299 IUX655298:IUX655299 JET655298:JET655299 JOP655298:JOP655299 JYL655298:JYL655299 KIH655298:KIH655299 KSD655298:KSD655299 LBZ655298:LBZ655299 LLV655298:LLV655299 LVR655298:LVR655299 MFN655298:MFN655299 MPJ655298:MPJ655299 MZF655298:MZF655299 NJB655298:NJB655299 NSX655298:NSX655299 OCT655298:OCT655299 OMP655298:OMP655299 OWL655298:OWL655299 PGH655298:PGH655299 PQD655298:PQD655299 PZZ655298:PZZ655299 QJV655298:QJV655299 QTR655298:QTR655299 RDN655298:RDN655299 RNJ655298:RNJ655299 RXF655298:RXF655299 SHB655298:SHB655299 SQX655298:SQX655299 TAT655298:TAT655299 TKP655298:TKP655299 TUL655298:TUL655299 UEH655298:UEH655299 UOD655298:UOD655299 UXZ655298:UXZ655299 VHV655298:VHV655299 VRR655298:VRR655299 WBN655298:WBN655299 WLJ655298:WLJ655299 WVF655298:WVF655299 E720834:E720835 IT720834:IT720835 SP720834:SP720835 ACL720834:ACL720835 AMH720834:AMH720835 AWD720834:AWD720835 BFZ720834:BFZ720835 BPV720834:BPV720835 BZR720834:BZR720835 CJN720834:CJN720835 CTJ720834:CTJ720835 DDF720834:DDF720835 DNB720834:DNB720835 DWX720834:DWX720835 EGT720834:EGT720835 EQP720834:EQP720835 FAL720834:FAL720835 FKH720834:FKH720835 FUD720834:FUD720835 GDZ720834:GDZ720835 GNV720834:GNV720835 GXR720834:GXR720835 HHN720834:HHN720835 HRJ720834:HRJ720835 IBF720834:IBF720835 ILB720834:ILB720835 IUX720834:IUX720835 JET720834:JET720835 JOP720834:JOP720835 JYL720834:JYL720835 KIH720834:KIH720835 KSD720834:KSD720835 LBZ720834:LBZ720835 LLV720834:LLV720835 LVR720834:LVR720835 MFN720834:MFN720835 MPJ720834:MPJ720835 MZF720834:MZF720835 NJB720834:NJB720835 NSX720834:NSX720835 OCT720834:OCT720835 OMP720834:OMP720835 OWL720834:OWL720835 PGH720834:PGH720835 PQD720834:PQD720835 PZZ720834:PZZ720835 QJV720834:QJV720835 QTR720834:QTR720835 RDN720834:RDN720835 RNJ720834:RNJ720835 RXF720834:RXF720835 SHB720834:SHB720835 SQX720834:SQX720835 TAT720834:TAT720835 TKP720834:TKP720835 TUL720834:TUL720835 UEH720834:UEH720835 UOD720834:UOD720835 UXZ720834:UXZ720835 VHV720834:VHV720835 VRR720834:VRR720835 WBN720834:WBN720835 WLJ720834:WLJ720835 WVF720834:WVF720835 E786370:E786371 IT786370:IT786371 SP786370:SP786371 ACL786370:ACL786371 AMH786370:AMH786371 AWD786370:AWD786371 BFZ786370:BFZ786371 BPV786370:BPV786371 BZR786370:BZR786371 CJN786370:CJN786371 CTJ786370:CTJ786371 DDF786370:DDF786371 DNB786370:DNB786371 DWX786370:DWX786371 EGT786370:EGT786371 EQP786370:EQP786371 FAL786370:FAL786371 FKH786370:FKH786371 FUD786370:FUD786371 GDZ786370:GDZ786371 GNV786370:GNV786371 GXR786370:GXR786371 HHN786370:HHN786371 HRJ786370:HRJ786371 IBF786370:IBF786371 ILB786370:ILB786371 IUX786370:IUX786371 JET786370:JET786371 JOP786370:JOP786371 JYL786370:JYL786371 KIH786370:KIH786371 KSD786370:KSD786371 LBZ786370:LBZ786371 LLV786370:LLV786371 LVR786370:LVR786371 MFN786370:MFN786371 MPJ786370:MPJ786371 MZF786370:MZF786371 NJB786370:NJB786371 NSX786370:NSX786371 OCT786370:OCT786371 OMP786370:OMP786371 OWL786370:OWL786371 PGH786370:PGH786371 PQD786370:PQD786371 PZZ786370:PZZ786371 QJV786370:QJV786371 QTR786370:QTR786371 RDN786370:RDN786371 RNJ786370:RNJ786371 RXF786370:RXF786371 SHB786370:SHB786371 SQX786370:SQX786371 TAT786370:TAT786371 TKP786370:TKP786371 TUL786370:TUL786371 UEH786370:UEH786371 UOD786370:UOD786371 UXZ786370:UXZ786371 VHV786370:VHV786371 VRR786370:VRR786371 WBN786370:WBN786371 WLJ786370:WLJ786371 WVF786370:WVF786371 E851906:E851907 IT851906:IT851907 SP851906:SP851907 ACL851906:ACL851907 AMH851906:AMH851907 AWD851906:AWD851907 BFZ851906:BFZ851907 BPV851906:BPV851907 BZR851906:BZR851907 CJN851906:CJN851907 CTJ851906:CTJ851907 DDF851906:DDF851907 DNB851906:DNB851907 DWX851906:DWX851907 EGT851906:EGT851907 EQP851906:EQP851907 FAL851906:FAL851907 FKH851906:FKH851907 FUD851906:FUD851907 GDZ851906:GDZ851907 GNV851906:GNV851907 GXR851906:GXR851907 HHN851906:HHN851907 HRJ851906:HRJ851907 IBF851906:IBF851907 ILB851906:ILB851907 IUX851906:IUX851907 JET851906:JET851907 JOP851906:JOP851907 JYL851906:JYL851907 KIH851906:KIH851907 KSD851906:KSD851907 LBZ851906:LBZ851907 LLV851906:LLV851907 LVR851906:LVR851907 MFN851906:MFN851907 MPJ851906:MPJ851907 MZF851906:MZF851907 NJB851906:NJB851907 NSX851906:NSX851907 OCT851906:OCT851907 OMP851906:OMP851907 OWL851906:OWL851907 PGH851906:PGH851907 PQD851906:PQD851907 PZZ851906:PZZ851907 QJV851906:QJV851907 QTR851906:QTR851907 RDN851906:RDN851907 RNJ851906:RNJ851907 RXF851906:RXF851907 SHB851906:SHB851907 SQX851906:SQX851907 TAT851906:TAT851907 TKP851906:TKP851907 TUL851906:TUL851907 UEH851906:UEH851907 UOD851906:UOD851907 UXZ851906:UXZ851907 VHV851906:VHV851907 VRR851906:VRR851907 WBN851906:WBN851907 WLJ851906:WLJ851907 WVF851906:WVF851907 E917442:E917443 IT917442:IT917443 SP917442:SP917443 ACL917442:ACL917443 AMH917442:AMH917443 AWD917442:AWD917443 BFZ917442:BFZ917443 BPV917442:BPV917443 BZR917442:BZR917443 CJN917442:CJN917443 CTJ917442:CTJ917443 DDF917442:DDF917443 DNB917442:DNB917443 DWX917442:DWX917443 EGT917442:EGT917443 EQP917442:EQP917443 FAL917442:FAL917443 FKH917442:FKH917443 FUD917442:FUD917443 GDZ917442:GDZ917443 GNV917442:GNV917443 GXR917442:GXR917443 HHN917442:HHN917443 HRJ917442:HRJ917443 IBF917442:IBF917443 ILB917442:ILB917443 IUX917442:IUX917443 JET917442:JET917443 JOP917442:JOP917443 JYL917442:JYL917443 KIH917442:KIH917443 KSD917442:KSD917443 LBZ917442:LBZ917443 LLV917442:LLV917443 LVR917442:LVR917443 MFN917442:MFN917443 MPJ917442:MPJ917443 MZF917442:MZF917443 NJB917442:NJB917443 NSX917442:NSX917443 OCT917442:OCT917443 OMP917442:OMP917443 OWL917442:OWL917443 PGH917442:PGH917443 PQD917442:PQD917443 PZZ917442:PZZ917443 QJV917442:QJV917443 QTR917442:QTR917443 RDN917442:RDN917443 RNJ917442:RNJ917443 RXF917442:RXF917443 SHB917442:SHB917443 SQX917442:SQX917443 TAT917442:TAT917443 TKP917442:TKP917443 TUL917442:TUL917443 UEH917442:UEH917443 UOD917442:UOD917443 UXZ917442:UXZ917443 VHV917442:VHV917443 VRR917442:VRR917443 WBN917442:WBN917443 WLJ917442:WLJ917443 WVF917442:WVF917443 E982978:E982979 IT982978:IT982979 SP982978:SP982979 ACL982978:ACL982979 AMH982978:AMH982979 AWD982978:AWD982979 BFZ982978:BFZ982979 BPV982978:BPV982979 BZR982978:BZR982979 CJN982978:CJN982979 CTJ982978:CTJ982979 DDF982978:DDF982979 DNB982978:DNB982979 DWX982978:DWX982979 EGT982978:EGT982979 EQP982978:EQP982979 FAL982978:FAL982979 FKH982978:FKH982979 FUD982978:FUD982979 GDZ982978:GDZ982979 GNV982978:GNV982979 GXR982978:GXR982979 HHN982978:HHN982979 HRJ982978:HRJ982979 IBF982978:IBF982979 ILB982978:ILB982979 IUX982978:IUX982979 JET982978:JET982979 JOP982978:JOP982979 JYL982978:JYL982979 KIH982978:KIH982979 KSD982978:KSD982979 LBZ982978:LBZ982979 LLV982978:LLV982979 LVR982978:LVR982979 MFN982978:MFN982979 MPJ982978:MPJ982979 MZF982978:MZF982979 NJB982978:NJB982979 NSX982978:NSX982979 OCT982978:OCT982979 OMP982978:OMP982979 OWL982978:OWL982979 PGH982978:PGH982979 PQD982978:PQD982979 PZZ982978:PZZ982979 QJV982978:QJV982979 QTR982978:QTR982979 RDN982978:RDN982979 RNJ982978:RNJ982979 RXF982978:RXF982979 SHB982978:SHB982979 SQX982978:SQX982979 TAT982978:TAT982979 TKP982978:TKP982979 TUL982978:TUL982979 UEH982978:UEH982979 UOD982978:UOD982979 UXZ982978:UXZ982979 VHV982978:VHV982979 VRR982978:VRR982979 WBN982978:WBN982979 WLJ982978:WLJ982979 WVF982978:WVF982979" xr:uid="{00000000-0002-0000-0900-000002000000}">
      <formula1>$S$12:$S$16</formula1>
    </dataValidation>
    <dataValidation type="list" allowBlank="1" showInputMessage="1" showErrorMessage="1" sqref="D65520 IS65520 SO65520 ACK65520 AMG65520 AWC65520 BFY65520 BPU65520 BZQ65520 CJM65520 CTI65520 DDE65520 DNA65520 DWW65520 EGS65520 EQO65520 FAK65520 FKG65520 FUC65520 GDY65520 GNU65520 GXQ65520 HHM65520 HRI65520 IBE65520 ILA65520 IUW65520 JES65520 JOO65520 JYK65520 KIG65520 KSC65520 LBY65520 LLU65520 LVQ65520 MFM65520 MPI65520 MZE65520 NJA65520 NSW65520 OCS65520 OMO65520 OWK65520 PGG65520 PQC65520 PZY65520 QJU65520 QTQ65520 RDM65520 RNI65520 RXE65520 SHA65520 SQW65520 TAS65520 TKO65520 TUK65520 UEG65520 UOC65520 UXY65520 VHU65520 VRQ65520 WBM65520 WLI65520 WVE65520 D131056 IS131056 SO131056 ACK131056 AMG131056 AWC131056 BFY131056 BPU131056 BZQ131056 CJM131056 CTI131056 DDE131056 DNA131056 DWW131056 EGS131056 EQO131056 FAK131056 FKG131056 FUC131056 GDY131056 GNU131056 GXQ131056 HHM131056 HRI131056 IBE131056 ILA131056 IUW131056 JES131056 JOO131056 JYK131056 KIG131056 KSC131056 LBY131056 LLU131056 LVQ131056 MFM131056 MPI131056 MZE131056 NJA131056 NSW131056 OCS131056 OMO131056 OWK131056 PGG131056 PQC131056 PZY131056 QJU131056 QTQ131056 RDM131056 RNI131056 RXE131056 SHA131056 SQW131056 TAS131056 TKO131056 TUK131056 UEG131056 UOC131056 UXY131056 VHU131056 VRQ131056 WBM131056 WLI131056 WVE131056 D196592 IS196592 SO196592 ACK196592 AMG196592 AWC196592 BFY196592 BPU196592 BZQ196592 CJM196592 CTI196592 DDE196592 DNA196592 DWW196592 EGS196592 EQO196592 FAK196592 FKG196592 FUC196592 GDY196592 GNU196592 GXQ196592 HHM196592 HRI196592 IBE196592 ILA196592 IUW196592 JES196592 JOO196592 JYK196592 KIG196592 KSC196592 LBY196592 LLU196592 LVQ196592 MFM196592 MPI196592 MZE196592 NJA196592 NSW196592 OCS196592 OMO196592 OWK196592 PGG196592 PQC196592 PZY196592 QJU196592 QTQ196592 RDM196592 RNI196592 RXE196592 SHA196592 SQW196592 TAS196592 TKO196592 TUK196592 UEG196592 UOC196592 UXY196592 VHU196592 VRQ196592 WBM196592 WLI196592 WVE196592 D262128 IS262128 SO262128 ACK262128 AMG262128 AWC262128 BFY262128 BPU262128 BZQ262128 CJM262128 CTI262128 DDE262128 DNA262128 DWW262128 EGS262128 EQO262128 FAK262128 FKG262128 FUC262128 GDY262128 GNU262128 GXQ262128 HHM262128 HRI262128 IBE262128 ILA262128 IUW262128 JES262128 JOO262128 JYK262128 KIG262128 KSC262128 LBY262128 LLU262128 LVQ262128 MFM262128 MPI262128 MZE262128 NJA262128 NSW262128 OCS262128 OMO262128 OWK262128 PGG262128 PQC262128 PZY262128 QJU262128 QTQ262128 RDM262128 RNI262128 RXE262128 SHA262128 SQW262128 TAS262128 TKO262128 TUK262128 UEG262128 UOC262128 UXY262128 VHU262128 VRQ262128 WBM262128 WLI262128 WVE262128 D327664 IS327664 SO327664 ACK327664 AMG327664 AWC327664 BFY327664 BPU327664 BZQ327664 CJM327664 CTI327664 DDE327664 DNA327664 DWW327664 EGS327664 EQO327664 FAK327664 FKG327664 FUC327664 GDY327664 GNU327664 GXQ327664 HHM327664 HRI327664 IBE327664 ILA327664 IUW327664 JES327664 JOO327664 JYK327664 KIG327664 KSC327664 LBY327664 LLU327664 LVQ327664 MFM327664 MPI327664 MZE327664 NJA327664 NSW327664 OCS327664 OMO327664 OWK327664 PGG327664 PQC327664 PZY327664 QJU327664 QTQ327664 RDM327664 RNI327664 RXE327664 SHA327664 SQW327664 TAS327664 TKO327664 TUK327664 UEG327664 UOC327664 UXY327664 VHU327664 VRQ327664 WBM327664 WLI327664 WVE327664 D393200 IS393200 SO393200 ACK393200 AMG393200 AWC393200 BFY393200 BPU393200 BZQ393200 CJM393200 CTI393200 DDE393200 DNA393200 DWW393200 EGS393200 EQO393200 FAK393200 FKG393200 FUC393200 GDY393200 GNU393200 GXQ393200 HHM393200 HRI393200 IBE393200 ILA393200 IUW393200 JES393200 JOO393200 JYK393200 KIG393200 KSC393200 LBY393200 LLU393200 LVQ393200 MFM393200 MPI393200 MZE393200 NJA393200 NSW393200 OCS393200 OMO393200 OWK393200 PGG393200 PQC393200 PZY393200 QJU393200 QTQ393200 RDM393200 RNI393200 RXE393200 SHA393200 SQW393200 TAS393200 TKO393200 TUK393200 UEG393200 UOC393200 UXY393200 VHU393200 VRQ393200 WBM393200 WLI393200 WVE393200 D458736 IS458736 SO458736 ACK458736 AMG458736 AWC458736 BFY458736 BPU458736 BZQ458736 CJM458736 CTI458736 DDE458736 DNA458736 DWW458736 EGS458736 EQO458736 FAK458736 FKG458736 FUC458736 GDY458736 GNU458736 GXQ458736 HHM458736 HRI458736 IBE458736 ILA458736 IUW458736 JES458736 JOO458736 JYK458736 KIG458736 KSC458736 LBY458736 LLU458736 LVQ458736 MFM458736 MPI458736 MZE458736 NJA458736 NSW458736 OCS458736 OMO458736 OWK458736 PGG458736 PQC458736 PZY458736 QJU458736 QTQ458736 RDM458736 RNI458736 RXE458736 SHA458736 SQW458736 TAS458736 TKO458736 TUK458736 UEG458736 UOC458736 UXY458736 VHU458736 VRQ458736 WBM458736 WLI458736 WVE458736 D524272 IS524272 SO524272 ACK524272 AMG524272 AWC524272 BFY524272 BPU524272 BZQ524272 CJM524272 CTI524272 DDE524272 DNA524272 DWW524272 EGS524272 EQO524272 FAK524272 FKG524272 FUC524272 GDY524272 GNU524272 GXQ524272 HHM524272 HRI524272 IBE524272 ILA524272 IUW524272 JES524272 JOO524272 JYK524272 KIG524272 KSC524272 LBY524272 LLU524272 LVQ524272 MFM524272 MPI524272 MZE524272 NJA524272 NSW524272 OCS524272 OMO524272 OWK524272 PGG524272 PQC524272 PZY524272 QJU524272 QTQ524272 RDM524272 RNI524272 RXE524272 SHA524272 SQW524272 TAS524272 TKO524272 TUK524272 UEG524272 UOC524272 UXY524272 VHU524272 VRQ524272 WBM524272 WLI524272 WVE524272 D589808 IS589808 SO589808 ACK589808 AMG589808 AWC589808 BFY589808 BPU589808 BZQ589808 CJM589808 CTI589808 DDE589808 DNA589808 DWW589808 EGS589808 EQO589808 FAK589808 FKG589808 FUC589808 GDY589808 GNU589808 GXQ589808 HHM589808 HRI589808 IBE589808 ILA589808 IUW589808 JES589808 JOO589808 JYK589808 KIG589808 KSC589808 LBY589808 LLU589808 LVQ589808 MFM589808 MPI589808 MZE589808 NJA589808 NSW589808 OCS589808 OMO589808 OWK589808 PGG589808 PQC589808 PZY589808 QJU589808 QTQ589808 RDM589808 RNI589808 RXE589808 SHA589808 SQW589808 TAS589808 TKO589808 TUK589808 UEG589808 UOC589808 UXY589808 VHU589808 VRQ589808 WBM589808 WLI589808 WVE589808 D655344 IS655344 SO655344 ACK655344 AMG655344 AWC655344 BFY655344 BPU655344 BZQ655344 CJM655344 CTI655344 DDE655344 DNA655344 DWW655344 EGS655344 EQO655344 FAK655344 FKG655344 FUC655344 GDY655344 GNU655344 GXQ655344 HHM655344 HRI655344 IBE655344 ILA655344 IUW655344 JES655344 JOO655344 JYK655344 KIG655344 KSC655344 LBY655344 LLU655344 LVQ655344 MFM655344 MPI655344 MZE655344 NJA655344 NSW655344 OCS655344 OMO655344 OWK655344 PGG655344 PQC655344 PZY655344 QJU655344 QTQ655344 RDM655344 RNI655344 RXE655344 SHA655344 SQW655344 TAS655344 TKO655344 TUK655344 UEG655344 UOC655344 UXY655344 VHU655344 VRQ655344 WBM655344 WLI655344 WVE655344 D720880 IS720880 SO720880 ACK720880 AMG720880 AWC720880 BFY720880 BPU720880 BZQ720880 CJM720880 CTI720880 DDE720880 DNA720880 DWW720880 EGS720880 EQO720880 FAK720880 FKG720880 FUC720880 GDY720880 GNU720880 GXQ720880 HHM720880 HRI720880 IBE720880 ILA720880 IUW720880 JES720880 JOO720880 JYK720880 KIG720880 KSC720880 LBY720880 LLU720880 LVQ720880 MFM720880 MPI720880 MZE720880 NJA720880 NSW720880 OCS720880 OMO720880 OWK720880 PGG720880 PQC720880 PZY720880 QJU720880 QTQ720880 RDM720880 RNI720880 RXE720880 SHA720880 SQW720880 TAS720880 TKO720880 TUK720880 UEG720880 UOC720880 UXY720880 VHU720880 VRQ720880 WBM720880 WLI720880 WVE720880 D786416 IS786416 SO786416 ACK786416 AMG786416 AWC786416 BFY786416 BPU786416 BZQ786416 CJM786416 CTI786416 DDE786416 DNA786416 DWW786416 EGS786416 EQO786416 FAK786416 FKG786416 FUC786416 GDY786416 GNU786416 GXQ786416 HHM786416 HRI786416 IBE786416 ILA786416 IUW786416 JES786416 JOO786416 JYK786416 KIG786416 KSC786416 LBY786416 LLU786416 LVQ786416 MFM786416 MPI786416 MZE786416 NJA786416 NSW786416 OCS786416 OMO786416 OWK786416 PGG786416 PQC786416 PZY786416 QJU786416 QTQ786416 RDM786416 RNI786416 RXE786416 SHA786416 SQW786416 TAS786416 TKO786416 TUK786416 UEG786416 UOC786416 UXY786416 VHU786416 VRQ786416 WBM786416 WLI786416 WVE786416 D851952 IS851952 SO851952 ACK851952 AMG851952 AWC851952 BFY851952 BPU851952 BZQ851952 CJM851952 CTI851952 DDE851952 DNA851952 DWW851952 EGS851952 EQO851952 FAK851952 FKG851952 FUC851952 GDY851952 GNU851952 GXQ851952 HHM851952 HRI851952 IBE851952 ILA851952 IUW851952 JES851952 JOO851952 JYK851952 KIG851952 KSC851952 LBY851952 LLU851952 LVQ851952 MFM851952 MPI851952 MZE851952 NJA851952 NSW851952 OCS851952 OMO851952 OWK851952 PGG851952 PQC851952 PZY851952 QJU851952 QTQ851952 RDM851952 RNI851952 RXE851952 SHA851952 SQW851952 TAS851952 TKO851952 TUK851952 UEG851952 UOC851952 UXY851952 VHU851952 VRQ851952 WBM851952 WLI851952 WVE851952 D917488 IS917488 SO917488 ACK917488 AMG917488 AWC917488 BFY917488 BPU917488 BZQ917488 CJM917488 CTI917488 DDE917488 DNA917488 DWW917488 EGS917488 EQO917488 FAK917488 FKG917488 FUC917488 GDY917488 GNU917488 GXQ917488 HHM917488 HRI917488 IBE917488 ILA917488 IUW917488 JES917488 JOO917488 JYK917488 KIG917488 KSC917488 LBY917488 LLU917488 LVQ917488 MFM917488 MPI917488 MZE917488 NJA917488 NSW917488 OCS917488 OMO917488 OWK917488 PGG917488 PQC917488 PZY917488 QJU917488 QTQ917488 RDM917488 RNI917488 RXE917488 SHA917488 SQW917488 TAS917488 TKO917488 TUK917488 UEG917488 UOC917488 UXY917488 VHU917488 VRQ917488 WBM917488 WLI917488 WVE917488 D983024 IS983024 SO983024 ACK983024 AMG983024 AWC983024 BFY983024 BPU983024 BZQ983024 CJM983024 CTI983024 DDE983024 DNA983024 DWW983024 EGS983024 EQO983024 FAK983024 FKG983024 FUC983024 GDY983024 GNU983024 GXQ983024 HHM983024 HRI983024 IBE983024 ILA983024 IUW983024 JES983024 JOO983024 JYK983024 KIG983024 KSC983024 LBY983024 LLU983024 LVQ983024 MFM983024 MPI983024 MZE983024 NJA983024 NSW983024 OCS983024 OMO983024 OWK983024 PGG983024 PQC983024 PZY983024 QJU983024 QTQ983024 RDM983024 RNI983024 RXE983024 SHA983024 SQW983024 TAS983024 TKO983024 TUK983024 UEG983024 UOC983024 UXY983024 VHU983024 VRQ983024 WBM983024 WLI983024 WVE983024 D65542 IS65542 SO65542 ACK65542 AMG65542 AWC65542 BFY65542 BPU65542 BZQ65542 CJM65542 CTI65542 DDE65542 DNA65542 DWW65542 EGS65542 EQO65542 FAK65542 FKG65542 FUC65542 GDY65542 GNU65542 GXQ65542 HHM65542 HRI65542 IBE65542 ILA65542 IUW65542 JES65542 JOO65542 JYK65542 KIG65542 KSC65542 LBY65542 LLU65542 LVQ65542 MFM65542 MPI65542 MZE65542 NJA65542 NSW65542 OCS65542 OMO65542 OWK65542 PGG65542 PQC65542 PZY65542 QJU65542 QTQ65542 RDM65542 RNI65542 RXE65542 SHA65542 SQW65542 TAS65542 TKO65542 TUK65542 UEG65542 UOC65542 UXY65542 VHU65542 VRQ65542 WBM65542 WLI65542 WVE65542 D131078 IS131078 SO131078 ACK131078 AMG131078 AWC131078 BFY131078 BPU131078 BZQ131078 CJM131078 CTI131078 DDE131078 DNA131078 DWW131078 EGS131078 EQO131078 FAK131078 FKG131078 FUC131078 GDY131078 GNU131078 GXQ131078 HHM131078 HRI131078 IBE131078 ILA131078 IUW131078 JES131078 JOO131078 JYK131078 KIG131078 KSC131078 LBY131078 LLU131078 LVQ131078 MFM131078 MPI131078 MZE131078 NJA131078 NSW131078 OCS131078 OMO131078 OWK131078 PGG131078 PQC131078 PZY131078 QJU131078 QTQ131078 RDM131078 RNI131078 RXE131078 SHA131078 SQW131078 TAS131078 TKO131078 TUK131078 UEG131078 UOC131078 UXY131078 VHU131078 VRQ131078 WBM131078 WLI131078 WVE131078 D196614 IS196614 SO196614 ACK196614 AMG196614 AWC196614 BFY196614 BPU196614 BZQ196614 CJM196614 CTI196614 DDE196614 DNA196614 DWW196614 EGS196614 EQO196614 FAK196614 FKG196614 FUC196614 GDY196614 GNU196614 GXQ196614 HHM196614 HRI196614 IBE196614 ILA196614 IUW196614 JES196614 JOO196614 JYK196614 KIG196614 KSC196614 LBY196614 LLU196614 LVQ196614 MFM196614 MPI196614 MZE196614 NJA196614 NSW196614 OCS196614 OMO196614 OWK196614 PGG196614 PQC196614 PZY196614 QJU196614 QTQ196614 RDM196614 RNI196614 RXE196614 SHA196614 SQW196614 TAS196614 TKO196614 TUK196614 UEG196614 UOC196614 UXY196614 VHU196614 VRQ196614 WBM196614 WLI196614 WVE196614 D262150 IS262150 SO262150 ACK262150 AMG262150 AWC262150 BFY262150 BPU262150 BZQ262150 CJM262150 CTI262150 DDE262150 DNA262150 DWW262150 EGS262150 EQO262150 FAK262150 FKG262150 FUC262150 GDY262150 GNU262150 GXQ262150 HHM262150 HRI262150 IBE262150 ILA262150 IUW262150 JES262150 JOO262150 JYK262150 KIG262150 KSC262150 LBY262150 LLU262150 LVQ262150 MFM262150 MPI262150 MZE262150 NJA262150 NSW262150 OCS262150 OMO262150 OWK262150 PGG262150 PQC262150 PZY262150 QJU262150 QTQ262150 RDM262150 RNI262150 RXE262150 SHA262150 SQW262150 TAS262150 TKO262150 TUK262150 UEG262150 UOC262150 UXY262150 VHU262150 VRQ262150 WBM262150 WLI262150 WVE262150 D327686 IS327686 SO327686 ACK327686 AMG327686 AWC327686 BFY327686 BPU327686 BZQ327686 CJM327686 CTI327686 DDE327686 DNA327686 DWW327686 EGS327686 EQO327686 FAK327686 FKG327686 FUC327686 GDY327686 GNU327686 GXQ327686 HHM327686 HRI327686 IBE327686 ILA327686 IUW327686 JES327686 JOO327686 JYK327686 KIG327686 KSC327686 LBY327686 LLU327686 LVQ327686 MFM327686 MPI327686 MZE327686 NJA327686 NSW327686 OCS327686 OMO327686 OWK327686 PGG327686 PQC327686 PZY327686 QJU327686 QTQ327686 RDM327686 RNI327686 RXE327686 SHA327686 SQW327686 TAS327686 TKO327686 TUK327686 UEG327686 UOC327686 UXY327686 VHU327686 VRQ327686 WBM327686 WLI327686 WVE327686 D393222 IS393222 SO393222 ACK393222 AMG393222 AWC393222 BFY393222 BPU393222 BZQ393222 CJM393222 CTI393222 DDE393222 DNA393222 DWW393222 EGS393222 EQO393222 FAK393222 FKG393222 FUC393222 GDY393222 GNU393222 GXQ393222 HHM393222 HRI393222 IBE393222 ILA393222 IUW393222 JES393222 JOO393222 JYK393222 KIG393222 KSC393222 LBY393222 LLU393222 LVQ393222 MFM393222 MPI393222 MZE393222 NJA393222 NSW393222 OCS393222 OMO393222 OWK393222 PGG393222 PQC393222 PZY393222 QJU393222 QTQ393222 RDM393222 RNI393222 RXE393222 SHA393222 SQW393222 TAS393222 TKO393222 TUK393222 UEG393222 UOC393222 UXY393222 VHU393222 VRQ393222 WBM393222 WLI393222 WVE393222 D458758 IS458758 SO458758 ACK458758 AMG458758 AWC458758 BFY458758 BPU458758 BZQ458758 CJM458758 CTI458758 DDE458758 DNA458758 DWW458758 EGS458758 EQO458758 FAK458758 FKG458758 FUC458758 GDY458758 GNU458758 GXQ458758 HHM458758 HRI458758 IBE458758 ILA458758 IUW458758 JES458758 JOO458758 JYK458758 KIG458758 KSC458758 LBY458758 LLU458758 LVQ458758 MFM458758 MPI458758 MZE458758 NJA458758 NSW458758 OCS458758 OMO458758 OWK458758 PGG458758 PQC458758 PZY458758 QJU458758 QTQ458758 RDM458758 RNI458758 RXE458758 SHA458758 SQW458758 TAS458758 TKO458758 TUK458758 UEG458758 UOC458758 UXY458758 VHU458758 VRQ458758 WBM458758 WLI458758 WVE458758 D524294 IS524294 SO524294 ACK524294 AMG524294 AWC524294 BFY524294 BPU524294 BZQ524294 CJM524294 CTI524294 DDE524294 DNA524294 DWW524294 EGS524294 EQO524294 FAK524294 FKG524294 FUC524294 GDY524294 GNU524294 GXQ524294 HHM524294 HRI524294 IBE524294 ILA524294 IUW524294 JES524294 JOO524294 JYK524294 KIG524294 KSC524294 LBY524294 LLU524294 LVQ524294 MFM524294 MPI524294 MZE524294 NJA524294 NSW524294 OCS524294 OMO524294 OWK524294 PGG524294 PQC524294 PZY524294 QJU524294 QTQ524294 RDM524294 RNI524294 RXE524294 SHA524294 SQW524294 TAS524294 TKO524294 TUK524294 UEG524294 UOC524294 UXY524294 VHU524294 VRQ524294 WBM524294 WLI524294 WVE524294 D589830 IS589830 SO589830 ACK589830 AMG589830 AWC589830 BFY589830 BPU589830 BZQ589830 CJM589830 CTI589830 DDE589830 DNA589830 DWW589830 EGS589830 EQO589830 FAK589830 FKG589830 FUC589830 GDY589830 GNU589830 GXQ589830 HHM589830 HRI589830 IBE589830 ILA589830 IUW589830 JES589830 JOO589830 JYK589830 KIG589830 KSC589830 LBY589830 LLU589830 LVQ589830 MFM589830 MPI589830 MZE589830 NJA589830 NSW589830 OCS589830 OMO589830 OWK589830 PGG589830 PQC589830 PZY589830 QJU589830 QTQ589830 RDM589830 RNI589830 RXE589830 SHA589830 SQW589830 TAS589830 TKO589830 TUK589830 UEG589830 UOC589830 UXY589830 VHU589830 VRQ589830 WBM589830 WLI589830 WVE589830 D655366 IS655366 SO655366 ACK655366 AMG655366 AWC655366 BFY655366 BPU655366 BZQ655366 CJM655366 CTI655366 DDE655366 DNA655366 DWW655366 EGS655366 EQO655366 FAK655366 FKG655366 FUC655366 GDY655366 GNU655366 GXQ655366 HHM655366 HRI655366 IBE655366 ILA655366 IUW655366 JES655366 JOO655366 JYK655366 KIG655366 KSC655366 LBY655366 LLU655366 LVQ655366 MFM655366 MPI655366 MZE655366 NJA655366 NSW655366 OCS655366 OMO655366 OWK655366 PGG655366 PQC655366 PZY655366 QJU655366 QTQ655366 RDM655366 RNI655366 RXE655366 SHA655366 SQW655366 TAS655366 TKO655366 TUK655366 UEG655366 UOC655366 UXY655366 VHU655366 VRQ655366 WBM655366 WLI655366 WVE655366 D720902 IS720902 SO720902 ACK720902 AMG720902 AWC720902 BFY720902 BPU720902 BZQ720902 CJM720902 CTI720902 DDE720902 DNA720902 DWW720902 EGS720902 EQO720902 FAK720902 FKG720902 FUC720902 GDY720902 GNU720902 GXQ720902 HHM720902 HRI720902 IBE720902 ILA720902 IUW720902 JES720902 JOO720902 JYK720902 KIG720902 KSC720902 LBY720902 LLU720902 LVQ720902 MFM720902 MPI720902 MZE720902 NJA720902 NSW720902 OCS720902 OMO720902 OWK720902 PGG720902 PQC720902 PZY720902 QJU720902 QTQ720902 RDM720902 RNI720902 RXE720902 SHA720902 SQW720902 TAS720902 TKO720902 TUK720902 UEG720902 UOC720902 UXY720902 VHU720902 VRQ720902 WBM720902 WLI720902 WVE720902 D786438 IS786438 SO786438 ACK786438 AMG786438 AWC786438 BFY786438 BPU786438 BZQ786438 CJM786438 CTI786438 DDE786438 DNA786438 DWW786438 EGS786438 EQO786438 FAK786438 FKG786438 FUC786438 GDY786438 GNU786438 GXQ786438 HHM786438 HRI786438 IBE786438 ILA786438 IUW786438 JES786438 JOO786438 JYK786438 KIG786438 KSC786438 LBY786438 LLU786438 LVQ786438 MFM786438 MPI786438 MZE786438 NJA786438 NSW786438 OCS786438 OMO786438 OWK786438 PGG786438 PQC786438 PZY786438 QJU786438 QTQ786438 RDM786438 RNI786438 RXE786438 SHA786438 SQW786438 TAS786438 TKO786438 TUK786438 UEG786438 UOC786438 UXY786438 VHU786438 VRQ786438 WBM786438 WLI786438 WVE786438 D851974 IS851974 SO851974 ACK851974 AMG851974 AWC851974 BFY851974 BPU851974 BZQ851974 CJM851974 CTI851974 DDE851974 DNA851974 DWW851974 EGS851974 EQO851974 FAK851974 FKG851974 FUC851974 GDY851974 GNU851974 GXQ851974 HHM851974 HRI851974 IBE851974 ILA851974 IUW851974 JES851974 JOO851974 JYK851974 KIG851974 KSC851974 LBY851974 LLU851974 LVQ851974 MFM851974 MPI851974 MZE851974 NJA851974 NSW851974 OCS851974 OMO851974 OWK851974 PGG851974 PQC851974 PZY851974 QJU851974 QTQ851974 RDM851974 RNI851974 RXE851974 SHA851974 SQW851974 TAS851974 TKO851974 TUK851974 UEG851974 UOC851974 UXY851974 VHU851974 VRQ851974 WBM851974 WLI851974 WVE851974 D917510 IS917510 SO917510 ACK917510 AMG917510 AWC917510 BFY917510 BPU917510 BZQ917510 CJM917510 CTI917510 DDE917510 DNA917510 DWW917510 EGS917510 EQO917510 FAK917510 FKG917510 FUC917510 GDY917510 GNU917510 GXQ917510 HHM917510 HRI917510 IBE917510 ILA917510 IUW917510 JES917510 JOO917510 JYK917510 KIG917510 KSC917510 LBY917510 LLU917510 LVQ917510 MFM917510 MPI917510 MZE917510 NJA917510 NSW917510 OCS917510 OMO917510 OWK917510 PGG917510 PQC917510 PZY917510 QJU917510 QTQ917510 RDM917510 RNI917510 RXE917510 SHA917510 SQW917510 TAS917510 TKO917510 TUK917510 UEG917510 UOC917510 UXY917510 VHU917510 VRQ917510 WBM917510 WLI917510 WVE917510 D983046 IS983046 SO983046 ACK983046 AMG983046 AWC983046 BFY983046 BPU983046 BZQ983046 CJM983046 CTI983046 DDE983046 DNA983046 DWW983046 EGS983046 EQO983046 FAK983046 FKG983046 FUC983046 GDY983046 GNU983046 GXQ983046 HHM983046 HRI983046 IBE983046 ILA983046 IUW983046 JES983046 JOO983046 JYK983046 KIG983046 KSC983046 LBY983046 LLU983046 LVQ983046 MFM983046 MPI983046 MZE983046 NJA983046 NSW983046 OCS983046 OMO983046 OWK983046 PGG983046 PQC983046 PZY983046 QJU983046 QTQ983046 RDM983046 RNI983046 RXE983046 SHA983046 SQW983046 TAS983046 TKO983046 TUK983046 UEG983046 UOC983046 UXY983046 VHU983046 VRQ983046 WBM983046 WLI983046 WVE983046 D38 IS38 SO38 ACK38 AMG38 AWC38 BFY38 BPU38 BZQ38 CJM38 CTI38 DDE38 DNA38 DWW38 EGS38 EQO38 FAK38 FKG38 FUC38 GDY38 GNU38 GXQ38 HHM38 HRI38 IBE38 ILA38 IUW38 JES38 JOO38 JYK38 KIG38 KSC38 LBY38 LLU38 LVQ38 MFM38 MPI38 MZE38 NJA38 NSW38 OCS38 OMO38 OWK38 PGG38 PQC38 PZY38 QJU38 QTQ38 RDM38 RNI38 RXE38 SHA38 SQW38 TAS38 TKO38 TUK38 UEG38 UOC38 UXY38 VHU38 VRQ38 WBM38 WLI38 WVE38 D65565:D65571 IS65565:IS65571 SO65565:SO65571 ACK65565:ACK65571 AMG65565:AMG65571 AWC65565:AWC65571 BFY65565:BFY65571 BPU65565:BPU65571 BZQ65565:BZQ65571 CJM65565:CJM65571 CTI65565:CTI65571 DDE65565:DDE65571 DNA65565:DNA65571 DWW65565:DWW65571 EGS65565:EGS65571 EQO65565:EQO65571 FAK65565:FAK65571 FKG65565:FKG65571 FUC65565:FUC65571 GDY65565:GDY65571 GNU65565:GNU65571 GXQ65565:GXQ65571 HHM65565:HHM65571 HRI65565:HRI65571 IBE65565:IBE65571 ILA65565:ILA65571 IUW65565:IUW65571 JES65565:JES65571 JOO65565:JOO65571 JYK65565:JYK65571 KIG65565:KIG65571 KSC65565:KSC65571 LBY65565:LBY65571 LLU65565:LLU65571 LVQ65565:LVQ65571 MFM65565:MFM65571 MPI65565:MPI65571 MZE65565:MZE65571 NJA65565:NJA65571 NSW65565:NSW65571 OCS65565:OCS65571 OMO65565:OMO65571 OWK65565:OWK65571 PGG65565:PGG65571 PQC65565:PQC65571 PZY65565:PZY65571 QJU65565:QJU65571 QTQ65565:QTQ65571 RDM65565:RDM65571 RNI65565:RNI65571 RXE65565:RXE65571 SHA65565:SHA65571 SQW65565:SQW65571 TAS65565:TAS65571 TKO65565:TKO65571 TUK65565:TUK65571 UEG65565:UEG65571 UOC65565:UOC65571 UXY65565:UXY65571 VHU65565:VHU65571 VRQ65565:VRQ65571 WBM65565:WBM65571 WLI65565:WLI65571 WVE65565:WVE65571 D131101:D131107 IS131101:IS131107 SO131101:SO131107 ACK131101:ACK131107 AMG131101:AMG131107 AWC131101:AWC131107 BFY131101:BFY131107 BPU131101:BPU131107 BZQ131101:BZQ131107 CJM131101:CJM131107 CTI131101:CTI131107 DDE131101:DDE131107 DNA131101:DNA131107 DWW131101:DWW131107 EGS131101:EGS131107 EQO131101:EQO131107 FAK131101:FAK131107 FKG131101:FKG131107 FUC131101:FUC131107 GDY131101:GDY131107 GNU131101:GNU131107 GXQ131101:GXQ131107 HHM131101:HHM131107 HRI131101:HRI131107 IBE131101:IBE131107 ILA131101:ILA131107 IUW131101:IUW131107 JES131101:JES131107 JOO131101:JOO131107 JYK131101:JYK131107 KIG131101:KIG131107 KSC131101:KSC131107 LBY131101:LBY131107 LLU131101:LLU131107 LVQ131101:LVQ131107 MFM131101:MFM131107 MPI131101:MPI131107 MZE131101:MZE131107 NJA131101:NJA131107 NSW131101:NSW131107 OCS131101:OCS131107 OMO131101:OMO131107 OWK131101:OWK131107 PGG131101:PGG131107 PQC131101:PQC131107 PZY131101:PZY131107 QJU131101:QJU131107 QTQ131101:QTQ131107 RDM131101:RDM131107 RNI131101:RNI131107 RXE131101:RXE131107 SHA131101:SHA131107 SQW131101:SQW131107 TAS131101:TAS131107 TKO131101:TKO131107 TUK131101:TUK131107 UEG131101:UEG131107 UOC131101:UOC131107 UXY131101:UXY131107 VHU131101:VHU131107 VRQ131101:VRQ131107 WBM131101:WBM131107 WLI131101:WLI131107 WVE131101:WVE131107 D196637:D196643 IS196637:IS196643 SO196637:SO196643 ACK196637:ACK196643 AMG196637:AMG196643 AWC196637:AWC196643 BFY196637:BFY196643 BPU196637:BPU196643 BZQ196637:BZQ196643 CJM196637:CJM196643 CTI196637:CTI196643 DDE196637:DDE196643 DNA196637:DNA196643 DWW196637:DWW196643 EGS196637:EGS196643 EQO196637:EQO196643 FAK196637:FAK196643 FKG196637:FKG196643 FUC196637:FUC196643 GDY196637:GDY196643 GNU196637:GNU196643 GXQ196637:GXQ196643 HHM196637:HHM196643 HRI196637:HRI196643 IBE196637:IBE196643 ILA196637:ILA196643 IUW196637:IUW196643 JES196637:JES196643 JOO196637:JOO196643 JYK196637:JYK196643 KIG196637:KIG196643 KSC196637:KSC196643 LBY196637:LBY196643 LLU196637:LLU196643 LVQ196637:LVQ196643 MFM196637:MFM196643 MPI196637:MPI196643 MZE196637:MZE196643 NJA196637:NJA196643 NSW196637:NSW196643 OCS196637:OCS196643 OMO196637:OMO196643 OWK196637:OWK196643 PGG196637:PGG196643 PQC196637:PQC196643 PZY196637:PZY196643 QJU196637:QJU196643 QTQ196637:QTQ196643 RDM196637:RDM196643 RNI196637:RNI196643 RXE196637:RXE196643 SHA196637:SHA196643 SQW196637:SQW196643 TAS196637:TAS196643 TKO196637:TKO196643 TUK196637:TUK196643 UEG196637:UEG196643 UOC196637:UOC196643 UXY196637:UXY196643 VHU196637:VHU196643 VRQ196637:VRQ196643 WBM196637:WBM196643 WLI196637:WLI196643 WVE196637:WVE196643 D262173:D262179 IS262173:IS262179 SO262173:SO262179 ACK262173:ACK262179 AMG262173:AMG262179 AWC262173:AWC262179 BFY262173:BFY262179 BPU262173:BPU262179 BZQ262173:BZQ262179 CJM262173:CJM262179 CTI262173:CTI262179 DDE262173:DDE262179 DNA262173:DNA262179 DWW262173:DWW262179 EGS262173:EGS262179 EQO262173:EQO262179 FAK262173:FAK262179 FKG262173:FKG262179 FUC262173:FUC262179 GDY262173:GDY262179 GNU262173:GNU262179 GXQ262173:GXQ262179 HHM262173:HHM262179 HRI262173:HRI262179 IBE262173:IBE262179 ILA262173:ILA262179 IUW262173:IUW262179 JES262173:JES262179 JOO262173:JOO262179 JYK262173:JYK262179 KIG262173:KIG262179 KSC262173:KSC262179 LBY262173:LBY262179 LLU262173:LLU262179 LVQ262173:LVQ262179 MFM262173:MFM262179 MPI262173:MPI262179 MZE262173:MZE262179 NJA262173:NJA262179 NSW262173:NSW262179 OCS262173:OCS262179 OMO262173:OMO262179 OWK262173:OWK262179 PGG262173:PGG262179 PQC262173:PQC262179 PZY262173:PZY262179 QJU262173:QJU262179 QTQ262173:QTQ262179 RDM262173:RDM262179 RNI262173:RNI262179 RXE262173:RXE262179 SHA262173:SHA262179 SQW262173:SQW262179 TAS262173:TAS262179 TKO262173:TKO262179 TUK262173:TUK262179 UEG262173:UEG262179 UOC262173:UOC262179 UXY262173:UXY262179 VHU262173:VHU262179 VRQ262173:VRQ262179 WBM262173:WBM262179 WLI262173:WLI262179 WVE262173:WVE262179 D327709:D327715 IS327709:IS327715 SO327709:SO327715 ACK327709:ACK327715 AMG327709:AMG327715 AWC327709:AWC327715 BFY327709:BFY327715 BPU327709:BPU327715 BZQ327709:BZQ327715 CJM327709:CJM327715 CTI327709:CTI327715 DDE327709:DDE327715 DNA327709:DNA327715 DWW327709:DWW327715 EGS327709:EGS327715 EQO327709:EQO327715 FAK327709:FAK327715 FKG327709:FKG327715 FUC327709:FUC327715 GDY327709:GDY327715 GNU327709:GNU327715 GXQ327709:GXQ327715 HHM327709:HHM327715 HRI327709:HRI327715 IBE327709:IBE327715 ILA327709:ILA327715 IUW327709:IUW327715 JES327709:JES327715 JOO327709:JOO327715 JYK327709:JYK327715 KIG327709:KIG327715 KSC327709:KSC327715 LBY327709:LBY327715 LLU327709:LLU327715 LVQ327709:LVQ327715 MFM327709:MFM327715 MPI327709:MPI327715 MZE327709:MZE327715 NJA327709:NJA327715 NSW327709:NSW327715 OCS327709:OCS327715 OMO327709:OMO327715 OWK327709:OWK327715 PGG327709:PGG327715 PQC327709:PQC327715 PZY327709:PZY327715 QJU327709:QJU327715 QTQ327709:QTQ327715 RDM327709:RDM327715 RNI327709:RNI327715 RXE327709:RXE327715 SHA327709:SHA327715 SQW327709:SQW327715 TAS327709:TAS327715 TKO327709:TKO327715 TUK327709:TUK327715 UEG327709:UEG327715 UOC327709:UOC327715 UXY327709:UXY327715 VHU327709:VHU327715 VRQ327709:VRQ327715 WBM327709:WBM327715 WLI327709:WLI327715 WVE327709:WVE327715 D393245:D393251 IS393245:IS393251 SO393245:SO393251 ACK393245:ACK393251 AMG393245:AMG393251 AWC393245:AWC393251 BFY393245:BFY393251 BPU393245:BPU393251 BZQ393245:BZQ393251 CJM393245:CJM393251 CTI393245:CTI393251 DDE393245:DDE393251 DNA393245:DNA393251 DWW393245:DWW393251 EGS393245:EGS393251 EQO393245:EQO393251 FAK393245:FAK393251 FKG393245:FKG393251 FUC393245:FUC393251 GDY393245:GDY393251 GNU393245:GNU393251 GXQ393245:GXQ393251 HHM393245:HHM393251 HRI393245:HRI393251 IBE393245:IBE393251 ILA393245:ILA393251 IUW393245:IUW393251 JES393245:JES393251 JOO393245:JOO393251 JYK393245:JYK393251 KIG393245:KIG393251 KSC393245:KSC393251 LBY393245:LBY393251 LLU393245:LLU393251 LVQ393245:LVQ393251 MFM393245:MFM393251 MPI393245:MPI393251 MZE393245:MZE393251 NJA393245:NJA393251 NSW393245:NSW393251 OCS393245:OCS393251 OMO393245:OMO393251 OWK393245:OWK393251 PGG393245:PGG393251 PQC393245:PQC393251 PZY393245:PZY393251 QJU393245:QJU393251 QTQ393245:QTQ393251 RDM393245:RDM393251 RNI393245:RNI393251 RXE393245:RXE393251 SHA393245:SHA393251 SQW393245:SQW393251 TAS393245:TAS393251 TKO393245:TKO393251 TUK393245:TUK393251 UEG393245:UEG393251 UOC393245:UOC393251 UXY393245:UXY393251 VHU393245:VHU393251 VRQ393245:VRQ393251 WBM393245:WBM393251 WLI393245:WLI393251 WVE393245:WVE393251 D458781:D458787 IS458781:IS458787 SO458781:SO458787 ACK458781:ACK458787 AMG458781:AMG458787 AWC458781:AWC458787 BFY458781:BFY458787 BPU458781:BPU458787 BZQ458781:BZQ458787 CJM458781:CJM458787 CTI458781:CTI458787 DDE458781:DDE458787 DNA458781:DNA458787 DWW458781:DWW458787 EGS458781:EGS458787 EQO458781:EQO458787 FAK458781:FAK458787 FKG458781:FKG458787 FUC458781:FUC458787 GDY458781:GDY458787 GNU458781:GNU458787 GXQ458781:GXQ458787 HHM458781:HHM458787 HRI458781:HRI458787 IBE458781:IBE458787 ILA458781:ILA458787 IUW458781:IUW458787 JES458781:JES458787 JOO458781:JOO458787 JYK458781:JYK458787 KIG458781:KIG458787 KSC458781:KSC458787 LBY458781:LBY458787 LLU458781:LLU458787 LVQ458781:LVQ458787 MFM458781:MFM458787 MPI458781:MPI458787 MZE458781:MZE458787 NJA458781:NJA458787 NSW458781:NSW458787 OCS458781:OCS458787 OMO458781:OMO458787 OWK458781:OWK458787 PGG458781:PGG458787 PQC458781:PQC458787 PZY458781:PZY458787 QJU458781:QJU458787 QTQ458781:QTQ458787 RDM458781:RDM458787 RNI458781:RNI458787 RXE458781:RXE458787 SHA458781:SHA458787 SQW458781:SQW458787 TAS458781:TAS458787 TKO458781:TKO458787 TUK458781:TUK458787 UEG458781:UEG458787 UOC458781:UOC458787 UXY458781:UXY458787 VHU458781:VHU458787 VRQ458781:VRQ458787 WBM458781:WBM458787 WLI458781:WLI458787 WVE458781:WVE458787 D524317:D524323 IS524317:IS524323 SO524317:SO524323 ACK524317:ACK524323 AMG524317:AMG524323 AWC524317:AWC524323 BFY524317:BFY524323 BPU524317:BPU524323 BZQ524317:BZQ524323 CJM524317:CJM524323 CTI524317:CTI524323 DDE524317:DDE524323 DNA524317:DNA524323 DWW524317:DWW524323 EGS524317:EGS524323 EQO524317:EQO524323 FAK524317:FAK524323 FKG524317:FKG524323 FUC524317:FUC524323 GDY524317:GDY524323 GNU524317:GNU524323 GXQ524317:GXQ524323 HHM524317:HHM524323 HRI524317:HRI524323 IBE524317:IBE524323 ILA524317:ILA524323 IUW524317:IUW524323 JES524317:JES524323 JOO524317:JOO524323 JYK524317:JYK524323 KIG524317:KIG524323 KSC524317:KSC524323 LBY524317:LBY524323 LLU524317:LLU524323 LVQ524317:LVQ524323 MFM524317:MFM524323 MPI524317:MPI524323 MZE524317:MZE524323 NJA524317:NJA524323 NSW524317:NSW524323 OCS524317:OCS524323 OMO524317:OMO524323 OWK524317:OWK524323 PGG524317:PGG524323 PQC524317:PQC524323 PZY524317:PZY524323 QJU524317:QJU524323 QTQ524317:QTQ524323 RDM524317:RDM524323 RNI524317:RNI524323 RXE524317:RXE524323 SHA524317:SHA524323 SQW524317:SQW524323 TAS524317:TAS524323 TKO524317:TKO524323 TUK524317:TUK524323 UEG524317:UEG524323 UOC524317:UOC524323 UXY524317:UXY524323 VHU524317:VHU524323 VRQ524317:VRQ524323 WBM524317:WBM524323 WLI524317:WLI524323 WVE524317:WVE524323 D589853:D589859 IS589853:IS589859 SO589853:SO589859 ACK589853:ACK589859 AMG589853:AMG589859 AWC589853:AWC589859 BFY589853:BFY589859 BPU589853:BPU589859 BZQ589853:BZQ589859 CJM589853:CJM589859 CTI589853:CTI589859 DDE589853:DDE589859 DNA589853:DNA589859 DWW589853:DWW589859 EGS589853:EGS589859 EQO589853:EQO589859 FAK589853:FAK589859 FKG589853:FKG589859 FUC589853:FUC589859 GDY589853:GDY589859 GNU589853:GNU589859 GXQ589853:GXQ589859 HHM589853:HHM589859 HRI589853:HRI589859 IBE589853:IBE589859 ILA589853:ILA589859 IUW589853:IUW589859 JES589853:JES589859 JOO589853:JOO589859 JYK589853:JYK589859 KIG589853:KIG589859 KSC589853:KSC589859 LBY589853:LBY589859 LLU589853:LLU589859 LVQ589853:LVQ589859 MFM589853:MFM589859 MPI589853:MPI589859 MZE589853:MZE589859 NJA589853:NJA589859 NSW589853:NSW589859 OCS589853:OCS589859 OMO589853:OMO589859 OWK589853:OWK589859 PGG589853:PGG589859 PQC589853:PQC589859 PZY589853:PZY589859 QJU589853:QJU589859 QTQ589853:QTQ589859 RDM589853:RDM589859 RNI589853:RNI589859 RXE589853:RXE589859 SHA589853:SHA589859 SQW589853:SQW589859 TAS589853:TAS589859 TKO589853:TKO589859 TUK589853:TUK589859 UEG589853:UEG589859 UOC589853:UOC589859 UXY589853:UXY589859 VHU589853:VHU589859 VRQ589853:VRQ589859 WBM589853:WBM589859 WLI589853:WLI589859 WVE589853:WVE589859 D655389:D655395 IS655389:IS655395 SO655389:SO655395 ACK655389:ACK655395 AMG655389:AMG655395 AWC655389:AWC655395 BFY655389:BFY655395 BPU655389:BPU655395 BZQ655389:BZQ655395 CJM655389:CJM655395 CTI655389:CTI655395 DDE655389:DDE655395 DNA655389:DNA655395 DWW655389:DWW655395 EGS655389:EGS655395 EQO655389:EQO655395 FAK655389:FAK655395 FKG655389:FKG655395 FUC655389:FUC655395 GDY655389:GDY655395 GNU655389:GNU655395 GXQ655389:GXQ655395 HHM655389:HHM655395 HRI655389:HRI655395 IBE655389:IBE655395 ILA655389:ILA655395 IUW655389:IUW655395 JES655389:JES655395 JOO655389:JOO655395 JYK655389:JYK655395 KIG655389:KIG655395 KSC655389:KSC655395 LBY655389:LBY655395 LLU655389:LLU655395 LVQ655389:LVQ655395 MFM655389:MFM655395 MPI655389:MPI655395 MZE655389:MZE655395 NJA655389:NJA655395 NSW655389:NSW655395 OCS655389:OCS655395 OMO655389:OMO655395 OWK655389:OWK655395 PGG655389:PGG655395 PQC655389:PQC655395 PZY655389:PZY655395 QJU655389:QJU655395 QTQ655389:QTQ655395 RDM655389:RDM655395 RNI655389:RNI655395 RXE655389:RXE655395 SHA655389:SHA655395 SQW655389:SQW655395 TAS655389:TAS655395 TKO655389:TKO655395 TUK655389:TUK655395 UEG655389:UEG655395 UOC655389:UOC655395 UXY655389:UXY655395 VHU655389:VHU655395 VRQ655389:VRQ655395 WBM655389:WBM655395 WLI655389:WLI655395 WVE655389:WVE655395 D720925:D720931 IS720925:IS720931 SO720925:SO720931 ACK720925:ACK720931 AMG720925:AMG720931 AWC720925:AWC720931 BFY720925:BFY720931 BPU720925:BPU720931 BZQ720925:BZQ720931 CJM720925:CJM720931 CTI720925:CTI720931 DDE720925:DDE720931 DNA720925:DNA720931 DWW720925:DWW720931 EGS720925:EGS720931 EQO720925:EQO720931 FAK720925:FAK720931 FKG720925:FKG720931 FUC720925:FUC720931 GDY720925:GDY720931 GNU720925:GNU720931 GXQ720925:GXQ720931 HHM720925:HHM720931 HRI720925:HRI720931 IBE720925:IBE720931 ILA720925:ILA720931 IUW720925:IUW720931 JES720925:JES720931 JOO720925:JOO720931 JYK720925:JYK720931 KIG720925:KIG720931 KSC720925:KSC720931 LBY720925:LBY720931 LLU720925:LLU720931 LVQ720925:LVQ720931 MFM720925:MFM720931 MPI720925:MPI720931 MZE720925:MZE720931 NJA720925:NJA720931 NSW720925:NSW720931 OCS720925:OCS720931 OMO720925:OMO720931 OWK720925:OWK720931 PGG720925:PGG720931 PQC720925:PQC720931 PZY720925:PZY720931 QJU720925:QJU720931 QTQ720925:QTQ720931 RDM720925:RDM720931 RNI720925:RNI720931 RXE720925:RXE720931 SHA720925:SHA720931 SQW720925:SQW720931 TAS720925:TAS720931 TKO720925:TKO720931 TUK720925:TUK720931 UEG720925:UEG720931 UOC720925:UOC720931 UXY720925:UXY720931 VHU720925:VHU720931 VRQ720925:VRQ720931 WBM720925:WBM720931 WLI720925:WLI720931 WVE720925:WVE720931 D786461:D786467 IS786461:IS786467 SO786461:SO786467 ACK786461:ACK786467 AMG786461:AMG786467 AWC786461:AWC786467 BFY786461:BFY786467 BPU786461:BPU786467 BZQ786461:BZQ786467 CJM786461:CJM786467 CTI786461:CTI786467 DDE786461:DDE786467 DNA786461:DNA786467 DWW786461:DWW786467 EGS786461:EGS786467 EQO786461:EQO786467 FAK786461:FAK786467 FKG786461:FKG786467 FUC786461:FUC786467 GDY786461:GDY786467 GNU786461:GNU786467 GXQ786461:GXQ786467 HHM786461:HHM786467 HRI786461:HRI786467 IBE786461:IBE786467 ILA786461:ILA786467 IUW786461:IUW786467 JES786461:JES786467 JOO786461:JOO786467 JYK786461:JYK786467 KIG786461:KIG786467 KSC786461:KSC786467 LBY786461:LBY786467 LLU786461:LLU786467 LVQ786461:LVQ786467 MFM786461:MFM786467 MPI786461:MPI786467 MZE786461:MZE786467 NJA786461:NJA786467 NSW786461:NSW786467 OCS786461:OCS786467 OMO786461:OMO786467 OWK786461:OWK786467 PGG786461:PGG786467 PQC786461:PQC786467 PZY786461:PZY786467 QJU786461:QJU786467 QTQ786461:QTQ786467 RDM786461:RDM786467 RNI786461:RNI786467 RXE786461:RXE786467 SHA786461:SHA786467 SQW786461:SQW786467 TAS786461:TAS786467 TKO786461:TKO786467 TUK786461:TUK786467 UEG786461:UEG786467 UOC786461:UOC786467 UXY786461:UXY786467 VHU786461:VHU786467 VRQ786461:VRQ786467 WBM786461:WBM786467 WLI786461:WLI786467 WVE786461:WVE786467 D851997:D852003 IS851997:IS852003 SO851997:SO852003 ACK851997:ACK852003 AMG851997:AMG852003 AWC851997:AWC852003 BFY851997:BFY852003 BPU851997:BPU852003 BZQ851997:BZQ852003 CJM851997:CJM852003 CTI851997:CTI852003 DDE851997:DDE852003 DNA851997:DNA852003 DWW851997:DWW852003 EGS851997:EGS852003 EQO851997:EQO852003 FAK851997:FAK852003 FKG851997:FKG852003 FUC851997:FUC852003 GDY851997:GDY852003 GNU851997:GNU852003 GXQ851997:GXQ852003 HHM851997:HHM852003 HRI851997:HRI852003 IBE851997:IBE852003 ILA851997:ILA852003 IUW851997:IUW852003 JES851997:JES852003 JOO851997:JOO852003 JYK851997:JYK852003 KIG851997:KIG852003 KSC851997:KSC852003 LBY851997:LBY852003 LLU851997:LLU852003 LVQ851997:LVQ852003 MFM851997:MFM852003 MPI851997:MPI852003 MZE851997:MZE852003 NJA851997:NJA852003 NSW851997:NSW852003 OCS851997:OCS852003 OMO851997:OMO852003 OWK851997:OWK852003 PGG851997:PGG852003 PQC851997:PQC852003 PZY851997:PZY852003 QJU851997:QJU852003 QTQ851997:QTQ852003 RDM851997:RDM852003 RNI851997:RNI852003 RXE851997:RXE852003 SHA851997:SHA852003 SQW851997:SQW852003 TAS851997:TAS852003 TKO851997:TKO852003 TUK851997:TUK852003 UEG851997:UEG852003 UOC851997:UOC852003 UXY851997:UXY852003 VHU851997:VHU852003 VRQ851997:VRQ852003 WBM851997:WBM852003 WLI851997:WLI852003 WVE851997:WVE852003 D917533:D917539 IS917533:IS917539 SO917533:SO917539 ACK917533:ACK917539 AMG917533:AMG917539 AWC917533:AWC917539 BFY917533:BFY917539 BPU917533:BPU917539 BZQ917533:BZQ917539 CJM917533:CJM917539 CTI917533:CTI917539 DDE917533:DDE917539 DNA917533:DNA917539 DWW917533:DWW917539 EGS917533:EGS917539 EQO917533:EQO917539 FAK917533:FAK917539 FKG917533:FKG917539 FUC917533:FUC917539 GDY917533:GDY917539 GNU917533:GNU917539 GXQ917533:GXQ917539 HHM917533:HHM917539 HRI917533:HRI917539 IBE917533:IBE917539 ILA917533:ILA917539 IUW917533:IUW917539 JES917533:JES917539 JOO917533:JOO917539 JYK917533:JYK917539 KIG917533:KIG917539 KSC917533:KSC917539 LBY917533:LBY917539 LLU917533:LLU917539 LVQ917533:LVQ917539 MFM917533:MFM917539 MPI917533:MPI917539 MZE917533:MZE917539 NJA917533:NJA917539 NSW917533:NSW917539 OCS917533:OCS917539 OMO917533:OMO917539 OWK917533:OWK917539 PGG917533:PGG917539 PQC917533:PQC917539 PZY917533:PZY917539 QJU917533:QJU917539 QTQ917533:QTQ917539 RDM917533:RDM917539 RNI917533:RNI917539 RXE917533:RXE917539 SHA917533:SHA917539 SQW917533:SQW917539 TAS917533:TAS917539 TKO917533:TKO917539 TUK917533:TUK917539 UEG917533:UEG917539 UOC917533:UOC917539 UXY917533:UXY917539 VHU917533:VHU917539 VRQ917533:VRQ917539 WBM917533:WBM917539 WLI917533:WLI917539 WVE917533:WVE917539 D983069:D983075 IS983069:IS983075 SO983069:SO983075 ACK983069:ACK983075 AMG983069:AMG983075 AWC983069:AWC983075 BFY983069:BFY983075 BPU983069:BPU983075 BZQ983069:BZQ983075 CJM983069:CJM983075 CTI983069:CTI983075 DDE983069:DDE983075 DNA983069:DNA983075 DWW983069:DWW983075 EGS983069:EGS983075 EQO983069:EQO983075 FAK983069:FAK983075 FKG983069:FKG983075 FUC983069:FUC983075 GDY983069:GDY983075 GNU983069:GNU983075 GXQ983069:GXQ983075 HHM983069:HHM983075 HRI983069:HRI983075 IBE983069:IBE983075 ILA983069:ILA983075 IUW983069:IUW983075 JES983069:JES983075 JOO983069:JOO983075 JYK983069:JYK983075 KIG983069:KIG983075 KSC983069:KSC983075 LBY983069:LBY983075 LLU983069:LLU983075 LVQ983069:LVQ983075 MFM983069:MFM983075 MPI983069:MPI983075 MZE983069:MZE983075 NJA983069:NJA983075 NSW983069:NSW983075 OCS983069:OCS983075 OMO983069:OMO983075 OWK983069:OWK983075 PGG983069:PGG983075 PQC983069:PQC983075 PZY983069:PZY983075 QJU983069:QJU983075 QTQ983069:QTQ983075 RDM983069:RDM983075 RNI983069:RNI983075 RXE983069:RXE983075 SHA983069:SHA983075 SQW983069:SQW983075 TAS983069:TAS983075 TKO983069:TKO983075 TUK983069:TUK983075 UEG983069:UEG983075 UOC983069:UOC983075 UXY983069:UXY983075 VHU983069:VHU983075 VRQ983069:VRQ983075 WBM983069:WBM983075 WLI983069:WLI983075 WVE983069:WVE983075 D65527:D65537 IS65527:IS65537 SO65527:SO65537 ACK65527:ACK65537 AMG65527:AMG65537 AWC65527:AWC65537 BFY65527:BFY65537 BPU65527:BPU65537 BZQ65527:BZQ65537 CJM65527:CJM65537 CTI65527:CTI65537 DDE65527:DDE65537 DNA65527:DNA65537 DWW65527:DWW65537 EGS65527:EGS65537 EQO65527:EQO65537 FAK65527:FAK65537 FKG65527:FKG65537 FUC65527:FUC65537 GDY65527:GDY65537 GNU65527:GNU65537 GXQ65527:GXQ65537 HHM65527:HHM65537 HRI65527:HRI65537 IBE65527:IBE65537 ILA65527:ILA65537 IUW65527:IUW65537 JES65527:JES65537 JOO65527:JOO65537 JYK65527:JYK65537 KIG65527:KIG65537 KSC65527:KSC65537 LBY65527:LBY65537 LLU65527:LLU65537 LVQ65527:LVQ65537 MFM65527:MFM65537 MPI65527:MPI65537 MZE65527:MZE65537 NJA65527:NJA65537 NSW65527:NSW65537 OCS65527:OCS65537 OMO65527:OMO65537 OWK65527:OWK65537 PGG65527:PGG65537 PQC65527:PQC65537 PZY65527:PZY65537 QJU65527:QJU65537 QTQ65527:QTQ65537 RDM65527:RDM65537 RNI65527:RNI65537 RXE65527:RXE65537 SHA65527:SHA65537 SQW65527:SQW65537 TAS65527:TAS65537 TKO65527:TKO65537 TUK65527:TUK65537 UEG65527:UEG65537 UOC65527:UOC65537 UXY65527:UXY65537 VHU65527:VHU65537 VRQ65527:VRQ65537 WBM65527:WBM65537 WLI65527:WLI65537 WVE65527:WVE65537 D131063:D131073 IS131063:IS131073 SO131063:SO131073 ACK131063:ACK131073 AMG131063:AMG131073 AWC131063:AWC131073 BFY131063:BFY131073 BPU131063:BPU131073 BZQ131063:BZQ131073 CJM131063:CJM131073 CTI131063:CTI131073 DDE131063:DDE131073 DNA131063:DNA131073 DWW131063:DWW131073 EGS131063:EGS131073 EQO131063:EQO131073 FAK131063:FAK131073 FKG131063:FKG131073 FUC131063:FUC131073 GDY131063:GDY131073 GNU131063:GNU131073 GXQ131063:GXQ131073 HHM131063:HHM131073 HRI131063:HRI131073 IBE131063:IBE131073 ILA131063:ILA131073 IUW131063:IUW131073 JES131063:JES131073 JOO131063:JOO131073 JYK131063:JYK131073 KIG131063:KIG131073 KSC131063:KSC131073 LBY131063:LBY131073 LLU131063:LLU131073 LVQ131063:LVQ131073 MFM131063:MFM131073 MPI131063:MPI131073 MZE131063:MZE131073 NJA131063:NJA131073 NSW131063:NSW131073 OCS131063:OCS131073 OMO131063:OMO131073 OWK131063:OWK131073 PGG131063:PGG131073 PQC131063:PQC131073 PZY131063:PZY131073 QJU131063:QJU131073 QTQ131063:QTQ131073 RDM131063:RDM131073 RNI131063:RNI131073 RXE131063:RXE131073 SHA131063:SHA131073 SQW131063:SQW131073 TAS131063:TAS131073 TKO131063:TKO131073 TUK131063:TUK131073 UEG131063:UEG131073 UOC131063:UOC131073 UXY131063:UXY131073 VHU131063:VHU131073 VRQ131063:VRQ131073 WBM131063:WBM131073 WLI131063:WLI131073 WVE131063:WVE131073 D196599:D196609 IS196599:IS196609 SO196599:SO196609 ACK196599:ACK196609 AMG196599:AMG196609 AWC196599:AWC196609 BFY196599:BFY196609 BPU196599:BPU196609 BZQ196599:BZQ196609 CJM196599:CJM196609 CTI196599:CTI196609 DDE196599:DDE196609 DNA196599:DNA196609 DWW196599:DWW196609 EGS196599:EGS196609 EQO196599:EQO196609 FAK196599:FAK196609 FKG196599:FKG196609 FUC196599:FUC196609 GDY196599:GDY196609 GNU196599:GNU196609 GXQ196599:GXQ196609 HHM196599:HHM196609 HRI196599:HRI196609 IBE196599:IBE196609 ILA196599:ILA196609 IUW196599:IUW196609 JES196599:JES196609 JOO196599:JOO196609 JYK196599:JYK196609 KIG196599:KIG196609 KSC196599:KSC196609 LBY196599:LBY196609 LLU196599:LLU196609 LVQ196599:LVQ196609 MFM196599:MFM196609 MPI196599:MPI196609 MZE196599:MZE196609 NJA196599:NJA196609 NSW196599:NSW196609 OCS196599:OCS196609 OMO196599:OMO196609 OWK196599:OWK196609 PGG196599:PGG196609 PQC196599:PQC196609 PZY196599:PZY196609 QJU196599:QJU196609 QTQ196599:QTQ196609 RDM196599:RDM196609 RNI196599:RNI196609 RXE196599:RXE196609 SHA196599:SHA196609 SQW196599:SQW196609 TAS196599:TAS196609 TKO196599:TKO196609 TUK196599:TUK196609 UEG196599:UEG196609 UOC196599:UOC196609 UXY196599:UXY196609 VHU196599:VHU196609 VRQ196599:VRQ196609 WBM196599:WBM196609 WLI196599:WLI196609 WVE196599:WVE196609 D262135:D262145 IS262135:IS262145 SO262135:SO262145 ACK262135:ACK262145 AMG262135:AMG262145 AWC262135:AWC262145 BFY262135:BFY262145 BPU262135:BPU262145 BZQ262135:BZQ262145 CJM262135:CJM262145 CTI262135:CTI262145 DDE262135:DDE262145 DNA262135:DNA262145 DWW262135:DWW262145 EGS262135:EGS262145 EQO262135:EQO262145 FAK262135:FAK262145 FKG262135:FKG262145 FUC262135:FUC262145 GDY262135:GDY262145 GNU262135:GNU262145 GXQ262135:GXQ262145 HHM262135:HHM262145 HRI262135:HRI262145 IBE262135:IBE262145 ILA262135:ILA262145 IUW262135:IUW262145 JES262135:JES262145 JOO262135:JOO262145 JYK262135:JYK262145 KIG262135:KIG262145 KSC262135:KSC262145 LBY262135:LBY262145 LLU262135:LLU262145 LVQ262135:LVQ262145 MFM262135:MFM262145 MPI262135:MPI262145 MZE262135:MZE262145 NJA262135:NJA262145 NSW262135:NSW262145 OCS262135:OCS262145 OMO262135:OMO262145 OWK262135:OWK262145 PGG262135:PGG262145 PQC262135:PQC262145 PZY262135:PZY262145 QJU262135:QJU262145 QTQ262135:QTQ262145 RDM262135:RDM262145 RNI262135:RNI262145 RXE262135:RXE262145 SHA262135:SHA262145 SQW262135:SQW262145 TAS262135:TAS262145 TKO262135:TKO262145 TUK262135:TUK262145 UEG262135:UEG262145 UOC262135:UOC262145 UXY262135:UXY262145 VHU262135:VHU262145 VRQ262135:VRQ262145 WBM262135:WBM262145 WLI262135:WLI262145 WVE262135:WVE262145 D327671:D327681 IS327671:IS327681 SO327671:SO327681 ACK327671:ACK327681 AMG327671:AMG327681 AWC327671:AWC327681 BFY327671:BFY327681 BPU327671:BPU327681 BZQ327671:BZQ327681 CJM327671:CJM327681 CTI327671:CTI327681 DDE327671:DDE327681 DNA327671:DNA327681 DWW327671:DWW327681 EGS327671:EGS327681 EQO327671:EQO327681 FAK327671:FAK327681 FKG327671:FKG327681 FUC327671:FUC327681 GDY327671:GDY327681 GNU327671:GNU327681 GXQ327671:GXQ327681 HHM327671:HHM327681 HRI327671:HRI327681 IBE327671:IBE327681 ILA327671:ILA327681 IUW327671:IUW327681 JES327671:JES327681 JOO327671:JOO327681 JYK327671:JYK327681 KIG327671:KIG327681 KSC327671:KSC327681 LBY327671:LBY327681 LLU327671:LLU327681 LVQ327671:LVQ327681 MFM327671:MFM327681 MPI327671:MPI327681 MZE327671:MZE327681 NJA327671:NJA327681 NSW327671:NSW327681 OCS327671:OCS327681 OMO327671:OMO327681 OWK327671:OWK327681 PGG327671:PGG327681 PQC327671:PQC327681 PZY327671:PZY327681 QJU327671:QJU327681 QTQ327671:QTQ327681 RDM327671:RDM327681 RNI327671:RNI327681 RXE327671:RXE327681 SHA327671:SHA327681 SQW327671:SQW327681 TAS327671:TAS327681 TKO327671:TKO327681 TUK327671:TUK327681 UEG327671:UEG327681 UOC327671:UOC327681 UXY327671:UXY327681 VHU327671:VHU327681 VRQ327671:VRQ327681 WBM327671:WBM327681 WLI327671:WLI327681 WVE327671:WVE327681 D393207:D393217 IS393207:IS393217 SO393207:SO393217 ACK393207:ACK393217 AMG393207:AMG393217 AWC393207:AWC393217 BFY393207:BFY393217 BPU393207:BPU393217 BZQ393207:BZQ393217 CJM393207:CJM393217 CTI393207:CTI393217 DDE393207:DDE393217 DNA393207:DNA393217 DWW393207:DWW393217 EGS393207:EGS393217 EQO393207:EQO393217 FAK393207:FAK393217 FKG393207:FKG393217 FUC393207:FUC393217 GDY393207:GDY393217 GNU393207:GNU393217 GXQ393207:GXQ393217 HHM393207:HHM393217 HRI393207:HRI393217 IBE393207:IBE393217 ILA393207:ILA393217 IUW393207:IUW393217 JES393207:JES393217 JOO393207:JOO393217 JYK393207:JYK393217 KIG393207:KIG393217 KSC393207:KSC393217 LBY393207:LBY393217 LLU393207:LLU393217 LVQ393207:LVQ393217 MFM393207:MFM393217 MPI393207:MPI393217 MZE393207:MZE393217 NJA393207:NJA393217 NSW393207:NSW393217 OCS393207:OCS393217 OMO393207:OMO393217 OWK393207:OWK393217 PGG393207:PGG393217 PQC393207:PQC393217 PZY393207:PZY393217 QJU393207:QJU393217 QTQ393207:QTQ393217 RDM393207:RDM393217 RNI393207:RNI393217 RXE393207:RXE393217 SHA393207:SHA393217 SQW393207:SQW393217 TAS393207:TAS393217 TKO393207:TKO393217 TUK393207:TUK393217 UEG393207:UEG393217 UOC393207:UOC393217 UXY393207:UXY393217 VHU393207:VHU393217 VRQ393207:VRQ393217 WBM393207:WBM393217 WLI393207:WLI393217 WVE393207:WVE393217 D458743:D458753 IS458743:IS458753 SO458743:SO458753 ACK458743:ACK458753 AMG458743:AMG458753 AWC458743:AWC458753 BFY458743:BFY458753 BPU458743:BPU458753 BZQ458743:BZQ458753 CJM458743:CJM458753 CTI458743:CTI458753 DDE458743:DDE458753 DNA458743:DNA458753 DWW458743:DWW458753 EGS458743:EGS458753 EQO458743:EQO458753 FAK458743:FAK458753 FKG458743:FKG458753 FUC458743:FUC458753 GDY458743:GDY458753 GNU458743:GNU458753 GXQ458743:GXQ458753 HHM458743:HHM458753 HRI458743:HRI458753 IBE458743:IBE458753 ILA458743:ILA458753 IUW458743:IUW458753 JES458743:JES458753 JOO458743:JOO458753 JYK458743:JYK458753 KIG458743:KIG458753 KSC458743:KSC458753 LBY458743:LBY458753 LLU458743:LLU458753 LVQ458743:LVQ458753 MFM458743:MFM458753 MPI458743:MPI458753 MZE458743:MZE458753 NJA458743:NJA458753 NSW458743:NSW458753 OCS458743:OCS458753 OMO458743:OMO458753 OWK458743:OWK458753 PGG458743:PGG458753 PQC458743:PQC458753 PZY458743:PZY458753 QJU458743:QJU458753 QTQ458743:QTQ458753 RDM458743:RDM458753 RNI458743:RNI458753 RXE458743:RXE458753 SHA458743:SHA458753 SQW458743:SQW458753 TAS458743:TAS458753 TKO458743:TKO458753 TUK458743:TUK458753 UEG458743:UEG458753 UOC458743:UOC458753 UXY458743:UXY458753 VHU458743:VHU458753 VRQ458743:VRQ458753 WBM458743:WBM458753 WLI458743:WLI458753 WVE458743:WVE458753 D524279:D524289 IS524279:IS524289 SO524279:SO524289 ACK524279:ACK524289 AMG524279:AMG524289 AWC524279:AWC524289 BFY524279:BFY524289 BPU524279:BPU524289 BZQ524279:BZQ524289 CJM524279:CJM524289 CTI524279:CTI524289 DDE524279:DDE524289 DNA524279:DNA524289 DWW524279:DWW524289 EGS524279:EGS524289 EQO524279:EQO524289 FAK524279:FAK524289 FKG524279:FKG524289 FUC524279:FUC524289 GDY524279:GDY524289 GNU524279:GNU524289 GXQ524279:GXQ524289 HHM524279:HHM524289 HRI524279:HRI524289 IBE524279:IBE524289 ILA524279:ILA524289 IUW524279:IUW524289 JES524279:JES524289 JOO524279:JOO524289 JYK524279:JYK524289 KIG524279:KIG524289 KSC524279:KSC524289 LBY524279:LBY524289 LLU524279:LLU524289 LVQ524279:LVQ524289 MFM524279:MFM524289 MPI524279:MPI524289 MZE524279:MZE524289 NJA524279:NJA524289 NSW524279:NSW524289 OCS524279:OCS524289 OMO524279:OMO524289 OWK524279:OWK524289 PGG524279:PGG524289 PQC524279:PQC524289 PZY524279:PZY524289 QJU524279:QJU524289 QTQ524279:QTQ524289 RDM524279:RDM524289 RNI524279:RNI524289 RXE524279:RXE524289 SHA524279:SHA524289 SQW524279:SQW524289 TAS524279:TAS524289 TKO524279:TKO524289 TUK524279:TUK524289 UEG524279:UEG524289 UOC524279:UOC524289 UXY524279:UXY524289 VHU524279:VHU524289 VRQ524279:VRQ524289 WBM524279:WBM524289 WLI524279:WLI524289 WVE524279:WVE524289 D589815:D589825 IS589815:IS589825 SO589815:SO589825 ACK589815:ACK589825 AMG589815:AMG589825 AWC589815:AWC589825 BFY589815:BFY589825 BPU589815:BPU589825 BZQ589815:BZQ589825 CJM589815:CJM589825 CTI589815:CTI589825 DDE589815:DDE589825 DNA589815:DNA589825 DWW589815:DWW589825 EGS589815:EGS589825 EQO589815:EQO589825 FAK589815:FAK589825 FKG589815:FKG589825 FUC589815:FUC589825 GDY589815:GDY589825 GNU589815:GNU589825 GXQ589815:GXQ589825 HHM589815:HHM589825 HRI589815:HRI589825 IBE589815:IBE589825 ILA589815:ILA589825 IUW589815:IUW589825 JES589815:JES589825 JOO589815:JOO589825 JYK589815:JYK589825 KIG589815:KIG589825 KSC589815:KSC589825 LBY589815:LBY589825 LLU589815:LLU589825 LVQ589815:LVQ589825 MFM589815:MFM589825 MPI589815:MPI589825 MZE589815:MZE589825 NJA589815:NJA589825 NSW589815:NSW589825 OCS589815:OCS589825 OMO589815:OMO589825 OWK589815:OWK589825 PGG589815:PGG589825 PQC589815:PQC589825 PZY589815:PZY589825 QJU589815:QJU589825 QTQ589815:QTQ589825 RDM589815:RDM589825 RNI589815:RNI589825 RXE589815:RXE589825 SHA589815:SHA589825 SQW589815:SQW589825 TAS589815:TAS589825 TKO589815:TKO589825 TUK589815:TUK589825 UEG589815:UEG589825 UOC589815:UOC589825 UXY589815:UXY589825 VHU589815:VHU589825 VRQ589815:VRQ589825 WBM589815:WBM589825 WLI589815:WLI589825 WVE589815:WVE589825 D655351:D655361 IS655351:IS655361 SO655351:SO655361 ACK655351:ACK655361 AMG655351:AMG655361 AWC655351:AWC655361 BFY655351:BFY655361 BPU655351:BPU655361 BZQ655351:BZQ655361 CJM655351:CJM655361 CTI655351:CTI655361 DDE655351:DDE655361 DNA655351:DNA655361 DWW655351:DWW655361 EGS655351:EGS655361 EQO655351:EQO655361 FAK655351:FAK655361 FKG655351:FKG655361 FUC655351:FUC655361 GDY655351:GDY655361 GNU655351:GNU655361 GXQ655351:GXQ655361 HHM655351:HHM655361 HRI655351:HRI655361 IBE655351:IBE655361 ILA655351:ILA655361 IUW655351:IUW655361 JES655351:JES655361 JOO655351:JOO655361 JYK655351:JYK655361 KIG655351:KIG655361 KSC655351:KSC655361 LBY655351:LBY655361 LLU655351:LLU655361 LVQ655351:LVQ655361 MFM655351:MFM655361 MPI655351:MPI655361 MZE655351:MZE655361 NJA655351:NJA655361 NSW655351:NSW655361 OCS655351:OCS655361 OMO655351:OMO655361 OWK655351:OWK655361 PGG655351:PGG655361 PQC655351:PQC655361 PZY655351:PZY655361 QJU655351:QJU655361 QTQ655351:QTQ655361 RDM655351:RDM655361 RNI655351:RNI655361 RXE655351:RXE655361 SHA655351:SHA655361 SQW655351:SQW655361 TAS655351:TAS655361 TKO655351:TKO655361 TUK655351:TUK655361 UEG655351:UEG655361 UOC655351:UOC655361 UXY655351:UXY655361 VHU655351:VHU655361 VRQ655351:VRQ655361 WBM655351:WBM655361 WLI655351:WLI655361 WVE655351:WVE655361 D720887:D720897 IS720887:IS720897 SO720887:SO720897 ACK720887:ACK720897 AMG720887:AMG720897 AWC720887:AWC720897 BFY720887:BFY720897 BPU720887:BPU720897 BZQ720887:BZQ720897 CJM720887:CJM720897 CTI720887:CTI720897 DDE720887:DDE720897 DNA720887:DNA720897 DWW720887:DWW720897 EGS720887:EGS720897 EQO720887:EQO720897 FAK720887:FAK720897 FKG720887:FKG720897 FUC720887:FUC720897 GDY720887:GDY720897 GNU720887:GNU720897 GXQ720887:GXQ720897 HHM720887:HHM720897 HRI720887:HRI720897 IBE720887:IBE720897 ILA720887:ILA720897 IUW720887:IUW720897 JES720887:JES720897 JOO720887:JOO720897 JYK720887:JYK720897 KIG720887:KIG720897 KSC720887:KSC720897 LBY720887:LBY720897 LLU720887:LLU720897 LVQ720887:LVQ720897 MFM720887:MFM720897 MPI720887:MPI720897 MZE720887:MZE720897 NJA720887:NJA720897 NSW720887:NSW720897 OCS720887:OCS720897 OMO720887:OMO720897 OWK720887:OWK720897 PGG720887:PGG720897 PQC720887:PQC720897 PZY720887:PZY720897 QJU720887:QJU720897 QTQ720887:QTQ720897 RDM720887:RDM720897 RNI720887:RNI720897 RXE720887:RXE720897 SHA720887:SHA720897 SQW720887:SQW720897 TAS720887:TAS720897 TKO720887:TKO720897 TUK720887:TUK720897 UEG720887:UEG720897 UOC720887:UOC720897 UXY720887:UXY720897 VHU720887:VHU720897 VRQ720887:VRQ720897 WBM720887:WBM720897 WLI720887:WLI720897 WVE720887:WVE720897 D786423:D786433 IS786423:IS786433 SO786423:SO786433 ACK786423:ACK786433 AMG786423:AMG786433 AWC786423:AWC786433 BFY786423:BFY786433 BPU786423:BPU786433 BZQ786423:BZQ786433 CJM786423:CJM786433 CTI786423:CTI786433 DDE786423:DDE786433 DNA786423:DNA786433 DWW786423:DWW786433 EGS786423:EGS786433 EQO786423:EQO786433 FAK786423:FAK786433 FKG786423:FKG786433 FUC786423:FUC786433 GDY786423:GDY786433 GNU786423:GNU786433 GXQ786423:GXQ786433 HHM786423:HHM786433 HRI786423:HRI786433 IBE786423:IBE786433 ILA786423:ILA786433 IUW786423:IUW786433 JES786423:JES786433 JOO786423:JOO786433 JYK786423:JYK786433 KIG786423:KIG786433 KSC786423:KSC786433 LBY786423:LBY786433 LLU786423:LLU786433 LVQ786423:LVQ786433 MFM786423:MFM786433 MPI786423:MPI786433 MZE786423:MZE786433 NJA786423:NJA786433 NSW786423:NSW786433 OCS786423:OCS786433 OMO786423:OMO786433 OWK786423:OWK786433 PGG786423:PGG786433 PQC786423:PQC786433 PZY786423:PZY786433 QJU786423:QJU786433 QTQ786423:QTQ786433 RDM786423:RDM786433 RNI786423:RNI786433 RXE786423:RXE786433 SHA786423:SHA786433 SQW786423:SQW786433 TAS786423:TAS786433 TKO786423:TKO786433 TUK786423:TUK786433 UEG786423:UEG786433 UOC786423:UOC786433 UXY786423:UXY786433 VHU786423:VHU786433 VRQ786423:VRQ786433 WBM786423:WBM786433 WLI786423:WLI786433 WVE786423:WVE786433 D851959:D851969 IS851959:IS851969 SO851959:SO851969 ACK851959:ACK851969 AMG851959:AMG851969 AWC851959:AWC851969 BFY851959:BFY851969 BPU851959:BPU851969 BZQ851959:BZQ851969 CJM851959:CJM851969 CTI851959:CTI851969 DDE851959:DDE851969 DNA851959:DNA851969 DWW851959:DWW851969 EGS851959:EGS851969 EQO851959:EQO851969 FAK851959:FAK851969 FKG851959:FKG851969 FUC851959:FUC851969 GDY851959:GDY851969 GNU851959:GNU851969 GXQ851959:GXQ851969 HHM851959:HHM851969 HRI851959:HRI851969 IBE851959:IBE851969 ILA851959:ILA851969 IUW851959:IUW851969 JES851959:JES851969 JOO851959:JOO851969 JYK851959:JYK851969 KIG851959:KIG851969 KSC851959:KSC851969 LBY851959:LBY851969 LLU851959:LLU851969 LVQ851959:LVQ851969 MFM851959:MFM851969 MPI851959:MPI851969 MZE851959:MZE851969 NJA851959:NJA851969 NSW851959:NSW851969 OCS851959:OCS851969 OMO851959:OMO851969 OWK851959:OWK851969 PGG851959:PGG851969 PQC851959:PQC851969 PZY851959:PZY851969 QJU851959:QJU851969 QTQ851959:QTQ851969 RDM851959:RDM851969 RNI851959:RNI851969 RXE851959:RXE851969 SHA851959:SHA851969 SQW851959:SQW851969 TAS851959:TAS851969 TKO851959:TKO851969 TUK851959:TUK851969 UEG851959:UEG851969 UOC851959:UOC851969 UXY851959:UXY851969 VHU851959:VHU851969 VRQ851959:VRQ851969 WBM851959:WBM851969 WLI851959:WLI851969 WVE851959:WVE851969 D917495:D917505 IS917495:IS917505 SO917495:SO917505 ACK917495:ACK917505 AMG917495:AMG917505 AWC917495:AWC917505 BFY917495:BFY917505 BPU917495:BPU917505 BZQ917495:BZQ917505 CJM917495:CJM917505 CTI917495:CTI917505 DDE917495:DDE917505 DNA917495:DNA917505 DWW917495:DWW917505 EGS917495:EGS917505 EQO917495:EQO917505 FAK917495:FAK917505 FKG917495:FKG917505 FUC917495:FUC917505 GDY917495:GDY917505 GNU917495:GNU917505 GXQ917495:GXQ917505 HHM917495:HHM917505 HRI917495:HRI917505 IBE917495:IBE917505 ILA917495:ILA917505 IUW917495:IUW917505 JES917495:JES917505 JOO917495:JOO917505 JYK917495:JYK917505 KIG917495:KIG917505 KSC917495:KSC917505 LBY917495:LBY917505 LLU917495:LLU917505 LVQ917495:LVQ917505 MFM917495:MFM917505 MPI917495:MPI917505 MZE917495:MZE917505 NJA917495:NJA917505 NSW917495:NSW917505 OCS917495:OCS917505 OMO917495:OMO917505 OWK917495:OWK917505 PGG917495:PGG917505 PQC917495:PQC917505 PZY917495:PZY917505 QJU917495:QJU917505 QTQ917495:QTQ917505 RDM917495:RDM917505 RNI917495:RNI917505 RXE917495:RXE917505 SHA917495:SHA917505 SQW917495:SQW917505 TAS917495:TAS917505 TKO917495:TKO917505 TUK917495:TUK917505 UEG917495:UEG917505 UOC917495:UOC917505 UXY917495:UXY917505 VHU917495:VHU917505 VRQ917495:VRQ917505 WBM917495:WBM917505 WLI917495:WLI917505 WVE917495:WVE917505 D983031:D983041 IS983031:IS983041 SO983031:SO983041 ACK983031:ACK983041 AMG983031:AMG983041 AWC983031:AWC983041 BFY983031:BFY983041 BPU983031:BPU983041 BZQ983031:BZQ983041 CJM983031:CJM983041 CTI983031:CTI983041 DDE983031:DDE983041 DNA983031:DNA983041 DWW983031:DWW983041 EGS983031:EGS983041 EQO983031:EQO983041 FAK983031:FAK983041 FKG983031:FKG983041 FUC983031:FUC983041 GDY983031:GDY983041 GNU983031:GNU983041 GXQ983031:GXQ983041 HHM983031:HHM983041 HRI983031:HRI983041 IBE983031:IBE983041 ILA983031:ILA983041 IUW983031:IUW983041 JES983031:JES983041 JOO983031:JOO983041 JYK983031:JYK983041 KIG983031:KIG983041 KSC983031:KSC983041 LBY983031:LBY983041 LLU983031:LLU983041 LVQ983031:LVQ983041 MFM983031:MFM983041 MPI983031:MPI983041 MZE983031:MZE983041 NJA983031:NJA983041 NSW983031:NSW983041 OCS983031:OCS983041 OMO983031:OMO983041 OWK983031:OWK983041 PGG983031:PGG983041 PQC983031:PQC983041 PZY983031:PZY983041 QJU983031:QJU983041 QTQ983031:QTQ983041 RDM983031:RDM983041 RNI983031:RNI983041 RXE983031:RXE983041 SHA983031:SHA983041 SQW983031:SQW983041 TAS983031:TAS983041 TKO983031:TKO983041 TUK983031:TUK983041 UEG983031:UEG983041 UOC983031:UOC983041 UXY983031:UXY983041 VHU983031:VHU983041 VRQ983031:VRQ983041 WBM983031:WBM983041 WLI983031:WLI983041 WVE983031:WVE983041 WVE25:WVE26 D32 IS25:IS26 SO25:SO26 ACK25:ACK26 AMG25:AMG26 AWC25:AWC26 BFY25:BFY26 BPU25:BPU26 BZQ25:BZQ26 CJM25:CJM26 CTI25:CTI26 DDE25:DDE26 DNA25:DNA26 DWW25:DWW26 EGS25:EGS26 EQO25:EQO26 FAK25:FAK26 FKG25:FKG26 FUC25:FUC26 GDY25:GDY26 GNU25:GNU26 GXQ25:GXQ26 HHM25:HHM26 HRI25:HRI26 IBE25:IBE26 ILA25:ILA26 IUW25:IUW26 JES25:JES26 JOO25:JOO26 JYK25:JYK26 KIG25:KIG26 KSC25:KSC26 LBY25:LBY26 LLU25:LLU26 LVQ25:LVQ26 MFM25:MFM26 MPI25:MPI26 MZE25:MZE26 NJA25:NJA26 NSW25:NSW26 OCS25:OCS26 OMO25:OMO26 OWK25:OWK26 PGG25:PGG26 PQC25:PQC26 PZY25:PZY26 QJU25:QJU26 QTQ25:QTQ26 RDM25:RDM26 RNI25:RNI26 RXE25:RXE26 SHA25:SHA26 SQW25:SQW26 TAS25:TAS26 TKO25:TKO26 TUK25:TUK26 UEG25:UEG26 UOC25:UOC26 UXY25:UXY26 VHU25:VHU26 VRQ25:VRQ26 WBM25:WBM26 WLI25:WLI26 D23:D26" xr:uid="{00000000-0002-0000-0900-000003000000}">
      <formula1>$S$17:$S$22</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sheetPr>
  <dimension ref="A1:D31"/>
  <sheetViews>
    <sheetView zoomScale="85" zoomScaleNormal="85" workbookViewId="0" xr3:uid="{65FA3815-DCC1-5481-872F-D2879ED395ED}">
      <selection activeCell="L4" sqref="L1:L1048576"/>
    </sheetView>
  </sheetViews>
  <sheetFormatPr defaultColWidth="8.85546875" defaultRowHeight="15.6"/>
  <cols>
    <col min="1" max="1" width="66.85546875" style="127" bestFit="1" customWidth="1"/>
    <col min="2" max="2" width="35.140625" style="127" customWidth="1"/>
    <col min="3" max="3" width="37" style="127" customWidth="1"/>
    <col min="4" max="4" width="13.28515625" style="127" bestFit="1" customWidth="1"/>
    <col min="5" max="16384" width="8.85546875" style="127"/>
  </cols>
  <sheetData>
    <row r="1" spans="1:4" ht="16.149999999999999" thickBot="1">
      <c r="A1" s="581" t="s">
        <v>294</v>
      </c>
      <c r="B1" s="581"/>
      <c r="C1" s="581"/>
    </row>
    <row r="2" spans="1:4" ht="16.149999999999999" thickBot="1">
      <c r="A2" s="582" t="s">
        <v>295</v>
      </c>
      <c r="B2" s="583"/>
      <c r="C2" s="584"/>
    </row>
    <row r="3" spans="1:4" ht="16.149999999999999" thickBot="1">
      <c r="A3" s="128" t="s">
        <v>296</v>
      </c>
      <c r="B3" s="128" t="s">
        <v>297</v>
      </c>
      <c r="C3" s="128" t="s">
        <v>298</v>
      </c>
    </row>
    <row r="4" spans="1:4" ht="16.149999999999999" thickBot="1">
      <c r="A4" s="129" t="s">
        <v>299</v>
      </c>
      <c r="B4" s="130">
        <v>43101</v>
      </c>
      <c r="C4" s="131">
        <v>44197</v>
      </c>
    </row>
    <row r="5" spans="1:4" ht="16.149999999999999" thickBot="1">
      <c r="A5" s="132"/>
      <c r="B5" s="133"/>
      <c r="C5" s="133"/>
    </row>
    <row r="6" spans="1:4">
      <c r="A6" s="585" t="s">
        <v>300</v>
      </c>
      <c r="B6" s="586"/>
      <c r="C6" s="587"/>
    </row>
    <row r="7" spans="1:4" ht="16.149999999999999" thickBot="1">
      <c r="A7" s="134" t="s">
        <v>301</v>
      </c>
      <c r="B7" s="588"/>
      <c r="C7" s="589"/>
    </row>
    <row r="8" spans="1:4" ht="16.149999999999999" thickBot="1">
      <c r="A8" s="590"/>
      <c r="B8" s="590"/>
      <c r="C8" s="590"/>
    </row>
    <row r="9" spans="1:4" ht="16.149999999999999" thickBot="1">
      <c r="A9" s="578" t="s">
        <v>302</v>
      </c>
      <c r="B9" s="579"/>
      <c r="C9" s="580"/>
    </row>
    <row r="10" spans="1:4" ht="31.9" thickBot="1">
      <c r="A10" s="128" t="s">
        <v>303</v>
      </c>
      <c r="B10" s="128" t="s">
        <v>304</v>
      </c>
      <c r="C10" s="128" t="s">
        <v>305</v>
      </c>
    </row>
    <row r="11" spans="1:4">
      <c r="A11" s="135" t="s">
        <v>13</v>
      </c>
      <c r="B11" s="136">
        <f>+'Detailed Procurement Plan'!G6</f>
        <v>9331897.4918211568</v>
      </c>
      <c r="C11" s="137">
        <f>+B11+0</f>
        <v>9331897.4918211568</v>
      </c>
    </row>
    <row r="12" spans="1:4">
      <c r="A12" s="138" t="s">
        <v>306</v>
      </c>
      <c r="B12" s="139">
        <f>+'Detailed Procurement Plan'!G12</f>
        <v>0</v>
      </c>
      <c r="C12" s="137">
        <f t="shared" ref="C12:C19" si="0">+B12+0</f>
        <v>0</v>
      </c>
      <c r="D12" s="141"/>
    </row>
    <row r="13" spans="1:4">
      <c r="A13" s="138" t="s">
        <v>307</v>
      </c>
      <c r="B13" s="142">
        <f>+'Detailed Procurement Plan'!G18</f>
        <v>0</v>
      </c>
      <c r="C13" s="137">
        <f t="shared" si="0"/>
        <v>0</v>
      </c>
      <c r="D13" s="141"/>
    </row>
    <row r="14" spans="1:4">
      <c r="A14" s="138" t="s">
        <v>308</v>
      </c>
      <c r="B14" s="139">
        <f>+'Detailed Procurement Plan'!F39</f>
        <v>0</v>
      </c>
      <c r="C14" s="137">
        <f t="shared" si="0"/>
        <v>0</v>
      </c>
      <c r="D14" s="141"/>
    </row>
    <row r="15" spans="1:4">
      <c r="A15" s="143" t="s">
        <v>309</v>
      </c>
      <c r="B15" s="137">
        <f>+PEP!E19</f>
        <v>218102.51</v>
      </c>
      <c r="C15" s="137">
        <f t="shared" si="0"/>
        <v>218102.51</v>
      </c>
      <c r="D15" s="257"/>
    </row>
    <row r="16" spans="1:4">
      <c r="A16" s="138" t="s">
        <v>310</v>
      </c>
      <c r="B16" s="139">
        <f>+'Detailed Procurement Plan'!F27+'Detailed Procurement Plan'!F33</f>
        <v>450000</v>
      </c>
      <c r="C16" s="137">
        <f t="shared" si="0"/>
        <v>450000</v>
      </c>
      <c r="D16" s="141"/>
    </row>
    <row r="17" spans="1:3">
      <c r="A17" s="143" t="s">
        <v>311</v>
      </c>
      <c r="B17" s="142">
        <f>+'Detailed Procurement Plan'!E45</f>
        <v>0</v>
      </c>
      <c r="C17" s="137">
        <f t="shared" si="0"/>
        <v>0</v>
      </c>
    </row>
    <row r="18" spans="1:3">
      <c r="A18" s="143" t="s">
        <v>312</v>
      </c>
      <c r="B18" s="142">
        <v>0</v>
      </c>
      <c r="C18" s="137">
        <f t="shared" si="0"/>
        <v>0</v>
      </c>
    </row>
    <row r="19" spans="1:3" ht="16.149999999999999" thickBot="1">
      <c r="A19" s="144" t="s">
        <v>84</v>
      </c>
      <c r="B19" s="145">
        <v>0</v>
      </c>
      <c r="C19" s="137">
        <f t="shared" si="0"/>
        <v>0</v>
      </c>
    </row>
    <row r="20" spans="1:3" ht="16.149999999999999" thickBot="1">
      <c r="A20" s="423" t="s">
        <v>78</v>
      </c>
      <c r="B20" s="247">
        <f>SUM(B11:B19)</f>
        <v>10000000.001821157</v>
      </c>
      <c r="C20" s="146">
        <v>0</v>
      </c>
    </row>
    <row r="21" spans="1:3" ht="16.149999999999999" thickBot="1">
      <c r="B21" s="210"/>
    </row>
    <row r="22" spans="1:3" ht="16.149999999999999" thickBot="1">
      <c r="A22" s="578" t="s">
        <v>313</v>
      </c>
      <c r="B22" s="579"/>
      <c r="C22" s="580"/>
    </row>
    <row r="23" spans="1:3" ht="31.9" thickBot="1">
      <c r="A23" s="128" t="s">
        <v>314</v>
      </c>
      <c r="B23" s="128" t="s">
        <v>315</v>
      </c>
      <c r="C23" s="128" t="s">
        <v>305</v>
      </c>
    </row>
    <row r="24" spans="1:3">
      <c r="A24" s="147" t="s">
        <v>52</v>
      </c>
      <c r="B24" s="148">
        <f>+'PEP-Implementation Plan'!F8</f>
        <v>9531897.4918211568</v>
      </c>
      <c r="C24" s="137">
        <f>+B24</f>
        <v>9531897.4918211568</v>
      </c>
    </row>
    <row r="25" spans="1:3">
      <c r="A25" s="269" t="s">
        <v>58</v>
      </c>
      <c r="B25" s="149">
        <f>+'PEP-Implementation Plan'!F12</f>
        <v>250000</v>
      </c>
      <c r="C25" s="140">
        <f>+B25</f>
        <v>250000</v>
      </c>
    </row>
    <row r="26" spans="1:3">
      <c r="A26" s="281" t="s">
        <v>62</v>
      </c>
      <c r="B26" s="282">
        <f>+B15</f>
        <v>218102.51</v>
      </c>
      <c r="C26" s="283">
        <f>+C15</f>
        <v>218102.51</v>
      </c>
    </row>
    <row r="27" spans="1:3" ht="16.149999999999999" thickBot="1">
      <c r="A27" s="150" t="s">
        <v>78</v>
      </c>
      <c r="B27" s="151">
        <f>SUM(B24:B26)</f>
        <v>10000000.001821157</v>
      </c>
      <c r="C27" s="152">
        <f>SUM(C24:C26)</f>
        <v>10000000.001821157</v>
      </c>
    </row>
    <row r="29" spans="1:3">
      <c r="B29" s="153"/>
    </row>
    <row r="31" spans="1:3">
      <c r="B31" s="153"/>
    </row>
  </sheetData>
  <mergeCells count="7">
    <mergeCell ref="A22:C22"/>
    <mergeCell ref="A1:C1"/>
    <mergeCell ref="A2:C2"/>
    <mergeCell ref="A6:C6"/>
    <mergeCell ref="B7:C7"/>
    <mergeCell ref="A8:C8"/>
    <mergeCell ref="A9:C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VH26"/>
  <sheetViews>
    <sheetView zoomScale="85" zoomScaleNormal="85" workbookViewId="0" xr3:uid="{958C4451-9541-5A59-BF78-D2F731DF1C81}">
      <selection activeCell="K18" sqref="K18"/>
    </sheetView>
  </sheetViews>
  <sheetFormatPr defaultColWidth="11.42578125" defaultRowHeight="14.45"/>
  <cols>
    <col min="1" max="1" width="20.42578125" style="29" customWidth="1"/>
    <col min="2" max="2" width="16.28515625" style="29" customWidth="1"/>
    <col min="3" max="3" width="9.7109375" style="29" hidden="1" customWidth="1"/>
    <col min="4" max="4" width="19.5703125" style="68" customWidth="1"/>
    <col min="5" max="5" width="48.5703125" style="69" bestFit="1" customWidth="1"/>
    <col min="6" max="6" width="17.7109375" style="28" bestFit="1" customWidth="1"/>
    <col min="7" max="7" width="15.5703125" style="28" customWidth="1"/>
    <col min="8" max="8" width="15" style="28" customWidth="1"/>
    <col min="9" max="9" width="23" style="28" customWidth="1"/>
    <col min="10" max="10" width="16.5703125" style="29" customWidth="1"/>
    <col min="11" max="11" width="15.28515625" style="29" customWidth="1"/>
    <col min="12" max="14" width="15" style="29" hidden="1" customWidth="1"/>
    <col min="15" max="15" width="22.28515625" style="29" customWidth="1"/>
    <col min="16" max="250" width="11.42578125" style="30"/>
    <col min="251" max="251" width="20.42578125" style="30" customWidth="1"/>
    <col min="252" max="252" width="12" style="30" customWidth="1"/>
    <col min="253" max="253" width="0" style="30" hidden="1" customWidth="1"/>
    <col min="254" max="254" width="14" style="30" customWidth="1"/>
    <col min="255" max="255" width="21.28515625" style="30" customWidth="1"/>
    <col min="256" max="256" width="27.7109375" style="30" customWidth="1"/>
    <col min="257" max="257" width="14.85546875" style="30" customWidth="1"/>
    <col min="258" max="258" width="12.85546875" style="30" customWidth="1"/>
    <col min="259" max="259" width="10.42578125" style="30" customWidth="1"/>
    <col min="260" max="260" width="13.85546875" style="30" customWidth="1"/>
    <col min="261" max="261" width="12.42578125" style="30" customWidth="1"/>
    <col min="262" max="262" width="11" style="30" customWidth="1"/>
    <col min="263" max="263" width="13.42578125" style="30" bestFit="1" customWidth="1"/>
    <col min="264" max="265" width="11" style="30" customWidth="1"/>
    <col min="266" max="266" width="12.28515625" style="30" customWidth="1"/>
    <col min="267" max="267" width="10.85546875" style="30" customWidth="1"/>
    <col min="268" max="270" width="0" style="30" hidden="1" customWidth="1"/>
    <col min="271" max="271" width="23.28515625" style="30" customWidth="1"/>
    <col min="272" max="506" width="11.42578125" style="30"/>
    <col min="507" max="507" width="20.42578125" style="30" customWidth="1"/>
    <col min="508" max="508" width="12" style="30" customWidth="1"/>
    <col min="509" max="509" width="0" style="30" hidden="1" customWidth="1"/>
    <col min="510" max="510" width="14" style="30" customWidth="1"/>
    <col min="511" max="511" width="21.28515625" style="30" customWidth="1"/>
    <col min="512" max="512" width="27.7109375" style="30" customWidth="1"/>
    <col min="513" max="513" width="14.85546875" style="30" customWidth="1"/>
    <col min="514" max="514" width="12.85546875" style="30" customWidth="1"/>
    <col min="515" max="515" width="10.42578125" style="30" customWidth="1"/>
    <col min="516" max="516" width="13.85546875" style="30" customWidth="1"/>
    <col min="517" max="517" width="12.42578125" style="30" customWidth="1"/>
    <col min="518" max="518" width="11" style="30" customWidth="1"/>
    <col min="519" max="519" width="13.42578125" style="30" bestFit="1" customWidth="1"/>
    <col min="520" max="521" width="11" style="30" customWidth="1"/>
    <col min="522" max="522" width="12.28515625" style="30" customWidth="1"/>
    <col min="523" max="523" width="10.85546875" style="30" customWidth="1"/>
    <col min="524" max="526" width="0" style="30" hidden="1" customWidth="1"/>
    <col min="527" max="527" width="23.28515625" style="30" customWidth="1"/>
    <col min="528" max="580" width="11.42578125" style="30"/>
    <col min="581" max="762" width="11.42578125" style="29"/>
    <col min="763" max="763" width="20.42578125" style="29" customWidth="1"/>
    <col min="764" max="764" width="12" style="29" customWidth="1"/>
    <col min="765" max="765" width="0" style="29" hidden="1" customWidth="1"/>
    <col min="766" max="766" width="14" style="29" customWidth="1"/>
    <col min="767" max="767" width="21.28515625" style="29" customWidth="1"/>
    <col min="768" max="768" width="27.7109375" style="29" customWidth="1"/>
    <col min="769" max="769" width="14.85546875" style="29" customWidth="1"/>
    <col min="770" max="770" width="12.85546875" style="29" customWidth="1"/>
    <col min="771" max="771" width="10.42578125" style="29" customWidth="1"/>
    <col min="772" max="772" width="13.85546875" style="29" customWidth="1"/>
    <col min="773" max="773" width="12.42578125" style="29" customWidth="1"/>
    <col min="774" max="774" width="11" style="29" customWidth="1"/>
    <col min="775" max="775" width="13.42578125" style="29" bestFit="1" customWidth="1"/>
    <col min="776" max="777" width="11" style="29" customWidth="1"/>
    <col min="778" max="778" width="12.28515625" style="29" customWidth="1"/>
    <col min="779" max="779" width="10.85546875" style="29" customWidth="1"/>
    <col min="780" max="782" width="0" style="29" hidden="1" customWidth="1"/>
    <col min="783" max="783" width="23.28515625" style="29" customWidth="1"/>
    <col min="784" max="1018" width="11.42578125" style="29"/>
    <col min="1019" max="1019" width="20.42578125" style="29" customWidth="1"/>
    <col min="1020" max="1020" width="12" style="29" customWidth="1"/>
    <col min="1021" max="1021" width="0" style="29" hidden="1" customWidth="1"/>
    <col min="1022" max="1022" width="14" style="29" customWidth="1"/>
    <col min="1023" max="1023" width="21.28515625" style="29" customWidth="1"/>
    <col min="1024" max="1024" width="27.7109375" style="29" customWidth="1"/>
    <col min="1025" max="1025" width="14.85546875" style="29" customWidth="1"/>
    <col min="1026" max="1026" width="12.85546875" style="29" customWidth="1"/>
    <col min="1027" max="1027" width="10.42578125" style="29" customWidth="1"/>
    <col min="1028" max="1028" width="13.85546875" style="29" customWidth="1"/>
    <col min="1029" max="1029" width="12.42578125" style="29" customWidth="1"/>
    <col min="1030" max="1030" width="11" style="29" customWidth="1"/>
    <col min="1031" max="1031" width="13.42578125" style="29" bestFit="1" customWidth="1"/>
    <col min="1032" max="1033" width="11" style="29" customWidth="1"/>
    <col min="1034" max="1034" width="12.28515625" style="29" customWidth="1"/>
    <col min="1035" max="1035" width="10.85546875" style="29" customWidth="1"/>
    <col min="1036" max="1038" width="0" style="29" hidden="1" customWidth="1"/>
    <col min="1039" max="1039" width="23.28515625" style="29" customWidth="1"/>
    <col min="1040" max="1274" width="11.42578125" style="29"/>
    <col min="1275" max="1275" width="20.42578125" style="29" customWidth="1"/>
    <col min="1276" max="1276" width="12" style="29" customWidth="1"/>
    <col min="1277" max="1277" width="0" style="29" hidden="1" customWidth="1"/>
    <col min="1278" max="1278" width="14" style="29" customWidth="1"/>
    <col min="1279" max="1279" width="21.28515625" style="29" customWidth="1"/>
    <col min="1280" max="1280" width="27.7109375" style="29" customWidth="1"/>
    <col min="1281" max="1281" width="14.85546875" style="29" customWidth="1"/>
    <col min="1282" max="1282" width="12.85546875" style="29" customWidth="1"/>
    <col min="1283" max="1283" width="10.42578125" style="29" customWidth="1"/>
    <col min="1284" max="1284" width="13.85546875" style="29" customWidth="1"/>
    <col min="1285" max="1285" width="12.42578125" style="29" customWidth="1"/>
    <col min="1286" max="1286" width="11" style="29" customWidth="1"/>
    <col min="1287" max="1287" width="13.42578125" style="29" bestFit="1" customWidth="1"/>
    <col min="1288" max="1289" width="11" style="29" customWidth="1"/>
    <col min="1290" max="1290" width="12.28515625" style="29" customWidth="1"/>
    <col min="1291" max="1291" width="10.85546875" style="29" customWidth="1"/>
    <col min="1292" max="1294" width="0" style="29" hidden="1" customWidth="1"/>
    <col min="1295" max="1295" width="23.28515625" style="29" customWidth="1"/>
    <col min="1296" max="1530" width="11.42578125" style="29"/>
    <col min="1531" max="1531" width="20.42578125" style="29" customWidth="1"/>
    <col min="1532" max="1532" width="12" style="29" customWidth="1"/>
    <col min="1533" max="1533" width="0" style="29" hidden="1" customWidth="1"/>
    <col min="1534" max="1534" width="14" style="29" customWidth="1"/>
    <col min="1535" max="1535" width="21.28515625" style="29" customWidth="1"/>
    <col min="1536" max="1536" width="27.7109375" style="29" customWidth="1"/>
    <col min="1537" max="1537" width="14.85546875" style="29" customWidth="1"/>
    <col min="1538" max="1538" width="12.85546875" style="29" customWidth="1"/>
    <col min="1539" max="1539" width="10.42578125" style="29" customWidth="1"/>
    <col min="1540" max="1540" width="13.85546875" style="29" customWidth="1"/>
    <col min="1541" max="1541" width="12.42578125" style="29" customWidth="1"/>
    <col min="1542" max="1542" width="11" style="29" customWidth="1"/>
    <col min="1543" max="1543" width="13.42578125" style="29" bestFit="1" customWidth="1"/>
    <col min="1544" max="1545" width="11" style="29" customWidth="1"/>
    <col min="1546" max="1546" width="12.28515625" style="29" customWidth="1"/>
    <col min="1547" max="1547" width="10.85546875" style="29" customWidth="1"/>
    <col min="1548" max="1550" width="0" style="29" hidden="1" customWidth="1"/>
    <col min="1551" max="1551" width="23.28515625" style="29" customWidth="1"/>
    <col min="1552" max="1786" width="11.42578125" style="29"/>
    <col min="1787" max="1787" width="20.42578125" style="29" customWidth="1"/>
    <col min="1788" max="1788" width="12" style="29" customWidth="1"/>
    <col min="1789" max="1789" width="0" style="29" hidden="1" customWidth="1"/>
    <col min="1790" max="1790" width="14" style="29" customWidth="1"/>
    <col min="1791" max="1791" width="21.28515625" style="29" customWidth="1"/>
    <col min="1792" max="1792" width="27.7109375" style="29" customWidth="1"/>
    <col min="1793" max="1793" width="14.85546875" style="29" customWidth="1"/>
    <col min="1794" max="1794" width="12.85546875" style="29" customWidth="1"/>
    <col min="1795" max="1795" width="10.42578125" style="29" customWidth="1"/>
    <col min="1796" max="1796" width="13.85546875" style="29" customWidth="1"/>
    <col min="1797" max="1797" width="12.42578125" style="29" customWidth="1"/>
    <col min="1798" max="1798" width="11" style="29" customWidth="1"/>
    <col min="1799" max="1799" width="13.42578125" style="29" bestFit="1" customWidth="1"/>
    <col min="1800" max="1801" width="11" style="29" customWidth="1"/>
    <col min="1802" max="1802" width="12.28515625" style="29" customWidth="1"/>
    <col min="1803" max="1803" width="10.85546875" style="29" customWidth="1"/>
    <col min="1804" max="1806" width="0" style="29" hidden="1" customWidth="1"/>
    <col min="1807" max="1807" width="23.28515625" style="29" customWidth="1"/>
    <col min="1808" max="2042" width="11.42578125" style="29"/>
    <col min="2043" max="2043" width="20.42578125" style="29" customWidth="1"/>
    <col min="2044" max="2044" width="12" style="29" customWidth="1"/>
    <col min="2045" max="2045" width="0" style="29" hidden="1" customWidth="1"/>
    <col min="2046" max="2046" width="14" style="29" customWidth="1"/>
    <col min="2047" max="2047" width="21.28515625" style="29" customWidth="1"/>
    <col min="2048" max="2048" width="27.7109375" style="29" customWidth="1"/>
    <col min="2049" max="2049" width="14.85546875" style="29" customWidth="1"/>
    <col min="2050" max="2050" width="12.85546875" style="29" customWidth="1"/>
    <col min="2051" max="2051" width="10.42578125" style="29" customWidth="1"/>
    <col min="2052" max="2052" width="13.85546875" style="29" customWidth="1"/>
    <col min="2053" max="2053" width="12.42578125" style="29" customWidth="1"/>
    <col min="2054" max="2054" width="11" style="29" customWidth="1"/>
    <col min="2055" max="2055" width="13.42578125" style="29" bestFit="1" customWidth="1"/>
    <col min="2056" max="2057" width="11" style="29" customWidth="1"/>
    <col min="2058" max="2058" width="12.28515625" style="29" customWidth="1"/>
    <col min="2059" max="2059" width="10.85546875" style="29" customWidth="1"/>
    <col min="2060" max="2062" width="0" style="29" hidden="1" customWidth="1"/>
    <col min="2063" max="2063" width="23.28515625" style="29" customWidth="1"/>
    <col min="2064" max="2298" width="11.42578125" style="29"/>
    <col min="2299" max="2299" width="20.42578125" style="29" customWidth="1"/>
    <col min="2300" max="2300" width="12" style="29" customWidth="1"/>
    <col min="2301" max="2301" width="0" style="29" hidden="1" customWidth="1"/>
    <col min="2302" max="2302" width="14" style="29" customWidth="1"/>
    <col min="2303" max="2303" width="21.28515625" style="29" customWidth="1"/>
    <col min="2304" max="2304" width="27.7109375" style="29" customWidth="1"/>
    <col min="2305" max="2305" width="14.85546875" style="29" customWidth="1"/>
    <col min="2306" max="2306" width="12.85546875" style="29" customWidth="1"/>
    <col min="2307" max="2307" width="10.42578125" style="29" customWidth="1"/>
    <col min="2308" max="2308" width="13.85546875" style="29" customWidth="1"/>
    <col min="2309" max="2309" width="12.42578125" style="29" customWidth="1"/>
    <col min="2310" max="2310" width="11" style="29" customWidth="1"/>
    <col min="2311" max="2311" width="13.42578125" style="29" bestFit="1" customWidth="1"/>
    <col min="2312" max="2313" width="11" style="29" customWidth="1"/>
    <col min="2314" max="2314" width="12.28515625" style="29" customWidth="1"/>
    <col min="2315" max="2315" width="10.85546875" style="29" customWidth="1"/>
    <col min="2316" max="2318" width="0" style="29" hidden="1" customWidth="1"/>
    <col min="2319" max="2319" width="23.28515625" style="29" customWidth="1"/>
    <col min="2320" max="2554" width="11.42578125" style="29"/>
    <col min="2555" max="2555" width="20.42578125" style="29" customWidth="1"/>
    <col min="2556" max="2556" width="12" style="29" customWidth="1"/>
    <col min="2557" max="2557" width="0" style="29" hidden="1" customWidth="1"/>
    <col min="2558" max="2558" width="14" style="29" customWidth="1"/>
    <col min="2559" max="2559" width="21.28515625" style="29" customWidth="1"/>
    <col min="2560" max="2560" width="27.7109375" style="29" customWidth="1"/>
    <col min="2561" max="2561" width="14.85546875" style="29" customWidth="1"/>
    <col min="2562" max="2562" width="12.85546875" style="29" customWidth="1"/>
    <col min="2563" max="2563" width="10.42578125" style="29" customWidth="1"/>
    <col min="2564" max="2564" width="13.85546875" style="29" customWidth="1"/>
    <col min="2565" max="2565" width="12.42578125" style="29" customWidth="1"/>
    <col min="2566" max="2566" width="11" style="29" customWidth="1"/>
    <col min="2567" max="2567" width="13.42578125" style="29" bestFit="1" customWidth="1"/>
    <col min="2568" max="2569" width="11" style="29" customWidth="1"/>
    <col min="2570" max="2570" width="12.28515625" style="29" customWidth="1"/>
    <col min="2571" max="2571" width="10.85546875" style="29" customWidth="1"/>
    <col min="2572" max="2574" width="0" style="29" hidden="1" customWidth="1"/>
    <col min="2575" max="2575" width="23.28515625" style="29" customWidth="1"/>
    <col min="2576" max="2810" width="11.42578125" style="29"/>
    <col min="2811" max="2811" width="20.42578125" style="29" customWidth="1"/>
    <col min="2812" max="2812" width="12" style="29" customWidth="1"/>
    <col min="2813" max="2813" width="0" style="29" hidden="1" customWidth="1"/>
    <col min="2814" max="2814" width="14" style="29" customWidth="1"/>
    <col min="2815" max="2815" width="21.28515625" style="29" customWidth="1"/>
    <col min="2816" max="2816" width="27.7109375" style="29" customWidth="1"/>
    <col min="2817" max="2817" width="14.85546875" style="29" customWidth="1"/>
    <col min="2818" max="2818" width="12.85546875" style="29" customWidth="1"/>
    <col min="2819" max="2819" width="10.42578125" style="29" customWidth="1"/>
    <col min="2820" max="2820" width="13.85546875" style="29" customWidth="1"/>
    <col min="2821" max="2821" width="12.42578125" style="29" customWidth="1"/>
    <col min="2822" max="2822" width="11" style="29" customWidth="1"/>
    <col min="2823" max="2823" width="13.42578125" style="29" bestFit="1" customWidth="1"/>
    <col min="2824" max="2825" width="11" style="29" customWidth="1"/>
    <col min="2826" max="2826" width="12.28515625" style="29" customWidth="1"/>
    <col min="2827" max="2827" width="10.85546875" style="29" customWidth="1"/>
    <col min="2828" max="2830" width="0" style="29" hidden="1" customWidth="1"/>
    <col min="2831" max="2831" width="23.28515625" style="29" customWidth="1"/>
    <col min="2832" max="3066" width="11.42578125" style="29"/>
    <col min="3067" max="3067" width="20.42578125" style="29" customWidth="1"/>
    <col min="3068" max="3068" width="12" style="29" customWidth="1"/>
    <col min="3069" max="3069" width="0" style="29" hidden="1" customWidth="1"/>
    <col min="3070" max="3070" width="14" style="29" customWidth="1"/>
    <col min="3071" max="3071" width="21.28515625" style="29" customWidth="1"/>
    <col min="3072" max="3072" width="27.7109375" style="29" customWidth="1"/>
    <col min="3073" max="3073" width="14.85546875" style="29" customWidth="1"/>
    <col min="3074" max="3074" width="12.85546875" style="29" customWidth="1"/>
    <col min="3075" max="3075" width="10.42578125" style="29" customWidth="1"/>
    <col min="3076" max="3076" width="13.85546875" style="29" customWidth="1"/>
    <col min="3077" max="3077" width="12.42578125" style="29" customWidth="1"/>
    <col min="3078" max="3078" width="11" style="29" customWidth="1"/>
    <col min="3079" max="3079" width="13.42578125" style="29" bestFit="1" customWidth="1"/>
    <col min="3080" max="3081" width="11" style="29" customWidth="1"/>
    <col min="3082" max="3082" width="12.28515625" style="29" customWidth="1"/>
    <col min="3083" max="3083" width="10.85546875" style="29" customWidth="1"/>
    <col min="3084" max="3086" width="0" style="29" hidden="1" customWidth="1"/>
    <col min="3087" max="3087" width="23.28515625" style="29" customWidth="1"/>
    <col min="3088" max="3322" width="11.42578125" style="29"/>
    <col min="3323" max="3323" width="20.42578125" style="29" customWidth="1"/>
    <col min="3324" max="3324" width="12" style="29" customWidth="1"/>
    <col min="3325" max="3325" width="0" style="29" hidden="1" customWidth="1"/>
    <col min="3326" max="3326" width="14" style="29" customWidth="1"/>
    <col min="3327" max="3327" width="21.28515625" style="29" customWidth="1"/>
    <col min="3328" max="3328" width="27.7109375" style="29" customWidth="1"/>
    <col min="3329" max="3329" width="14.85546875" style="29" customWidth="1"/>
    <col min="3330" max="3330" width="12.85546875" style="29" customWidth="1"/>
    <col min="3331" max="3331" width="10.42578125" style="29" customWidth="1"/>
    <col min="3332" max="3332" width="13.85546875" style="29" customWidth="1"/>
    <col min="3333" max="3333" width="12.42578125" style="29" customWidth="1"/>
    <col min="3334" max="3334" width="11" style="29" customWidth="1"/>
    <col min="3335" max="3335" width="13.42578125" style="29" bestFit="1" customWidth="1"/>
    <col min="3336" max="3337" width="11" style="29" customWidth="1"/>
    <col min="3338" max="3338" width="12.28515625" style="29" customWidth="1"/>
    <col min="3339" max="3339" width="10.85546875" style="29" customWidth="1"/>
    <col min="3340" max="3342" width="0" style="29" hidden="1" customWidth="1"/>
    <col min="3343" max="3343" width="23.28515625" style="29" customWidth="1"/>
    <col min="3344" max="3578" width="11.42578125" style="29"/>
    <col min="3579" max="3579" width="20.42578125" style="29" customWidth="1"/>
    <col min="3580" max="3580" width="12" style="29" customWidth="1"/>
    <col min="3581" max="3581" width="0" style="29" hidden="1" customWidth="1"/>
    <col min="3582" max="3582" width="14" style="29" customWidth="1"/>
    <col min="3583" max="3583" width="21.28515625" style="29" customWidth="1"/>
    <col min="3584" max="3584" width="27.7109375" style="29" customWidth="1"/>
    <col min="3585" max="3585" width="14.85546875" style="29" customWidth="1"/>
    <col min="3586" max="3586" width="12.85546875" style="29" customWidth="1"/>
    <col min="3587" max="3587" width="10.42578125" style="29" customWidth="1"/>
    <col min="3588" max="3588" width="13.85546875" style="29" customWidth="1"/>
    <col min="3589" max="3589" width="12.42578125" style="29" customWidth="1"/>
    <col min="3590" max="3590" width="11" style="29" customWidth="1"/>
    <col min="3591" max="3591" width="13.42578125" style="29" bestFit="1" customWidth="1"/>
    <col min="3592" max="3593" width="11" style="29" customWidth="1"/>
    <col min="3594" max="3594" width="12.28515625" style="29" customWidth="1"/>
    <col min="3595" max="3595" width="10.85546875" style="29" customWidth="1"/>
    <col min="3596" max="3598" width="0" style="29" hidden="1" customWidth="1"/>
    <col min="3599" max="3599" width="23.28515625" style="29" customWidth="1"/>
    <col min="3600" max="3834" width="11.42578125" style="29"/>
    <col min="3835" max="3835" width="20.42578125" style="29" customWidth="1"/>
    <col min="3836" max="3836" width="12" style="29" customWidth="1"/>
    <col min="3837" max="3837" width="0" style="29" hidden="1" customWidth="1"/>
    <col min="3838" max="3838" width="14" style="29" customWidth="1"/>
    <col min="3839" max="3839" width="21.28515625" style="29" customWidth="1"/>
    <col min="3840" max="3840" width="27.7109375" style="29" customWidth="1"/>
    <col min="3841" max="3841" width="14.85546875" style="29" customWidth="1"/>
    <col min="3842" max="3842" width="12.85546875" style="29" customWidth="1"/>
    <col min="3843" max="3843" width="10.42578125" style="29" customWidth="1"/>
    <col min="3844" max="3844" width="13.85546875" style="29" customWidth="1"/>
    <col min="3845" max="3845" width="12.42578125" style="29" customWidth="1"/>
    <col min="3846" max="3846" width="11" style="29" customWidth="1"/>
    <col min="3847" max="3847" width="13.42578125" style="29" bestFit="1" customWidth="1"/>
    <col min="3848" max="3849" width="11" style="29" customWidth="1"/>
    <col min="3850" max="3850" width="12.28515625" style="29" customWidth="1"/>
    <col min="3851" max="3851" width="10.85546875" style="29" customWidth="1"/>
    <col min="3852" max="3854" width="0" style="29" hidden="1" customWidth="1"/>
    <col min="3855" max="3855" width="23.28515625" style="29" customWidth="1"/>
    <col min="3856" max="4090" width="11.42578125" style="29"/>
    <col min="4091" max="4091" width="20.42578125" style="29" customWidth="1"/>
    <col min="4092" max="4092" width="12" style="29" customWidth="1"/>
    <col min="4093" max="4093" width="0" style="29" hidden="1" customWidth="1"/>
    <col min="4094" max="4094" width="14" style="29" customWidth="1"/>
    <col min="4095" max="4095" width="21.28515625" style="29" customWidth="1"/>
    <col min="4096" max="4096" width="27.7109375" style="29" customWidth="1"/>
    <col min="4097" max="4097" width="14.85546875" style="29" customWidth="1"/>
    <col min="4098" max="4098" width="12.85546875" style="29" customWidth="1"/>
    <col min="4099" max="4099" width="10.42578125" style="29" customWidth="1"/>
    <col min="4100" max="4100" width="13.85546875" style="29" customWidth="1"/>
    <col min="4101" max="4101" width="12.42578125" style="29" customWidth="1"/>
    <col min="4102" max="4102" width="11" style="29" customWidth="1"/>
    <col min="4103" max="4103" width="13.42578125" style="29" bestFit="1" customWidth="1"/>
    <col min="4104" max="4105" width="11" style="29" customWidth="1"/>
    <col min="4106" max="4106" width="12.28515625" style="29" customWidth="1"/>
    <col min="4107" max="4107" width="10.85546875" style="29" customWidth="1"/>
    <col min="4108" max="4110" width="0" style="29" hidden="1" customWidth="1"/>
    <col min="4111" max="4111" width="23.28515625" style="29" customWidth="1"/>
    <col min="4112" max="4346" width="11.42578125" style="29"/>
    <col min="4347" max="4347" width="20.42578125" style="29" customWidth="1"/>
    <col min="4348" max="4348" width="12" style="29" customWidth="1"/>
    <col min="4349" max="4349" width="0" style="29" hidden="1" customWidth="1"/>
    <col min="4350" max="4350" width="14" style="29" customWidth="1"/>
    <col min="4351" max="4351" width="21.28515625" style="29" customWidth="1"/>
    <col min="4352" max="4352" width="27.7109375" style="29" customWidth="1"/>
    <col min="4353" max="4353" width="14.85546875" style="29" customWidth="1"/>
    <col min="4354" max="4354" width="12.85546875" style="29" customWidth="1"/>
    <col min="4355" max="4355" width="10.42578125" style="29" customWidth="1"/>
    <col min="4356" max="4356" width="13.85546875" style="29" customWidth="1"/>
    <col min="4357" max="4357" width="12.42578125" style="29" customWidth="1"/>
    <col min="4358" max="4358" width="11" style="29" customWidth="1"/>
    <col min="4359" max="4359" width="13.42578125" style="29" bestFit="1" customWidth="1"/>
    <col min="4360" max="4361" width="11" style="29" customWidth="1"/>
    <col min="4362" max="4362" width="12.28515625" style="29" customWidth="1"/>
    <col min="4363" max="4363" width="10.85546875" style="29" customWidth="1"/>
    <col min="4364" max="4366" width="0" style="29" hidden="1" customWidth="1"/>
    <col min="4367" max="4367" width="23.28515625" style="29" customWidth="1"/>
    <col min="4368" max="4602" width="11.42578125" style="29"/>
    <col min="4603" max="4603" width="20.42578125" style="29" customWidth="1"/>
    <col min="4604" max="4604" width="12" style="29" customWidth="1"/>
    <col min="4605" max="4605" width="0" style="29" hidden="1" customWidth="1"/>
    <col min="4606" max="4606" width="14" style="29" customWidth="1"/>
    <col min="4607" max="4607" width="21.28515625" style="29" customWidth="1"/>
    <col min="4608" max="4608" width="27.7109375" style="29" customWidth="1"/>
    <col min="4609" max="4609" width="14.85546875" style="29" customWidth="1"/>
    <col min="4610" max="4610" width="12.85546875" style="29" customWidth="1"/>
    <col min="4611" max="4611" width="10.42578125" style="29" customWidth="1"/>
    <col min="4612" max="4612" width="13.85546875" style="29" customWidth="1"/>
    <col min="4613" max="4613" width="12.42578125" style="29" customWidth="1"/>
    <col min="4614" max="4614" width="11" style="29" customWidth="1"/>
    <col min="4615" max="4615" width="13.42578125" style="29" bestFit="1" customWidth="1"/>
    <col min="4616" max="4617" width="11" style="29" customWidth="1"/>
    <col min="4618" max="4618" width="12.28515625" style="29" customWidth="1"/>
    <col min="4619" max="4619" width="10.85546875" style="29" customWidth="1"/>
    <col min="4620" max="4622" width="0" style="29" hidden="1" customWidth="1"/>
    <col min="4623" max="4623" width="23.28515625" style="29" customWidth="1"/>
    <col min="4624" max="4858" width="11.42578125" style="29"/>
    <col min="4859" max="4859" width="20.42578125" style="29" customWidth="1"/>
    <col min="4860" max="4860" width="12" style="29" customWidth="1"/>
    <col min="4861" max="4861" width="0" style="29" hidden="1" customWidth="1"/>
    <col min="4862" max="4862" width="14" style="29" customWidth="1"/>
    <col min="4863" max="4863" width="21.28515625" style="29" customWidth="1"/>
    <col min="4864" max="4864" width="27.7109375" style="29" customWidth="1"/>
    <col min="4865" max="4865" width="14.85546875" style="29" customWidth="1"/>
    <col min="4866" max="4866" width="12.85546875" style="29" customWidth="1"/>
    <col min="4867" max="4867" width="10.42578125" style="29" customWidth="1"/>
    <col min="4868" max="4868" width="13.85546875" style="29" customWidth="1"/>
    <col min="4869" max="4869" width="12.42578125" style="29" customWidth="1"/>
    <col min="4870" max="4870" width="11" style="29" customWidth="1"/>
    <col min="4871" max="4871" width="13.42578125" style="29" bestFit="1" customWidth="1"/>
    <col min="4872" max="4873" width="11" style="29" customWidth="1"/>
    <col min="4874" max="4874" width="12.28515625" style="29" customWidth="1"/>
    <col min="4875" max="4875" width="10.85546875" style="29" customWidth="1"/>
    <col min="4876" max="4878" width="0" style="29" hidden="1" customWidth="1"/>
    <col min="4879" max="4879" width="23.28515625" style="29" customWidth="1"/>
    <col min="4880" max="5114" width="11.42578125" style="29"/>
    <col min="5115" max="5115" width="20.42578125" style="29" customWidth="1"/>
    <col min="5116" max="5116" width="12" style="29" customWidth="1"/>
    <col min="5117" max="5117" width="0" style="29" hidden="1" customWidth="1"/>
    <col min="5118" max="5118" width="14" style="29" customWidth="1"/>
    <col min="5119" max="5119" width="21.28515625" style="29" customWidth="1"/>
    <col min="5120" max="5120" width="27.7109375" style="29" customWidth="1"/>
    <col min="5121" max="5121" width="14.85546875" style="29" customWidth="1"/>
    <col min="5122" max="5122" width="12.85546875" style="29" customWidth="1"/>
    <col min="5123" max="5123" width="10.42578125" style="29" customWidth="1"/>
    <col min="5124" max="5124" width="13.85546875" style="29" customWidth="1"/>
    <col min="5125" max="5125" width="12.42578125" style="29" customWidth="1"/>
    <col min="5126" max="5126" width="11" style="29" customWidth="1"/>
    <col min="5127" max="5127" width="13.42578125" style="29" bestFit="1" customWidth="1"/>
    <col min="5128" max="5129" width="11" style="29" customWidth="1"/>
    <col min="5130" max="5130" width="12.28515625" style="29" customWidth="1"/>
    <col min="5131" max="5131" width="10.85546875" style="29" customWidth="1"/>
    <col min="5132" max="5134" width="0" style="29" hidden="1" customWidth="1"/>
    <col min="5135" max="5135" width="23.28515625" style="29" customWidth="1"/>
    <col min="5136" max="5370" width="11.42578125" style="29"/>
    <col min="5371" max="5371" width="20.42578125" style="29" customWidth="1"/>
    <col min="5372" max="5372" width="12" style="29" customWidth="1"/>
    <col min="5373" max="5373" width="0" style="29" hidden="1" customWidth="1"/>
    <col min="5374" max="5374" width="14" style="29" customWidth="1"/>
    <col min="5375" max="5375" width="21.28515625" style="29" customWidth="1"/>
    <col min="5376" max="5376" width="27.7109375" style="29" customWidth="1"/>
    <col min="5377" max="5377" width="14.85546875" style="29" customWidth="1"/>
    <col min="5378" max="5378" width="12.85546875" style="29" customWidth="1"/>
    <col min="5379" max="5379" width="10.42578125" style="29" customWidth="1"/>
    <col min="5380" max="5380" width="13.85546875" style="29" customWidth="1"/>
    <col min="5381" max="5381" width="12.42578125" style="29" customWidth="1"/>
    <col min="5382" max="5382" width="11" style="29" customWidth="1"/>
    <col min="5383" max="5383" width="13.42578125" style="29" bestFit="1" customWidth="1"/>
    <col min="5384" max="5385" width="11" style="29" customWidth="1"/>
    <col min="5386" max="5386" width="12.28515625" style="29" customWidth="1"/>
    <col min="5387" max="5387" width="10.85546875" style="29" customWidth="1"/>
    <col min="5388" max="5390" width="0" style="29" hidden="1" customWidth="1"/>
    <col min="5391" max="5391" width="23.28515625" style="29" customWidth="1"/>
    <col min="5392" max="5626" width="11.42578125" style="29"/>
    <col min="5627" max="5627" width="20.42578125" style="29" customWidth="1"/>
    <col min="5628" max="5628" width="12" style="29" customWidth="1"/>
    <col min="5629" max="5629" width="0" style="29" hidden="1" customWidth="1"/>
    <col min="5630" max="5630" width="14" style="29" customWidth="1"/>
    <col min="5631" max="5631" width="21.28515625" style="29" customWidth="1"/>
    <col min="5632" max="5632" width="27.7109375" style="29" customWidth="1"/>
    <col min="5633" max="5633" width="14.85546875" style="29" customWidth="1"/>
    <col min="5634" max="5634" width="12.85546875" style="29" customWidth="1"/>
    <col min="5635" max="5635" width="10.42578125" style="29" customWidth="1"/>
    <col min="5636" max="5636" width="13.85546875" style="29" customWidth="1"/>
    <col min="5637" max="5637" width="12.42578125" style="29" customWidth="1"/>
    <col min="5638" max="5638" width="11" style="29" customWidth="1"/>
    <col min="5639" max="5639" width="13.42578125" style="29" bestFit="1" customWidth="1"/>
    <col min="5640" max="5641" width="11" style="29" customWidth="1"/>
    <col min="5642" max="5642" width="12.28515625" style="29" customWidth="1"/>
    <col min="5643" max="5643" width="10.85546875" style="29" customWidth="1"/>
    <col min="5644" max="5646" width="0" style="29" hidden="1" customWidth="1"/>
    <col min="5647" max="5647" width="23.28515625" style="29" customWidth="1"/>
    <col min="5648" max="5882" width="11.42578125" style="29"/>
    <col min="5883" max="5883" width="20.42578125" style="29" customWidth="1"/>
    <col min="5884" max="5884" width="12" style="29" customWidth="1"/>
    <col min="5885" max="5885" width="0" style="29" hidden="1" customWidth="1"/>
    <col min="5886" max="5886" width="14" style="29" customWidth="1"/>
    <col min="5887" max="5887" width="21.28515625" style="29" customWidth="1"/>
    <col min="5888" max="5888" width="27.7109375" style="29" customWidth="1"/>
    <col min="5889" max="5889" width="14.85546875" style="29" customWidth="1"/>
    <col min="5890" max="5890" width="12.85546875" style="29" customWidth="1"/>
    <col min="5891" max="5891" width="10.42578125" style="29" customWidth="1"/>
    <col min="5892" max="5892" width="13.85546875" style="29" customWidth="1"/>
    <col min="5893" max="5893" width="12.42578125" style="29" customWidth="1"/>
    <col min="5894" max="5894" width="11" style="29" customWidth="1"/>
    <col min="5895" max="5895" width="13.42578125" style="29" bestFit="1" customWidth="1"/>
    <col min="5896" max="5897" width="11" style="29" customWidth="1"/>
    <col min="5898" max="5898" width="12.28515625" style="29" customWidth="1"/>
    <col min="5899" max="5899" width="10.85546875" style="29" customWidth="1"/>
    <col min="5900" max="5902" width="0" style="29" hidden="1" customWidth="1"/>
    <col min="5903" max="5903" width="23.28515625" style="29" customWidth="1"/>
    <col min="5904" max="6138" width="11.42578125" style="29"/>
    <col min="6139" max="6139" width="20.42578125" style="29" customWidth="1"/>
    <col min="6140" max="6140" width="12" style="29" customWidth="1"/>
    <col min="6141" max="6141" width="0" style="29" hidden="1" customWidth="1"/>
    <col min="6142" max="6142" width="14" style="29" customWidth="1"/>
    <col min="6143" max="6143" width="21.28515625" style="29" customWidth="1"/>
    <col min="6144" max="6144" width="27.7109375" style="29" customWidth="1"/>
    <col min="6145" max="6145" width="14.85546875" style="29" customWidth="1"/>
    <col min="6146" max="6146" width="12.85546875" style="29" customWidth="1"/>
    <col min="6147" max="6147" width="10.42578125" style="29" customWidth="1"/>
    <col min="6148" max="6148" width="13.85546875" style="29" customWidth="1"/>
    <col min="6149" max="6149" width="12.42578125" style="29" customWidth="1"/>
    <col min="6150" max="6150" width="11" style="29" customWidth="1"/>
    <col min="6151" max="6151" width="13.42578125" style="29" bestFit="1" customWidth="1"/>
    <col min="6152" max="6153" width="11" style="29" customWidth="1"/>
    <col min="6154" max="6154" width="12.28515625" style="29" customWidth="1"/>
    <col min="6155" max="6155" width="10.85546875" style="29" customWidth="1"/>
    <col min="6156" max="6158" width="0" style="29" hidden="1" customWidth="1"/>
    <col min="6159" max="6159" width="23.28515625" style="29" customWidth="1"/>
    <col min="6160" max="6394" width="11.42578125" style="29"/>
    <col min="6395" max="6395" width="20.42578125" style="29" customWidth="1"/>
    <col min="6396" max="6396" width="12" style="29" customWidth="1"/>
    <col min="6397" max="6397" width="0" style="29" hidden="1" customWidth="1"/>
    <col min="6398" max="6398" width="14" style="29" customWidth="1"/>
    <col min="6399" max="6399" width="21.28515625" style="29" customWidth="1"/>
    <col min="6400" max="6400" width="27.7109375" style="29" customWidth="1"/>
    <col min="6401" max="6401" width="14.85546875" style="29" customWidth="1"/>
    <col min="6402" max="6402" width="12.85546875" style="29" customWidth="1"/>
    <col min="6403" max="6403" width="10.42578125" style="29" customWidth="1"/>
    <col min="6404" max="6404" width="13.85546875" style="29" customWidth="1"/>
    <col min="6405" max="6405" width="12.42578125" style="29" customWidth="1"/>
    <col min="6406" max="6406" width="11" style="29" customWidth="1"/>
    <col min="6407" max="6407" width="13.42578125" style="29" bestFit="1" customWidth="1"/>
    <col min="6408" max="6409" width="11" style="29" customWidth="1"/>
    <col min="6410" max="6410" width="12.28515625" style="29" customWidth="1"/>
    <col min="6411" max="6411" width="10.85546875" style="29" customWidth="1"/>
    <col min="6412" max="6414" width="0" style="29" hidden="1" customWidth="1"/>
    <col min="6415" max="6415" width="23.28515625" style="29" customWidth="1"/>
    <col min="6416" max="6650" width="11.42578125" style="29"/>
    <col min="6651" max="6651" width="20.42578125" style="29" customWidth="1"/>
    <col min="6652" max="6652" width="12" style="29" customWidth="1"/>
    <col min="6653" max="6653" width="0" style="29" hidden="1" customWidth="1"/>
    <col min="6654" max="6654" width="14" style="29" customWidth="1"/>
    <col min="6655" max="6655" width="21.28515625" style="29" customWidth="1"/>
    <col min="6656" max="6656" width="27.7109375" style="29" customWidth="1"/>
    <col min="6657" max="6657" width="14.85546875" style="29" customWidth="1"/>
    <col min="6658" max="6658" width="12.85546875" style="29" customWidth="1"/>
    <col min="6659" max="6659" width="10.42578125" style="29" customWidth="1"/>
    <col min="6660" max="6660" width="13.85546875" style="29" customWidth="1"/>
    <col min="6661" max="6661" width="12.42578125" style="29" customWidth="1"/>
    <col min="6662" max="6662" width="11" style="29" customWidth="1"/>
    <col min="6663" max="6663" width="13.42578125" style="29" bestFit="1" customWidth="1"/>
    <col min="6664" max="6665" width="11" style="29" customWidth="1"/>
    <col min="6666" max="6666" width="12.28515625" style="29" customWidth="1"/>
    <col min="6667" max="6667" width="10.85546875" style="29" customWidth="1"/>
    <col min="6668" max="6670" width="0" style="29" hidden="1" customWidth="1"/>
    <col min="6671" max="6671" width="23.28515625" style="29" customWidth="1"/>
    <col min="6672" max="6906" width="11.42578125" style="29"/>
    <col min="6907" max="6907" width="20.42578125" style="29" customWidth="1"/>
    <col min="6908" max="6908" width="12" style="29" customWidth="1"/>
    <col min="6909" max="6909" width="0" style="29" hidden="1" customWidth="1"/>
    <col min="6910" max="6910" width="14" style="29" customWidth="1"/>
    <col min="6911" max="6911" width="21.28515625" style="29" customWidth="1"/>
    <col min="6912" max="6912" width="27.7109375" style="29" customWidth="1"/>
    <col min="6913" max="6913" width="14.85546875" style="29" customWidth="1"/>
    <col min="6914" max="6914" width="12.85546875" style="29" customWidth="1"/>
    <col min="6915" max="6915" width="10.42578125" style="29" customWidth="1"/>
    <col min="6916" max="6916" width="13.85546875" style="29" customWidth="1"/>
    <col min="6917" max="6917" width="12.42578125" style="29" customWidth="1"/>
    <col min="6918" max="6918" width="11" style="29" customWidth="1"/>
    <col min="6919" max="6919" width="13.42578125" style="29" bestFit="1" customWidth="1"/>
    <col min="6920" max="6921" width="11" style="29" customWidth="1"/>
    <col min="6922" max="6922" width="12.28515625" style="29" customWidth="1"/>
    <col min="6923" max="6923" width="10.85546875" style="29" customWidth="1"/>
    <col min="6924" max="6926" width="0" style="29" hidden="1" customWidth="1"/>
    <col min="6927" max="6927" width="23.28515625" style="29" customWidth="1"/>
    <col min="6928" max="7162" width="11.42578125" style="29"/>
    <col min="7163" max="7163" width="20.42578125" style="29" customWidth="1"/>
    <col min="7164" max="7164" width="12" style="29" customWidth="1"/>
    <col min="7165" max="7165" width="0" style="29" hidden="1" customWidth="1"/>
    <col min="7166" max="7166" width="14" style="29" customWidth="1"/>
    <col min="7167" max="7167" width="21.28515625" style="29" customWidth="1"/>
    <col min="7168" max="7168" width="27.7109375" style="29" customWidth="1"/>
    <col min="7169" max="7169" width="14.85546875" style="29" customWidth="1"/>
    <col min="7170" max="7170" width="12.85546875" style="29" customWidth="1"/>
    <col min="7171" max="7171" width="10.42578125" style="29" customWidth="1"/>
    <col min="7172" max="7172" width="13.85546875" style="29" customWidth="1"/>
    <col min="7173" max="7173" width="12.42578125" style="29" customWidth="1"/>
    <col min="7174" max="7174" width="11" style="29" customWidth="1"/>
    <col min="7175" max="7175" width="13.42578125" style="29" bestFit="1" customWidth="1"/>
    <col min="7176" max="7177" width="11" style="29" customWidth="1"/>
    <col min="7178" max="7178" width="12.28515625" style="29" customWidth="1"/>
    <col min="7179" max="7179" width="10.85546875" style="29" customWidth="1"/>
    <col min="7180" max="7182" width="0" style="29" hidden="1" customWidth="1"/>
    <col min="7183" max="7183" width="23.28515625" style="29" customWidth="1"/>
    <col min="7184" max="7418" width="11.42578125" style="29"/>
    <col min="7419" max="7419" width="20.42578125" style="29" customWidth="1"/>
    <col min="7420" max="7420" width="12" style="29" customWidth="1"/>
    <col min="7421" max="7421" width="0" style="29" hidden="1" customWidth="1"/>
    <col min="7422" max="7422" width="14" style="29" customWidth="1"/>
    <col min="7423" max="7423" width="21.28515625" style="29" customWidth="1"/>
    <col min="7424" max="7424" width="27.7109375" style="29" customWidth="1"/>
    <col min="7425" max="7425" width="14.85546875" style="29" customWidth="1"/>
    <col min="7426" max="7426" width="12.85546875" style="29" customWidth="1"/>
    <col min="7427" max="7427" width="10.42578125" style="29" customWidth="1"/>
    <col min="7428" max="7428" width="13.85546875" style="29" customWidth="1"/>
    <col min="7429" max="7429" width="12.42578125" style="29" customWidth="1"/>
    <col min="7430" max="7430" width="11" style="29" customWidth="1"/>
    <col min="7431" max="7431" width="13.42578125" style="29" bestFit="1" customWidth="1"/>
    <col min="7432" max="7433" width="11" style="29" customWidth="1"/>
    <col min="7434" max="7434" width="12.28515625" style="29" customWidth="1"/>
    <col min="7435" max="7435" width="10.85546875" style="29" customWidth="1"/>
    <col min="7436" max="7438" width="0" style="29" hidden="1" customWidth="1"/>
    <col min="7439" max="7439" width="23.28515625" style="29" customWidth="1"/>
    <col min="7440" max="7674" width="11.42578125" style="29"/>
    <col min="7675" max="7675" width="20.42578125" style="29" customWidth="1"/>
    <col min="7676" max="7676" width="12" style="29" customWidth="1"/>
    <col min="7677" max="7677" width="0" style="29" hidden="1" customWidth="1"/>
    <col min="7678" max="7678" width="14" style="29" customWidth="1"/>
    <col min="7679" max="7679" width="21.28515625" style="29" customWidth="1"/>
    <col min="7680" max="7680" width="27.7109375" style="29" customWidth="1"/>
    <col min="7681" max="7681" width="14.85546875" style="29" customWidth="1"/>
    <col min="7682" max="7682" width="12.85546875" style="29" customWidth="1"/>
    <col min="7683" max="7683" width="10.42578125" style="29" customWidth="1"/>
    <col min="7684" max="7684" width="13.85546875" style="29" customWidth="1"/>
    <col min="7685" max="7685" width="12.42578125" style="29" customWidth="1"/>
    <col min="7686" max="7686" width="11" style="29" customWidth="1"/>
    <col min="7687" max="7687" width="13.42578125" style="29" bestFit="1" customWidth="1"/>
    <col min="7688" max="7689" width="11" style="29" customWidth="1"/>
    <col min="7690" max="7690" width="12.28515625" style="29" customWidth="1"/>
    <col min="7691" max="7691" width="10.85546875" style="29" customWidth="1"/>
    <col min="7692" max="7694" width="0" style="29" hidden="1" customWidth="1"/>
    <col min="7695" max="7695" width="23.28515625" style="29" customWidth="1"/>
    <col min="7696" max="7930" width="11.42578125" style="29"/>
    <col min="7931" max="7931" width="20.42578125" style="29" customWidth="1"/>
    <col min="7932" max="7932" width="12" style="29" customWidth="1"/>
    <col min="7933" max="7933" width="0" style="29" hidden="1" customWidth="1"/>
    <col min="7934" max="7934" width="14" style="29" customWidth="1"/>
    <col min="7935" max="7935" width="21.28515625" style="29" customWidth="1"/>
    <col min="7936" max="7936" width="27.7109375" style="29" customWidth="1"/>
    <col min="7937" max="7937" width="14.85546875" style="29" customWidth="1"/>
    <col min="7938" max="7938" width="12.85546875" style="29" customWidth="1"/>
    <col min="7939" max="7939" width="10.42578125" style="29" customWidth="1"/>
    <col min="7940" max="7940" width="13.85546875" style="29" customWidth="1"/>
    <col min="7941" max="7941" width="12.42578125" style="29" customWidth="1"/>
    <col min="7942" max="7942" width="11" style="29" customWidth="1"/>
    <col min="7943" max="7943" width="13.42578125" style="29" bestFit="1" customWidth="1"/>
    <col min="7944" max="7945" width="11" style="29" customWidth="1"/>
    <col min="7946" max="7946" width="12.28515625" style="29" customWidth="1"/>
    <col min="7947" max="7947" width="10.85546875" style="29" customWidth="1"/>
    <col min="7948" max="7950" width="0" style="29" hidden="1" customWidth="1"/>
    <col min="7951" max="7951" width="23.28515625" style="29" customWidth="1"/>
    <col min="7952" max="8186" width="11.42578125" style="29"/>
    <col min="8187" max="8187" width="20.42578125" style="29" customWidth="1"/>
    <col min="8188" max="8188" width="12" style="29" customWidth="1"/>
    <col min="8189" max="8189" width="0" style="29" hidden="1" customWidth="1"/>
    <col min="8190" max="8190" width="14" style="29" customWidth="1"/>
    <col min="8191" max="8191" width="21.28515625" style="29" customWidth="1"/>
    <col min="8192" max="8192" width="27.7109375" style="29" customWidth="1"/>
    <col min="8193" max="8193" width="14.85546875" style="29" customWidth="1"/>
    <col min="8194" max="8194" width="12.85546875" style="29" customWidth="1"/>
    <col min="8195" max="8195" width="10.42578125" style="29" customWidth="1"/>
    <col min="8196" max="8196" width="13.85546875" style="29" customWidth="1"/>
    <col min="8197" max="8197" width="12.42578125" style="29" customWidth="1"/>
    <col min="8198" max="8198" width="11" style="29" customWidth="1"/>
    <col min="8199" max="8199" width="13.42578125" style="29" bestFit="1" customWidth="1"/>
    <col min="8200" max="8201" width="11" style="29" customWidth="1"/>
    <col min="8202" max="8202" width="12.28515625" style="29" customWidth="1"/>
    <col min="8203" max="8203" width="10.85546875" style="29" customWidth="1"/>
    <col min="8204" max="8206" width="0" style="29" hidden="1" customWidth="1"/>
    <col min="8207" max="8207" width="23.28515625" style="29" customWidth="1"/>
    <col min="8208" max="8442" width="11.42578125" style="29"/>
    <col min="8443" max="8443" width="20.42578125" style="29" customWidth="1"/>
    <col min="8444" max="8444" width="12" style="29" customWidth="1"/>
    <col min="8445" max="8445" width="0" style="29" hidden="1" customWidth="1"/>
    <col min="8446" max="8446" width="14" style="29" customWidth="1"/>
    <col min="8447" max="8447" width="21.28515625" style="29" customWidth="1"/>
    <col min="8448" max="8448" width="27.7109375" style="29" customWidth="1"/>
    <col min="8449" max="8449" width="14.85546875" style="29" customWidth="1"/>
    <col min="8450" max="8450" width="12.85546875" style="29" customWidth="1"/>
    <col min="8451" max="8451" width="10.42578125" style="29" customWidth="1"/>
    <col min="8452" max="8452" width="13.85546875" style="29" customWidth="1"/>
    <col min="8453" max="8453" width="12.42578125" style="29" customWidth="1"/>
    <col min="8454" max="8454" width="11" style="29" customWidth="1"/>
    <col min="8455" max="8455" width="13.42578125" style="29" bestFit="1" customWidth="1"/>
    <col min="8456" max="8457" width="11" style="29" customWidth="1"/>
    <col min="8458" max="8458" width="12.28515625" style="29" customWidth="1"/>
    <col min="8459" max="8459" width="10.85546875" style="29" customWidth="1"/>
    <col min="8460" max="8462" width="0" style="29" hidden="1" customWidth="1"/>
    <col min="8463" max="8463" width="23.28515625" style="29" customWidth="1"/>
    <col min="8464" max="8698" width="11.42578125" style="29"/>
    <col min="8699" max="8699" width="20.42578125" style="29" customWidth="1"/>
    <col min="8700" max="8700" width="12" style="29" customWidth="1"/>
    <col min="8701" max="8701" width="0" style="29" hidden="1" customWidth="1"/>
    <col min="8702" max="8702" width="14" style="29" customWidth="1"/>
    <col min="8703" max="8703" width="21.28515625" style="29" customWidth="1"/>
    <col min="8704" max="8704" width="27.7109375" style="29" customWidth="1"/>
    <col min="8705" max="8705" width="14.85546875" style="29" customWidth="1"/>
    <col min="8706" max="8706" width="12.85546875" style="29" customWidth="1"/>
    <col min="8707" max="8707" width="10.42578125" style="29" customWidth="1"/>
    <col min="8708" max="8708" width="13.85546875" style="29" customWidth="1"/>
    <col min="8709" max="8709" width="12.42578125" style="29" customWidth="1"/>
    <col min="8710" max="8710" width="11" style="29" customWidth="1"/>
    <col min="8711" max="8711" width="13.42578125" style="29" bestFit="1" customWidth="1"/>
    <col min="8712" max="8713" width="11" style="29" customWidth="1"/>
    <col min="8714" max="8714" width="12.28515625" style="29" customWidth="1"/>
    <col min="8715" max="8715" width="10.85546875" style="29" customWidth="1"/>
    <col min="8716" max="8718" width="0" style="29" hidden="1" customWidth="1"/>
    <col min="8719" max="8719" width="23.28515625" style="29" customWidth="1"/>
    <col min="8720" max="8954" width="11.42578125" style="29"/>
    <col min="8955" max="8955" width="20.42578125" style="29" customWidth="1"/>
    <col min="8956" max="8956" width="12" style="29" customWidth="1"/>
    <col min="8957" max="8957" width="0" style="29" hidden="1" customWidth="1"/>
    <col min="8958" max="8958" width="14" style="29" customWidth="1"/>
    <col min="8959" max="8959" width="21.28515625" style="29" customWidth="1"/>
    <col min="8960" max="8960" width="27.7109375" style="29" customWidth="1"/>
    <col min="8961" max="8961" width="14.85546875" style="29" customWidth="1"/>
    <col min="8962" max="8962" width="12.85546875" style="29" customWidth="1"/>
    <col min="8963" max="8963" width="10.42578125" style="29" customWidth="1"/>
    <col min="8964" max="8964" width="13.85546875" style="29" customWidth="1"/>
    <col min="8965" max="8965" width="12.42578125" style="29" customWidth="1"/>
    <col min="8966" max="8966" width="11" style="29" customWidth="1"/>
    <col min="8967" max="8967" width="13.42578125" style="29" bestFit="1" customWidth="1"/>
    <col min="8968" max="8969" width="11" style="29" customWidth="1"/>
    <col min="8970" max="8970" width="12.28515625" style="29" customWidth="1"/>
    <col min="8971" max="8971" width="10.85546875" style="29" customWidth="1"/>
    <col min="8972" max="8974" width="0" style="29" hidden="1" customWidth="1"/>
    <col min="8975" max="8975" width="23.28515625" style="29" customWidth="1"/>
    <col min="8976" max="9210" width="11.42578125" style="29"/>
    <col min="9211" max="9211" width="20.42578125" style="29" customWidth="1"/>
    <col min="9212" max="9212" width="12" style="29" customWidth="1"/>
    <col min="9213" max="9213" width="0" style="29" hidden="1" customWidth="1"/>
    <col min="9214" max="9214" width="14" style="29" customWidth="1"/>
    <col min="9215" max="9215" width="21.28515625" style="29" customWidth="1"/>
    <col min="9216" max="9216" width="27.7109375" style="29" customWidth="1"/>
    <col min="9217" max="9217" width="14.85546875" style="29" customWidth="1"/>
    <col min="9218" max="9218" width="12.85546875" style="29" customWidth="1"/>
    <col min="9219" max="9219" width="10.42578125" style="29" customWidth="1"/>
    <col min="9220" max="9220" width="13.85546875" style="29" customWidth="1"/>
    <col min="9221" max="9221" width="12.42578125" style="29" customWidth="1"/>
    <col min="9222" max="9222" width="11" style="29" customWidth="1"/>
    <col min="9223" max="9223" width="13.42578125" style="29" bestFit="1" customWidth="1"/>
    <col min="9224" max="9225" width="11" style="29" customWidth="1"/>
    <col min="9226" max="9226" width="12.28515625" style="29" customWidth="1"/>
    <col min="9227" max="9227" width="10.85546875" style="29" customWidth="1"/>
    <col min="9228" max="9230" width="0" style="29" hidden="1" customWidth="1"/>
    <col min="9231" max="9231" width="23.28515625" style="29" customWidth="1"/>
    <col min="9232" max="9466" width="11.42578125" style="29"/>
    <col min="9467" max="9467" width="20.42578125" style="29" customWidth="1"/>
    <col min="9468" max="9468" width="12" style="29" customWidth="1"/>
    <col min="9469" max="9469" width="0" style="29" hidden="1" customWidth="1"/>
    <col min="9470" max="9470" width="14" style="29" customWidth="1"/>
    <col min="9471" max="9471" width="21.28515625" style="29" customWidth="1"/>
    <col min="9472" max="9472" width="27.7109375" style="29" customWidth="1"/>
    <col min="9473" max="9473" width="14.85546875" style="29" customWidth="1"/>
    <col min="9474" max="9474" width="12.85546875" style="29" customWidth="1"/>
    <col min="9475" max="9475" width="10.42578125" style="29" customWidth="1"/>
    <col min="9476" max="9476" width="13.85546875" style="29" customWidth="1"/>
    <col min="9477" max="9477" width="12.42578125" style="29" customWidth="1"/>
    <col min="9478" max="9478" width="11" style="29" customWidth="1"/>
    <col min="9479" max="9479" width="13.42578125" style="29" bestFit="1" customWidth="1"/>
    <col min="9480" max="9481" width="11" style="29" customWidth="1"/>
    <col min="9482" max="9482" width="12.28515625" style="29" customWidth="1"/>
    <col min="9483" max="9483" width="10.85546875" style="29" customWidth="1"/>
    <col min="9484" max="9486" width="0" style="29" hidden="1" customWidth="1"/>
    <col min="9487" max="9487" width="23.28515625" style="29" customWidth="1"/>
    <col min="9488" max="9722" width="11.42578125" style="29"/>
    <col min="9723" max="9723" width="20.42578125" style="29" customWidth="1"/>
    <col min="9724" max="9724" width="12" style="29" customWidth="1"/>
    <col min="9725" max="9725" width="0" style="29" hidden="1" customWidth="1"/>
    <col min="9726" max="9726" width="14" style="29" customWidth="1"/>
    <col min="9727" max="9727" width="21.28515625" style="29" customWidth="1"/>
    <col min="9728" max="9728" width="27.7109375" style="29" customWidth="1"/>
    <col min="9729" max="9729" width="14.85546875" style="29" customWidth="1"/>
    <col min="9730" max="9730" width="12.85546875" style="29" customWidth="1"/>
    <col min="9731" max="9731" width="10.42578125" style="29" customWidth="1"/>
    <col min="9732" max="9732" width="13.85546875" style="29" customWidth="1"/>
    <col min="9733" max="9733" width="12.42578125" style="29" customWidth="1"/>
    <col min="9734" max="9734" width="11" style="29" customWidth="1"/>
    <col min="9735" max="9735" width="13.42578125" style="29" bestFit="1" customWidth="1"/>
    <col min="9736" max="9737" width="11" style="29" customWidth="1"/>
    <col min="9738" max="9738" width="12.28515625" style="29" customWidth="1"/>
    <col min="9739" max="9739" width="10.85546875" style="29" customWidth="1"/>
    <col min="9740" max="9742" width="0" style="29" hidden="1" customWidth="1"/>
    <col min="9743" max="9743" width="23.28515625" style="29" customWidth="1"/>
    <col min="9744" max="9978" width="11.42578125" style="29"/>
    <col min="9979" max="9979" width="20.42578125" style="29" customWidth="1"/>
    <col min="9980" max="9980" width="12" style="29" customWidth="1"/>
    <col min="9981" max="9981" width="0" style="29" hidden="1" customWidth="1"/>
    <col min="9982" max="9982" width="14" style="29" customWidth="1"/>
    <col min="9983" max="9983" width="21.28515625" style="29" customWidth="1"/>
    <col min="9984" max="9984" width="27.7109375" style="29" customWidth="1"/>
    <col min="9985" max="9985" width="14.85546875" style="29" customWidth="1"/>
    <col min="9986" max="9986" width="12.85546875" style="29" customWidth="1"/>
    <col min="9987" max="9987" width="10.42578125" style="29" customWidth="1"/>
    <col min="9988" max="9988" width="13.85546875" style="29" customWidth="1"/>
    <col min="9989" max="9989" width="12.42578125" style="29" customWidth="1"/>
    <col min="9990" max="9990" width="11" style="29" customWidth="1"/>
    <col min="9991" max="9991" width="13.42578125" style="29" bestFit="1" customWidth="1"/>
    <col min="9992" max="9993" width="11" style="29" customWidth="1"/>
    <col min="9994" max="9994" width="12.28515625" style="29" customWidth="1"/>
    <col min="9995" max="9995" width="10.85546875" style="29" customWidth="1"/>
    <col min="9996" max="9998" width="0" style="29" hidden="1" customWidth="1"/>
    <col min="9999" max="9999" width="23.28515625" style="29" customWidth="1"/>
    <col min="10000" max="10234" width="11.42578125" style="29"/>
    <col min="10235" max="10235" width="20.42578125" style="29" customWidth="1"/>
    <col min="10236" max="10236" width="12" style="29" customWidth="1"/>
    <col min="10237" max="10237" width="0" style="29" hidden="1" customWidth="1"/>
    <col min="10238" max="10238" width="14" style="29" customWidth="1"/>
    <col min="10239" max="10239" width="21.28515625" style="29" customWidth="1"/>
    <col min="10240" max="10240" width="27.7109375" style="29" customWidth="1"/>
    <col min="10241" max="10241" width="14.85546875" style="29" customWidth="1"/>
    <col min="10242" max="10242" width="12.85546875" style="29" customWidth="1"/>
    <col min="10243" max="10243" width="10.42578125" style="29" customWidth="1"/>
    <col min="10244" max="10244" width="13.85546875" style="29" customWidth="1"/>
    <col min="10245" max="10245" width="12.42578125" style="29" customWidth="1"/>
    <col min="10246" max="10246" width="11" style="29" customWidth="1"/>
    <col min="10247" max="10247" width="13.42578125" style="29" bestFit="1" customWidth="1"/>
    <col min="10248" max="10249" width="11" style="29" customWidth="1"/>
    <col min="10250" max="10250" width="12.28515625" style="29" customWidth="1"/>
    <col min="10251" max="10251" width="10.85546875" style="29" customWidth="1"/>
    <col min="10252" max="10254" width="0" style="29" hidden="1" customWidth="1"/>
    <col min="10255" max="10255" width="23.28515625" style="29" customWidth="1"/>
    <col min="10256" max="10490" width="11.42578125" style="29"/>
    <col min="10491" max="10491" width="20.42578125" style="29" customWidth="1"/>
    <col min="10492" max="10492" width="12" style="29" customWidth="1"/>
    <col min="10493" max="10493" width="0" style="29" hidden="1" customWidth="1"/>
    <col min="10494" max="10494" width="14" style="29" customWidth="1"/>
    <col min="10495" max="10495" width="21.28515625" style="29" customWidth="1"/>
    <col min="10496" max="10496" width="27.7109375" style="29" customWidth="1"/>
    <col min="10497" max="10497" width="14.85546875" style="29" customWidth="1"/>
    <col min="10498" max="10498" width="12.85546875" style="29" customWidth="1"/>
    <col min="10499" max="10499" width="10.42578125" style="29" customWidth="1"/>
    <col min="10500" max="10500" width="13.85546875" style="29" customWidth="1"/>
    <col min="10501" max="10501" width="12.42578125" style="29" customWidth="1"/>
    <col min="10502" max="10502" width="11" style="29" customWidth="1"/>
    <col min="10503" max="10503" width="13.42578125" style="29" bestFit="1" customWidth="1"/>
    <col min="10504" max="10505" width="11" style="29" customWidth="1"/>
    <col min="10506" max="10506" width="12.28515625" style="29" customWidth="1"/>
    <col min="10507" max="10507" width="10.85546875" style="29" customWidth="1"/>
    <col min="10508" max="10510" width="0" style="29" hidden="1" customWidth="1"/>
    <col min="10511" max="10511" width="23.28515625" style="29" customWidth="1"/>
    <col min="10512" max="10746" width="11.42578125" style="29"/>
    <col min="10747" max="10747" width="20.42578125" style="29" customWidth="1"/>
    <col min="10748" max="10748" width="12" style="29" customWidth="1"/>
    <col min="10749" max="10749" width="0" style="29" hidden="1" customWidth="1"/>
    <col min="10750" max="10750" width="14" style="29" customWidth="1"/>
    <col min="10751" max="10751" width="21.28515625" style="29" customWidth="1"/>
    <col min="10752" max="10752" width="27.7109375" style="29" customWidth="1"/>
    <col min="10753" max="10753" width="14.85546875" style="29" customWidth="1"/>
    <col min="10754" max="10754" width="12.85546875" style="29" customWidth="1"/>
    <col min="10755" max="10755" width="10.42578125" style="29" customWidth="1"/>
    <col min="10756" max="10756" width="13.85546875" style="29" customWidth="1"/>
    <col min="10757" max="10757" width="12.42578125" style="29" customWidth="1"/>
    <col min="10758" max="10758" width="11" style="29" customWidth="1"/>
    <col min="10759" max="10759" width="13.42578125" style="29" bestFit="1" customWidth="1"/>
    <col min="10760" max="10761" width="11" style="29" customWidth="1"/>
    <col min="10762" max="10762" width="12.28515625" style="29" customWidth="1"/>
    <col min="10763" max="10763" width="10.85546875" style="29" customWidth="1"/>
    <col min="10764" max="10766" width="0" style="29" hidden="1" customWidth="1"/>
    <col min="10767" max="10767" width="23.28515625" style="29" customWidth="1"/>
    <col min="10768" max="11002" width="11.42578125" style="29"/>
    <col min="11003" max="11003" width="20.42578125" style="29" customWidth="1"/>
    <col min="11004" max="11004" width="12" style="29" customWidth="1"/>
    <col min="11005" max="11005" width="0" style="29" hidden="1" customWidth="1"/>
    <col min="11006" max="11006" width="14" style="29" customWidth="1"/>
    <col min="11007" max="11007" width="21.28515625" style="29" customWidth="1"/>
    <col min="11008" max="11008" width="27.7109375" style="29" customWidth="1"/>
    <col min="11009" max="11009" width="14.85546875" style="29" customWidth="1"/>
    <col min="11010" max="11010" width="12.85546875" style="29" customWidth="1"/>
    <col min="11011" max="11011" width="10.42578125" style="29" customWidth="1"/>
    <col min="11012" max="11012" width="13.85546875" style="29" customWidth="1"/>
    <col min="11013" max="11013" width="12.42578125" style="29" customWidth="1"/>
    <col min="11014" max="11014" width="11" style="29" customWidth="1"/>
    <col min="11015" max="11015" width="13.42578125" style="29" bestFit="1" customWidth="1"/>
    <col min="11016" max="11017" width="11" style="29" customWidth="1"/>
    <col min="11018" max="11018" width="12.28515625" style="29" customWidth="1"/>
    <col min="11019" max="11019" width="10.85546875" style="29" customWidth="1"/>
    <col min="11020" max="11022" width="0" style="29" hidden="1" customWidth="1"/>
    <col min="11023" max="11023" width="23.28515625" style="29" customWidth="1"/>
    <col min="11024" max="11258" width="11.42578125" style="29"/>
    <col min="11259" max="11259" width="20.42578125" style="29" customWidth="1"/>
    <col min="11260" max="11260" width="12" style="29" customWidth="1"/>
    <col min="11261" max="11261" width="0" style="29" hidden="1" customWidth="1"/>
    <col min="11262" max="11262" width="14" style="29" customWidth="1"/>
    <col min="11263" max="11263" width="21.28515625" style="29" customWidth="1"/>
    <col min="11264" max="11264" width="27.7109375" style="29" customWidth="1"/>
    <col min="11265" max="11265" width="14.85546875" style="29" customWidth="1"/>
    <col min="11266" max="11266" width="12.85546875" style="29" customWidth="1"/>
    <col min="11267" max="11267" width="10.42578125" style="29" customWidth="1"/>
    <col min="11268" max="11268" width="13.85546875" style="29" customWidth="1"/>
    <col min="11269" max="11269" width="12.42578125" style="29" customWidth="1"/>
    <col min="11270" max="11270" width="11" style="29" customWidth="1"/>
    <col min="11271" max="11271" width="13.42578125" style="29" bestFit="1" customWidth="1"/>
    <col min="11272" max="11273" width="11" style="29" customWidth="1"/>
    <col min="11274" max="11274" width="12.28515625" style="29" customWidth="1"/>
    <col min="11275" max="11275" width="10.85546875" style="29" customWidth="1"/>
    <col min="11276" max="11278" width="0" style="29" hidden="1" customWidth="1"/>
    <col min="11279" max="11279" width="23.28515625" style="29" customWidth="1"/>
    <col min="11280" max="11514" width="11.42578125" style="29"/>
    <col min="11515" max="11515" width="20.42578125" style="29" customWidth="1"/>
    <col min="11516" max="11516" width="12" style="29" customWidth="1"/>
    <col min="11517" max="11517" width="0" style="29" hidden="1" customWidth="1"/>
    <col min="11518" max="11518" width="14" style="29" customWidth="1"/>
    <col min="11519" max="11519" width="21.28515625" style="29" customWidth="1"/>
    <col min="11520" max="11520" width="27.7109375" style="29" customWidth="1"/>
    <col min="11521" max="11521" width="14.85546875" style="29" customWidth="1"/>
    <col min="11522" max="11522" width="12.85546875" style="29" customWidth="1"/>
    <col min="11523" max="11523" width="10.42578125" style="29" customWidth="1"/>
    <col min="11524" max="11524" width="13.85546875" style="29" customWidth="1"/>
    <col min="11525" max="11525" width="12.42578125" style="29" customWidth="1"/>
    <col min="11526" max="11526" width="11" style="29" customWidth="1"/>
    <col min="11527" max="11527" width="13.42578125" style="29" bestFit="1" customWidth="1"/>
    <col min="11528" max="11529" width="11" style="29" customWidth="1"/>
    <col min="11530" max="11530" width="12.28515625" style="29" customWidth="1"/>
    <col min="11531" max="11531" width="10.85546875" style="29" customWidth="1"/>
    <col min="11532" max="11534" width="0" style="29" hidden="1" customWidth="1"/>
    <col min="11535" max="11535" width="23.28515625" style="29" customWidth="1"/>
    <col min="11536" max="11770" width="11.42578125" style="29"/>
    <col min="11771" max="11771" width="20.42578125" style="29" customWidth="1"/>
    <col min="11772" max="11772" width="12" style="29" customWidth="1"/>
    <col min="11773" max="11773" width="0" style="29" hidden="1" customWidth="1"/>
    <col min="11774" max="11774" width="14" style="29" customWidth="1"/>
    <col min="11775" max="11775" width="21.28515625" style="29" customWidth="1"/>
    <col min="11776" max="11776" width="27.7109375" style="29" customWidth="1"/>
    <col min="11777" max="11777" width="14.85546875" style="29" customWidth="1"/>
    <col min="11778" max="11778" width="12.85546875" style="29" customWidth="1"/>
    <col min="11779" max="11779" width="10.42578125" style="29" customWidth="1"/>
    <col min="11780" max="11780" width="13.85546875" style="29" customWidth="1"/>
    <col min="11781" max="11781" width="12.42578125" style="29" customWidth="1"/>
    <col min="11782" max="11782" width="11" style="29" customWidth="1"/>
    <col min="11783" max="11783" width="13.42578125" style="29" bestFit="1" customWidth="1"/>
    <col min="11784" max="11785" width="11" style="29" customWidth="1"/>
    <col min="11786" max="11786" width="12.28515625" style="29" customWidth="1"/>
    <col min="11787" max="11787" width="10.85546875" style="29" customWidth="1"/>
    <col min="11788" max="11790" width="0" style="29" hidden="1" customWidth="1"/>
    <col min="11791" max="11791" width="23.28515625" style="29" customWidth="1"/>
    <col min="11792" max="12026" width="11.42578125" style="29"/>
    <col min="12027" max="12027" width="20.42578125" style="29" customWidth="1"/>
    <col min="12028" max="12028" width="12" style="29" customWidth="1"/>
    <col min="12029" max="12029" width="0" style="29" hidden="1" customWidth="1"/>
    <col min="12030" max="12030" width="14" style="29" customWidth="1"/>
    <col min="12031" max="12031" width="21.28515625" style="29" customWidth="1"/>
    <col min="12032" max="12032" width="27.7109375" style="29" customWidth="1"/>
    <col min="12033" max="12033" width="14.85546875" style="29" customWidth="1"/>
    <col min="12034" max="12034" width="12.85546875" style="29" customWidth="1"/>
    <col min="12035" max="12035" width="10.42578125" style="29" customWidth="1"/>
    <col min="12036" max="12036" width="13.85546875" style="29" customWidth="1"/>
    <col min="12037" max="12037" width="12.42578125" style="29" customWidth="1"/>
    <col min="12038" max="12038" width="11" style="29" customWidth="1"/>
    <col min="12039" max="12039" width="13.42578125" style="29" bestFit="1" customWidth="1"/>
    <col min="12040" max="12041" width="11" style="29" customWidth="1"/>
    <col min="12042" max="12042" width="12.28515625" style="29" customWidth="1"/>
    <col min="12043" max="12043" width="10.85546875" style="29" customWidth="1"/>
    <col min="12044" max="12046" width="0" style="29" hidden="1" customWidth="1"/>
    <col min="12047" max="12047" width="23.28515625" style="29" customWidth="1"/>
    <col min="12048" max="12282" width="11.42578125" style="29"/>
    <col min="12283" max="12283" width="20.42578125" style="29" customWidth="1"/>
    <col min="12284" max="12284" width="12" style="29" customWidth="1"/>
    <col min="12285" max="12285" width="0" style="29" hidden="1" customWidth="1"/>
    <col min="12286" max="12286" width="14" style="29" customWidth="1"/>
    <col min="12287" max="12287" width="21.28515625" style="29" customWidth="1"/>
    <col min="12288" max="12288" width="27.7109375" style="29" customWidth="1"/>
    <col min="12289" max="12289" width="14.85546875" style="29" customWidth="1"/>
    <col min="12290" max="12290" width="12.85546875" style="29" customWidth="1"/>
    <col min="12291" max="12291" width="10.42578125" style="29" customWidth="1"/>
    <col min="12292" max="12292" width="13.85546875" style="29" customWidth="1"/>
    <col min="12293" max="12293" width="12.42578125" style="29" customWidth="1"/>
    <col min="12294" max="12294" width="11" style="29" customWidth="1"/>
    <col min="12295" max="12295" width="13.42578125" style="29" bestFit="1" customWidth="1"/>
    <col min="12296" max="12297" width="11" style="29" customWidth="1"/>
    <col min="12298" max="12298" width="12.28515625" style="29" customWidth="1"/>
    <col min="12299" max="12299" width="10.85546875" style="29" customWidth="1"/>
    <col min="12300" max="12302" width="0" style="29" hidden="1" customWidth="1"/>
    <col min="12303" max="12303" width="23.28515625" style="29" customWidth="1"/>
    <col min="12304" max="12538" width="11.42578125" style="29"/>
    <col min="12539" max="12539" width="20.42578125" style="29" customWidth="1"/>
    <col min="12540" max="12540" width="12" style="29" customWidth="1"/>
    <col min="12541" max="12541" width="0" style="29" hidden="1" customWidth="1"/>
    <col min="12542" max="12542" width="14" style="29" customWidth="1"/>
    <col min="12543" max="12543" width="21.28515625" style="29" customWidth="1"/>
    <col min="12544" max="12544" width="27.7109375" style="29" customWidth="1"/>
    <col min="12545" max="12545" width="14.85546875" style="29" customWidth="1"/>
    <col min="12546" max="12546" width="12.85546875" style="29" customWidth="1"/>
    <col min="12547" max="12547" width="10.42578125" style="29" customWidth="1"/>
    <col min="12548" max="12548" width="13.85546875" style="29" customWidth="1"/>
    <col min="12549" max="12549" width="12.42578125" style="29" customWidth="1"/>
    <col min="12550" max="12550" width="11" style="29" customWidth="1"/>
    <col min="12551" max="12551" width="13.42578125" style="29" bestFit="1" customWidth="1"/>
    <col min="12552" max="12553" width="11" style="29" customWidth="1"/>
    <col min="12554" max="12554" width="12.28515625" style="29" customWidth="1"/>
    <col min="12555" max="12555" width="10.85546875" style="29" customWidth="1"/>
    <col min="12556" max="12558" width="0" style="29" hidden="1" customWidth="1"/>
    <col min="12559" max="12559" width="23.28515625" style="29" customWidth="1"/>
    <col min="12560" max="12794" width="11.42578125" style="29"/>
    <col min="12795" max="12795" width="20.42578125" style="29" customWidth="1"/>
    <col min="12796" max="12796" width="12" style="29" customWidth="1"/>
    <col min="12797" max="12797" width="0" style="29" hidden="1" customWidth="1"/>
    <col min="12798" max="12798" width="14" style="29" customWidth="1"/>
    <col min="12799" max="12799" width="21.28515625" style="29" customWidth="1"/>
    <col min="12800" max="12800" width="27.7109375" style="29" customWidth="1"/>
    <col min="12801" max="12801" width="14.85546875" style="29" customWidth="1"/>
    <col min="12802" max="12802" width="12.85546875" style="29" customWidth="1"/>
    <col min="12803" max="12803" width="10.42578125" style="29" customWidth="1"/>
    <col min="12804" max="12804" width="13.85546875" style="29" customWidth="1"/>
    <col min="12805" max="12805" width="12.42578125" style="29" customWidth="1"/>
    <col min="12806" max="12806" width="11" style="29" customWidth="1"/>
    <col min="12807" max="12807" width="13.42578125" style="29" bestFit="1" customWidth="1"/>
    <col min="12808" max="12809" width="11" style="29" customWidth="1"/>
    <col min="12810" max="12810" width="12.28515625" style="29" customWidth="1"/>
    <col min="12811" max="12811" width="10.85546875" style="29" customWidth="1"/>
    <col min="12812" max="12814" width="0" style="29" hidden="1" customWidth="1"/>
    <col min="12815" max="12815" width="23.28515625" style="29" customWidth="1"/>
    <col min="12816" max="13050" width="11.42578125" style="29"/>
    <col min="13051" max="13051" width="20.42578125" style="29" customWidth="1"/>
    <col min="13052" max="13052" width="12" style="29" customWidth="1"/>
    <col min="13053" max="13053" width="0" style="29" hidden="1" customWidth="1"/>
    <col min="13054" max="13054" width="14" style="29" customWidth="1"/>
    <col min="13055" max="13055" width="21.28515625" style="29" customWidth="1"/>
    <col min="13056" max="13056" width="27.7109375" style="29" customWidth="1"/>
    <col min="13057" max="13057" width="14.85546875" style="29" customWidth="1"/>
    <col min="13058" max="13058" width="12.85546875" style="29" customWidth="1"/>
    <col min="13059" max="13059" width="10.42578125" style="29" customWidth="1"/>
    <col min="13060" max="13060" width="13.85546875" style="29" customWidth="1"/>
    <col min="13061" max="13061" width="12.42578125" style="29" customWidth="1"/>
    <col min="13062" max="13062" width="11" style="29" customWidth="1"/>
    <col min="13063" max="13063" width="13.42578125" style="29" bestFit="1" customWidth="1"/>
    <col min="13064" max="13065" width="11" style="29" customWidth="1"/>
    <col min="13066" max="13066" width="12.28515625" style="29" customWidth="1"/>
    <col min="13067" max="13067" width="10.85546875" style="29" customWidth="1"/>
    <col min="13068" max="13070" width="0" style="29" hidden="1" customWidth="1"/>
    <col min="13071" max="13071" width="23.28515625" style="29" customWidth="1"/>
    <col min="13072" max="13306" width="11.42578125" style="29"/>
    <col min="13307" max="13307" width="20.42578125" style="29" customWidth="1"/>
    <col min="13308" max="13308" width="12" style="29" customWidth="1"/>
    <col min="13309" max="13309" width="0" style="29" hidden="1" customWidth="1"/>
    <col min="13310" max="13310" width="14" style="29" customWidth="1"/>
    <col min="13311" max="13311" width="21.28515625" style="29" customWidth="1"/>
    <col min="13312" max="13312" width="27.7109375" style="29" customWidth="1"/>
    <col min="13313" max="13313" width="14.85546875" style="29" customWidth="1"/>
    <col min="13314" max="13314" width="12.85546875" style="29" customWidth="1"/>
    <col min="13315" max="13315" width="10.42578125" style="29" customWidth="1"/>
    <col min="13316" max="13316" width="13.85546875" style="29" customWidth="1"/>
    <col min="13317" max="13317" width="12.42578125" style="29" customWidth="1"/>
    <col min="13318" max="13318" width="11" style="29" customWidth="1"/>
    <col min="13319" max="13319" width="13.42578125" style="29" bestFit="1" customWidth="1"/>
    <col min="13320" max="13321" width="11" style="29" customWidth="1"/>
    <col min="13322" max="13322" width="12.28515625" style="29" customWidth="1"/>
    <col min="13323" max="13323" width="10.85546875" style="29" customWidth="1"/>
    <col min="13324" max="13326" width="0" style="29" hidden="1" customWidth="1"/>
    <col min="13327" max="13327" width="23.28515625" style="29" customWidth="1"/>
    <col min="13328" max="13562" width="11.42578125" style="29"/>
    <col min="13563" max="13563" width="20.42578125" style="29" customWidth="1"/>
    <col min="13564" max="13564" width="12" style="29" customWidth="1"/>
    <col min="13565" max="13565" width="0" style="29" hidden="1" customWidth="1"/>
    <col min="13566" max="13566" width="14" style="29" customWidth="1"/>
    <col min="13567" max="13567" width="21.28515625" style="29" customWidth="1"/>
    <col min="13568" max="13568" width="27.7109375" style="29" customWidth="1"/>
    <col min="13569" max="13569" width="14.85546875" style="29" customWidth="1"/>
    <col min="13570" max="13570" width="12.85546875" style="29" customWidth="1"/>
    <col min="13571" max="13571" width="10.42578125" style="29" customWidth="1"/>
    <col min="13572" max="13572" width="13.85546875" style="29" customWidth="1"/>
    <col min="13573" max="13573" width="12.42578125" style="29" customWidth="1"/>
    <col min="13574" max="13574" width="11" style="29" customWidth="1"/>
    <col min="13575" max="13575" width="13.42578125" style="29" bestFit="1" customWidth="1"/>
    <col min="13576" max="13577" width="11" style="29" customWidth="1"/>
    <col min="13578" max="13578" width="12.28515625" style="29" customWidth="1"/>
    <col min="13579" max="13579" width="10.85546875" style="29" customWidth="1"/>
    <col min="13580" max="13582" width="0" style="29" hidden="1" customWidth="1"/>
    <col min="13583" max="13583" width="23.28515625" style="29" customWidth="1"/>
    <col min="13584" max="13818" width="11.42578125" style="29"/>
    <col min="13819" max="13819" width="20.42578125" style="29" customWidth="1"/>
    <col min="13820" max="13820" width="12" style="29" customWidth="1"/>
    <col min="13821" max="13821" width="0" style="29" hidden="1" customWidth="1"/>
    <col min="13822" max="13822" width="14" style="29" customWidth="1"/>
    <col min="13823" max="13823" width="21.28515625" style="29" customWidth="1"/>
    <col min="13824" max="13824" width="27.7109375" style="29" customWidth="1"/>
    <col min="13825" max="13825" width="14.85546875" style="29" customWidth="1"/>
    <col min="13826" max="13826" width="12.85546875" style="29" customWidth="1"/>
    <col min="13827" max="13827" width="10.42578125" style="29" customWidth="1"/>
    <col min="13828" max="13828" width="13.85546875" style="29" customWidth="1"/>
    <col min="13829" max="13829" width="12.42578125" style="29" customWidth="1"/>
    <col min="13830" max="13830" width="11" style="29" customWidth="1"/>
    <col min="13831" max="13831" width="13.42578125" style="29" bestFit="1" customWidth="1"/>
    <col min="13832" max="13833" width="11" style="29" customWidth="1"/>
    <col min="13834" max="13834" width="12.28515625" style="29" customWidth="1"/>
    <col min="13835" max="13835" width="10.85546875" style="29" customWidth="1"/>
    <col min="13836" max="13838" width="0" style="29" hidden="1" customWidth="1"/>
    <col min="13839" max="13839" width="23.28515625" style="29" customWidth="1"/>
    <col min="13840" max="14074" width="11.42578125" style="29"/>
    <col min="14075" max="14075" width="20.42578125" style="29" customWidth="1"/>
    <col min="14076" max="14076" width="12" style="29" customWidth="1"/>
    <col min="14077" max="14077" width="0" style="29" hidden="1" customWidth="1"/>
    <col min="14078" max="14078" width="14" style="29" customWidth="1"/>
    <col min="14079" max="14079" width="21.28515625" style="29" customWidth="1"/>
    <col min="14080" max="14080" width="27.7109375" style="29" customWidth="1"/>
    <col min="14081" max="14081" width="14.85546875" style="29" customWidth="1"/>
    <col min="14082" max="14082" width="12.85546875" style="29" customWidth="1"/>
    <col min="14083" max="14083" width="10.42578125" style="29" customWidth="1"/>
    <col min="14084" max="14084" width="13.85546875" style="29" customWidth="1"/>
    <col min="14085" max="14085" width="12.42578125" style="29" customWidth="1"/>
    <col min="14086" max="14086" width="11" style="29" customWidth="1"/>
    <col min="14087" max="14087" width="13.42578125" style="29" bestFit="1" customWidth="1"/>
    <col min="14088" max="14089" width="11" style="29" customWidth="1"/>
    <col min="14090" max="14090" width="12.28515625" style="29" customWidth="1"/>
    <col min="14091" max="14091" width="10.85546875" style="29" customWidth="1"/>
    <col min="14092" max="14094" width="0" style="29" hidden="1" customWidth="1"/>
    <col min="14095" max="14095" width="23.28515625" style="29" customWidth="1"/>
    <col min="14096" max="14330" width="11.42578125" style="29"/>
    <col min="14331" max="14331" width="20.42578125" style="29" customWidth="1"/>
    <col min="14332" max="14332" width="12" style="29" customWidth="1"/>
    <col min="14333" max="14333" width="0" style="29" hidden="1" customWidth="1"/>
    <col min="14334" max="14334" width="14" style="29" customWidth="1"/>
    <col min="14335" max="14335" width="21.28515625" style="29" customWidth="1"/>
    <col min="14336" max="14336" width="27.7109375" style="29" customWidth="1"/>
    <col min="14337" max="14337" width="14.85546875" style="29" customWidth="1"/>
    <col min="14338" max="14338" width="12.85546875" style="29" customWidth="1"/>
    <col min="14339" max="14339" width="10.42578125" style="29" customWidth="1"/>
    <col min="14340" max="14340" width="13.85546875" style="29" customWidth="1"/>
    <col min="14341" max="14341" width="12.42578125" style="29" customWidth="1"/>
    <col min="14342" max="14342" width="11" style="29" customWidth="1"/>
    <col min="14343" max="14343" width="13.42578125" style="29" bestFit="1" customWidth="1"/>
    <col min="14344" max="14345" width="11" style="29" customWidth="1"/>
    <col min="14346" max="14346" width="12.28515625" style="29" customWidth="1"/>
    <col min="14347" max="14347" width="10.85546875" style="29" customWidth="1"/>
    <col min="14348" max="14350" width="0" style="29" hidden="1" customWidth="1"/>
    <col min="14351" max="14351" width="23.28515625" style="29" customWidth="1"/>
    <col min="14352" max="14586" width="11.42578125" style="29"/>
    <col min="14587" max="14587" width="20.42578125" style="29" customWidth="1"/>
    <col min="14588" max="14588" width="12" style="29" customWidth="1"/>
    <col min="14589" max="14589" width="0" style="29" hidden="1" customWidth="1"/>
    <col min="14590" max="14590" width="14" style="29" customWidth="1"/>
    <col min="14591" max="14591" width="21.28515625" style="29" customWidth="1"/>
    <col min="14592" max="14592" width="27.7109375" style="29" customWidth="1"/>
    <col min="14593" max="14593" width="14.85546875" style="29" customWidth="1"/>
    <col min="14594" max="14594" width="12.85546875" style="29" customWidth="1"/>
    <col min="14595" max="14595" width="10.42578125" style="29" customWidth="1"/>
    <col min="14596" max="14596" width="13.85546875" style="29" customWidth="1"/>
    <col min="14597" max="14597" width="12.42578125" style="29" customWidth="1"/>
    <col min="14598" max="14598" width="11" style="29" customWidth="1"/>
    <col min="14599" max="14599" width="13.42578125" style="29" bestFit="1" customWidth="1"/>
    <col min="14600" max="14601" width="11" style="29" customWidth="1"/>
    <col min="14602" max="14602" width="12.28515625" style="29" customWidth="1"/>
    <col min="14603" max="14603" width="10.85546875" style="29" customWidth="1"/>
    <col min="14604" max="14606" width="0" style="29" hidden="1" customWidth="1"/>
    <col min="14607" max="14607" width="23.28515625" style="29" customWidth="1"/>
    <col min="14608" max="14842" width="11.42578125" style="29"/>
    <col min="14843" max="14843" width="20.42578125" style="29" customWidth="1"/>
    <col min="14844" max="14844" width="12" style="29" customWidth="1"/>
    <col min="14845" max="14845" width="0" style="29" hidden="1" customWidth="1"/>
    <col min="14846" max="14846" width="14" style="29" customWidth="1"/>
    <col min="14847" max="14847" width="21.28515625" style="29" customWidth="1"/>
    <col min="14848" max="14848" width="27.7109375" style="29" customWidth="1"/>
    <col min="14849" max="14849" width="14.85546875" style="29" customWidth="1"/>
    <col min="14850" max="14850" width="12.85546875" style="29" customWidth="1"/>
    <col min="14851" max="14851" width="10.42578125" style="29" customWidth="1"/>
    <col min="14852" max="14852" width="13.85546875" style="29" customWidth="1"/>
    <col min="14853" max="14853" width="12.42578125" style="29" customWidth="1"/>
    <col min="14854" max="14854" width="11" style="29" customWidth="1"/>
    <col min="14855" max="14855" width="13.42578125" style="29" bestFit="1" customWidth="1"/>
    <col min="14856" max="14857" width="11" style="29" customWidth="1"/>
    <col min="14858" max="14858" width="12.28515625" style="29" customWidth="1"/>
    <col min="14859" max="14859" width="10.85546875" style="29" customWidth="1"/>
    <col min="14860" max="14862" width="0" style="29" hidden="1" customWidth="1"/>
    <col min="14863" max="14863" width="23.28515625" style="29" customWidth="1"/>
    <col min="14864" max="15098" width="11.42578125" style="29"/>
    <col min="15099" max="15099" width="20.42578125" style="29" customWidth="1"/>
    <col min="15100" max="15100" width="12" style="29" customWidth="1"/>
    <col min="15101" max="15101" width="0" style="29" hidden="1" customWidth="1"/>
    <col min="15102" max="15102" width="14" style="29" customWidth="1"/>
    <col min="15103" max="15103" width="21.28515625" style="29" customWidth="1"/>
    <col min="15104" max="15104" width="27.7109375" style="29" customWidth="1"/>
    <col min="15105" max="15105" width="14.85546875" style="29" customWidth="1"/>
    <col min="15106" max="15106" width="12.85546875" style="29" customWidth="1"/>
    <col min="15107" max="15107" width="10.42578125" style="29" customWidth="1"/>
    <col min="15108" max="15108" width="13.85546875" style="29" customWidth="1"/>
    <col min="15109" max="15109" width="12.42578125" style="29" customWidth="1"/>
    <col min="15110" max="15110" width="11" style="29" customWidth="1"/>
    <col min="15111" max="15111" width="13.42578125" style="29" bestFit="1" customWidth="1"/>
    <col min="15112" max="15113" width="11" style="29" customWidth="1"/>
    <col min="15114" max="15114" width="12.28515625" style="29" customWidth="1"/>
    <col min="15115" max="15115" width="10.85546875" style="29" customWidth="1"/>
    <col min="15116" max="15118" width="0" style="29" hidden="1" customWidth="1"/>
    <col min="15119" max="15119" width="23.28515625" style="29" customWidth="1"/>
    <col min="15120" max="15354" width="11.42578125" style="29"/>
    <col min="15355" max="15355" width="20.42578125" style="29" customWidth="1"/>
    <col min="15356" max="15356" width="12" style="29" customWidth="1"/>
    <col min="15357" max="15357" width="0" style="29" hidden="1" customWidth="1"/>
    <col min="15358" max="15358" width="14" style="29" customWidth="1"/>
    <col min="15359" max="15359" width="21.28515625" style="29" customWidth="1"/>
    <col min="15360" max="15360" width="27.7109375" style="29" customWidth="1"/>
    <col min="15361" max="15361" width="14.85546875" style="29" customWidth="1"/>
    <col min="15362" max="15362" width="12.85546875" style="29" customWidth="1"/>
    <col min="15363" max="15363" width="10.42578125" style="29" customWidth="1"/>
    <col min="15364" max="15364" width="13.85546875" style="29" customWidth="1"/>
    <col min="15365" max="15365" width="12.42578125" style="29" customWidth="1"/>
    <col min="15366" max="15366" width="11" style="29" customWidth="1"/>
    <col min="15367" max="15367" width="13.42578125" style="29" bestFit="1" customWidth="1"/>
    <col min="15368" max="15369" width="11" style="29" customWidth="1"/>
    <col min="15370" max="15370" width="12.28515625" style="29" customWidth="1"/>
    <col min="15371" max="15371" width="10.85546875" style="29" customWidth="1"/>
    <col min="15372" max="15374" width="0" style="29" hidden="1" customWidth="1"/>
    <col min="15375" max="15375" width="23.28515625" style="29" customWidth="1"/>
    <col min="15376" max="15610" width="11.42578125" style="29"/>
    <col min="15611" max="15611" width="20.42578125" style="29" customWidth="1"/>
    <col min="15612" max="15612" width="12" style="29" customWidth="1"/>
    <col min="15613" max="15613" width="0" style="29" hidden="1" customWidth="1"/>
    <col min="15614" max="15614" width="14" style="29" customWidth="1"/>
    <col min="15615" max="15615" width="21.28515625" style="29" customWidth="1"/>
    <col min="15616" max="15616" width="27.7109375" style="29" customWidth="1"/>
    <col min="15617" max="15617" width="14.85546875" style="29" customWidth="1"/>
    <col min="15618" max="15618" width="12.85546875" style="29" customWidth="1"/>
    <col min="15619" max="15619" width="10.42578125" style="29" customWidth="1"/>
    <col min="15620" max="15620" width="13.85546875" style="29" customWidth="1"/>
    <col min="15621" max="15621" width="12.42578125" style="29" customWidth="1"/>
    <col min="15622" max="15622" width="11" style="29" customWidth="1"/>
    <col min="15623" max="15623" width="13.42578125" style="29" bestFit="1" customWidth="1"/>
    <col min="15624" max="15625" width="11" style="29" customWidth="1"/>
    <col min="15626" max="15626" width="12.28515625" style="29" customWidth="1"/>
    <col min="15627" max="15627" width="10.85546875" style="29" customWidth="1"/>
    <col min="15628" max="15630" width="0" style="29" hidden="1" customWidth="1"/>
    <col min="15631" max="15631" width="23.28515625" style="29" customWidth="1"/>
    <col min="15632" max="15866" width="11.42578125" style="29"/>
    <col min="15867" max="15867" width="20.42578125" style="29" customWidth="1"/>
    <col min="15868" max="15868" width="12" style="29" customWidth="1"/>
    <col min="15869" max="15869" width="0" style="29" hidden="1" customWidth="1"/>
    <col min="15870" max="15870" width="14" style="29" customWidth="1"/>
    <col min="15871" max="15871" width="21.28515625" style="29" customWidth="1"/>
    <col min="15872" max="15872" width="27.7109375" style="29" customWidth="1"/>
    <col min="15873" max="15873" width="14.85546875" style="29" customWidth="1"/>
    <col min="15874" max="15874" width="12.85546875" style="29" customWidth="1"/>
    <col min="15875" max="15875" width="10.42578125" style="29" customWidth="1"/>
    <col min="15876" max="15876" width="13.85546875" style="29" customWidth="1"/>
    <col min="15877" max="15877" width="12.42578125" style="29" customWidth="1"/>
    <col min="15878" max="15878" width="11" style="29" customWidth="1"/>
    <col min="15879" max="15879" width="13.42578125" style="29" bestFit="1" customWidth="1"/>
    <col min="15880" max="15881" width="11" style="29" customWidth="1"/>
    <col min="15882" max="15882" width="12.28515625" style="29" customWidth="1"/>
    <col min="15883" max="15883" width="10.85546875" style="29" customWidth="1"/>
    <col min="15884" max="15886" width="0" style="29" hidden="1" customWidth="1"/>
    <col min="15887" max="15887" width="23.28515625" style="29" customWidth="1"/>
    <col min="15888" max="16122" width="11.42578125" style="29"/>
    <col min="16123" max="16123" width="20.42578125" style="29" customWidth="1"/>
    <col min="16124" max="16124" width="12" style="29" customWidth="1"/>
    <col min="16125" max="16125" width="0" style="29" hidden="1" customWidth="1"/>
    <col min="16126" max="16126" width="14" style="29" customWidth="1"/>
    <col min="16127" max="16127" width="21.28515625" style="29" customWidth="1"/>
    <col min="16128" max="16128" width="27.7109375" style="29" customWidth="1"/>
    <col min="16129" max="16129" width="14.85546875" style="29" customWidth="1"/>
    <col min="16130" max="16130" width="12.85546875" style="29" customWidth="1"/>
    <col min="16131" max="16131" width="10.42578125" style="29" customWidth="1"/>
    <col min="16132" max="16132" width="13.85546875" style="29" customWidth="1"/>
    <col min="16133" max="16133" width="12.42578125" style="29" customWidth="1"/>
    <col min="16134" max="16134" width="11" style="29" customWidth="1"/>
    <col min="16135" max="16135" width="13.42578125" style="29" bestFit="1" customWidth="1"/>
    <col min="16136" max="16137" width="11" style="29" customWidth="1"/>
    <col min="16138" max="16138" width="12.28515625" style="29" customWidth="1"/>
    <col min="16139" max="16139" width="10.85546875" style="29" customWidth="1"/>
    <col min="16140" max="16142" width="0" style="29" hidden="1" customWidth="1"/>
    <col min="16143" max="16143" width="23.28515625" style="29" customWidth="1"/>
    <col min="16144" max="16384" width="11.42578125" style="29"/>
  </cols>
  <sheetData>
    <row r="1" spans="1:580" ht="18">
      <c r="A1" s="436" t="s">
        <v>34</v>
      </c>
      <c r="B1" s="436"/>
      <c r="C1" s="436"/>
      <c r="D1" s="436"/>
      <c r="E1" s="436"/>
    </row>
    <row r="2" spans="1:580">
      <c r="A2" s="437" t="s">
        <v>35</v>
      </c>
      <c r="B2" s="437"/>
      <c r="C2" s="437"/>
      <c r="D2" s="437"/>
      <c r="E2" s="437"/>
      <c r="F2" s="437"/>
      <c r="G2" s="437"/>
      <c r="H2" s="437"/>
      <c r="I2" s="437"/>
      <c r="J2" s="437"/>
      <c r="K2" s="437"/>
      <c r="L2" s="437"/>
      <c r="M2" s="437"/>
      <c r="N2" s="437"/>
      <c r="O2" s="437"/>
    </row>
    <row r="3" spans="1:580" ht="25.5" customHeight="1">
      <c r="A3" s="438"/>
      <c r="B3" s="438"/>
      <c r="C3" s="438"/>
      <c r="D3" s="438"/>
      <c r="E3" s="438"/>
      <c r="F3" s="438"/>
      <c r="G3" s="438"/>
      <c r="H3" s="438"/>
      <c r="I3" s="438"/>
      <c r="J3" s="438"/>
      <c r="K3" s="438"/>
      <c r="L3" s="438"/>
      <c r="M3" s="438"/>
      <c r="N3" s="438"/>
      <c r="O3" s="438"/>
    </row>
    <row r="4" spans="1:580" s="28" customFormat="1" ht="15" customHeight="1">
      <c r="A4" s="439" t="s">
        <v>36</v>
      </c>
      <c r="B4" s="439" t="s">
        <v>37</v>
      </c>
      <c r="C4" s="439" t="s">
        <v>38</v>
      </c>
      <c r="D4" s="440" t="s">
        <v>39</v>
      </c>
      <c r="E4" s="439" t="s">
        <v>40</v>
      </c>
      <c r="F4" s="443" t="s">
        <v>41</v>
      </c>
      <c r="G4" s="443"/>
      <c r="H4" s="443"/>
      <c r="I4" s="444" t="s">
        <v>42</v>
      </c>
      <c r="J4" s="439" t="s">
        <v>43</v>
      </c>
      <c r="K4" s="439" t="s">
        <v>44</v>
      </c>
      <c r="L4" s="404"/>
      <c r="M4" s="404"/>
      <c r="N4" s="404"/>
      <c r="O4" s="439" t="s">
        <v>45</v>
      </c>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row>
    <row r="5" spans="1:580" s="28" customFormat="1" ht="15" customHeight="1">
      <c r="A5" s="439"/>
      <c r="B5" s="439"/>
      <c r="C5" s="439"/>
      <c r="D5" s="441"/>
      <c r="E5" s="439"/>
      <c r="F5" s="447" t="s">
        <v>46</v>
      </c>
      <c r="G5" s="447" t="s">
        <v>47</v>
      </c>
      <c r="H5" s="447" t="s">
        <v>48</v>
      </c>
      <c r="I5" s="445"/>
      <c r="J5" s="439"/>
      <c r="K5" s="439"/>
      <c r="L5" s="404" t="s">
        <v>49</v>
      </c>
      <c r="M5" s="404" t="s">
        <v>50</v>
      </c>
      <c r="N5" s="404" t="s">
        <v>51</v>
      </c>
      <c r="O5" s="443"/>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row>
    <row r="6" spans="1:580" s="28" customFormat="1" ht="15" customHeight="1">
      <c r="A6" s="439"/>
      <c r="B6" s="439"/>
      <c r="C6" s="439"/>
      <c r="D6" s="442"/>
      <c r="E6" s="439"/>
      <c r="F6" s="447"/>
      <c r="G6" s="447"/>
      <c r="H6" s="447"/>
      <c r="I6" s="446"/>
      <c r="J6" s="439"/>
      <c r="K6" s="439"/>
      <c r="L6" s="404"/>
      <c r="M6" s="404"/>
      <c r="N6" s="404"/>
      <c r="O6" s="443"/>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c r="IX6" s="31"/>
      <c r="IY6" s="31"/>
      <c r="IZ6" s="31"/>
      <c r="JA6" s="31"/>
      <c r="JB6" s="31"/>
      <c r="JC6" s="31"/>
      <c r="JD6" s="31"/>
      <c r="JE6" s="31"/>
      <c r="JF6" s="31"/>
      <c r="JG6" s="31"/>
      <c r="JH6" s="31"/>
      <c r="JI6" s="31"/>
      <c r="JJ6" s="31"/>
      <c r="JK6" s="31"/>
      <c r="JL6" s="31"/>
      <c r="JM6" s="31"/>
      <c r="JN6" s="31"/>
      <c r="JO6" s="31"/>
      <c r="JP6" s="31"/>
      <c r="JQ6" s="31"/>
      <c r="JR6" s="31"/>
      <c r="JS6" s="31"/>
      <c r="JT6" s="31"/>
      <c r="JU6" s="31"/>
      <c r="JV6" s="31"/>
      <c r="JW6" s="31"/>
      <c r="JX6" s="31"/>
      <c r="JY6" s="31"/>
      <c r="JZ6" s="31"/>
      <c r="KA6" s="31"/>
      <c r="KB6" s="31"/>
      <c r="KC6" s="31"/>
      <c r="KD6" s="31"/>
      <c r="KE6" s="31"/>
      <c r="KF6" s="31"/>
      <c r="KG6" s="31"/>
      <c r="KH6" s="31"/>
      <c r="KI6" s="31"/>
      <c r="KJ6" s="31"/>
      <c r="KK6" s="31"/>
      <c r="KL6" s="31"/>
      <c r="KM6" s="31"/>
      <c r="KN6" s="31"/>
      <c r="KO6" s="31"/>
      <c r="KP6" s="31"/>
      <c r="KQ6" s="31"/>
      <c r="KR6" s="31"/>
      <c r="KS6" s="31"/>
      <c r="KT6" s="31"/>
      <c r="KU6" s="31"/>
      <c r="KV6" s="31"/>
      <c r="KW6" s="31"/>
      <c r="KX6" s="31"/>
      <c r="KY6" s="31"/>
      <c r="KZ6" s="31"/>
      <c r="LA6" s="31"/>
      <c r="LB6" s="31"/>
      <c r="LC6" s="31"/>
      <c r="LD6" s="31"/>
      <c r="LE6" s="31"/>
      <c r="LF6" s="31"/>
      <c r="LG6" s="31"/>
      <c r="LH6" s="31"/>
      <c r="LI6" s="31"/>
      <c r="LJ6" s="31"/>
      <c r="LK6" s="31"/>
      <c r="LL6" s="31"/>
      <c r="LM6" s="31"/>
      <c r="LN6" s="31"/>
      <c r="LO6" s="31"/>
      <c r="LP6" s="31"/>
      <c r="LQ6" s="31"/>
      <c r="LR6" s="31"/>
      <c r="LS6" s="31"/>
      <c r="LT6" s="31"/>
      <c r="LU6" s="31"/>
      <c r="LV6" s="31"/>
      <c r="LW6" s="31"/>
      <c r="LX6" s="31"/>
      <c r="LY6" s="31"/>
      <c r="LZ6" s="31"/>
      <c r="MA6" s="31"/>
      <c r="MB6" s="31"/>
      <c r="MC6" s="31"/>
      <c r="MD6" s="31"/>
      <c r="ME6" s="31"/>
      <c r="MF6" s="31"/>
      <c r="MG6" s="31"/>
      <c r="MH6" s="31"/>
      <c r="MI6" s="31"/>
      <c r="MJ6" s="31"/>
      <c r="MK6" s="31"/>
      <c r="ML6" s="31"/>
      <c r="MM6" s="31"/>
      <c r="MN6" s="31"/>
      <c r="MO6" s="31"/>
      <c r="MP6" s="31"/>
      <c r="MQ6" s="31"/>
      <c r="MR6" s="31"/>
      <c r="MS6" s="31"/>
      <c r="MT6" s="31"/>
      <c r="MU6" s="31"/>
      <c r="MV6" s="31"/>
      <c r="MW6" s="31"/>
      <c r="MX6" s="31"/>
      <c r="MY6" s="31"/>
      <c r="MZ6" s="31"/>
      <c r="NA6" s="31"/>
      <c r="NB6" s="31"/>
      <c r="NC6" s="31"/>
      <c r="ND6" s="31"/>
      <c r="NE6" s="31"/>
      <c r="NF6" s="31"/>
      <c r="NG6" s="31"/>
      <c r="NH6" s="31"/>
      <c r="NI6" s="31"/>
      <c r="NJ6" s="31"/>
      <c r="NK6" s="31"/>
      <c r="NL6" s="31"/>
      <c r="NM6" s="31"/>
      <c r="NN6" s="31"/>
      <c r="NO6" s="31"/>
      <c r="NP6" s="31"/>
      <c r="NQ6" s="31"/>
      <c r="NR6" s="31"/>
      <c r="NS6" s="31"/>
      <c r="NT6" s="31"/>
      <c r="NU6" s="31"/>
      <c r="NV6" s="31"/>
      <c r="NW6" s="31"/>
      <c r="NX6" s="31"/>
      <c r="NY6" s="31"/>
      <c r="NZ6" s="31"/>
      <c r="OA6" s="31"/>
      <c r="OB6" s="31"/>
      <c r="OC6" s="31"/>
      <c r="OD6" s="31"/>
      <c r="OE6" s="31"/>
      <c r="OF6" s="31"/>
      <c r="OG6" s="31"/>
      <c r="OH6" s="31"/>
      <c r="OI6" s="31"/>
      <c r="OJ6" s="31"/>
      <c r="OK6" s="31"/>
      <c r="OL6" s="31"/>
      <c r="OM6" s="31"/>
      <c r="ON6" s="31"/>
      <c r="OO6" s="31"/>
      <c r="OP6" s="31"/>
      <c r="OQ6" s="31"/>
      <c r="OR6" s="31"/>
      <c r="OS6" s="31"/>
      <c r="OT6" s="31"/>
      <c r="OU6" s="31"/>
      <c r="OV6" s="31"/>
      <c r="OW6" s="31"/>
      <c r="OX6" s="31"/>
      <c r="OY6" s="31"/>
      <c r="OZ6" s="31"/>
      <c r="PA6" s="31"/>
      <c r="PB6" s="31"/>
      <c r="PC6" s="31"/>
      <c r="PD6" s="31"/>
      <c r="PE6" s="31"/>
      <c r="PF6" s="31"/>
      <c r="PG6" s="31"/>
      <c r="PH6" s="31"/>
      <c r="PI6" s="31"/>
      <c r="PJ6" s="31"/>
      <c r="PK6" s="31"/>
      <c r="PL6" s="31"/>
      <c r="PM6" s="31"/>
      <c r="PN6" s="31"/>
      <c r="PO6" s="31"/>
      <c r="PP6" s="31"/>
      <c r="PQ6" s="31"/>
      <c r="PR6" s="31"/>
      <c r="PS6" s="31"/>
      <c r="PT6" s="31"/>
      <c r="PU6" s="31"/>
      <c r="PV6" s="31"/>
      <c r="PW6" s="31"/>
      <c r="PX6" s="31"/>
      <c r="PY6" s="31"/>
      <c r="PZ6" s="31"/>
      <c r="QA6" s="31"/>
      <c r="QB6" s="31"/>
      <c r="QC6" s="31"/>
      <c r="QD6" s="31"/>
      <c r="QE6" s="31"/>
      <c r="QF6" s="31"/>
      <c r="QG6" s="31"/>
      <c r="QH6" s="31"/>
      <c r="QI6" s="31"/>
      <c r="QJ6" s="31"/>
      <c r="QK6" s="31"/>
      <c r="QL6" s="31"/>
      <c r="QM6" s="31"/>
      <c r="QN6" s="31"/>
      <c r="QO6" s="31"/>
      <c r="QP6" s="31"/>
      <c r="QQ6" s="31"/>
      <c r="QR6" s="31"/>
      <c r="QS6" s="31"/>
      <c r="QT6" s="31"/>
      <c r="QU6" s="31"/>
      <c r="QV6" s="31"/>
      <c r="QW6" s="31"/>
      <c r="QX6" s="31"/>
      <c r="QY6" s="31"/>
      <c r="QZ6" s="31"/>
      <c r="RA6" s="31"/>
      <c r="RB6" s="31"/>
      <c r="RC6" s="31"/>
      <c r="RD6" s="31"/>
      <c r="RE6" s="31"/>
      <c r="RF6" s="31"/>
      <c r="RG6" s="31"/>
      <c r="RH6" s="31"/>
      <c r="RI6" s="31"/>
      <c r="RJ6" s="31"/>
      <c r="RK6" s="31"/>
      <c r="RL6" s="31"/>
      <c r="RM6" s="31"/>
      <c r="RN6" s="31"/>
      <c r="RO6" s="31"/>
      <c r="RP6" s="31"/>
      <c r="RQ6" s="31"/>
      <c r="RR6" s="31"/>
      <c r="RS6" s="31"/>
      <c r="RT6" s="31"/>
      <c r="RU6" s="31"/>
      <c r="RV6" s="31"/>
      <c r="RW6" s="31"/>
      <c r="RX6" s="31"/>
      <c r="RY6" s="31"/>
      <c r="RZ6" s="31"/>
      <c r="SA6" s="31"/>
      <c r="SB6" s="31"/>
      <c r="SC6" s="31"/>
      <c r="SD6" s="31"/>
      <c r="SE6" s="31"/>
      <c r="SF6" s="31"/>
      <c r="SG6" s="31"/>
      <c r="SH6" s="31"/>
      <c r="SI6" s="31"/>
      <c r="SJ6" s="31"/>
      <c r="SK6" s="31"/>
      <c r="SL6" s="31"/>
      <c r="SM6" s="31"/>
      <c r="SN6" s="31"/>
      <c r="SO6" s="31"/>
      <c r="SP6" s="31"/>
      <c r="SQ6" s="31"/>
      <c r="SR6" s="31"/>
      <c r="SS6" s="31"/>
      <c r="ST6" s="31"/>
      <c r="SU6" s="31"/>
      <c r="SV6" s="31"/>
      <c r="SW6" s="31"/>
      <c r="SX6" s="31"/>
      <c r="SY6" s="31"/>
      <c r="SZ6" s="31"/>
      <c r="TA6" s="31"/>
      <c r="TB6" s="31"/>
      <c r="TC6" s="31"/>
      <c r="TD6" s="31"/>
      <c r="TE6" s="31"/>
      <c r="TF6" s="31"/>
      <c r="TG6" s="31"/>
      <c r="TH6" s="31"/>
      <c r="TI6" s="31"/>
      <c r="TJ6" s="31"/>
      <c r="TK6" s="31"/>
      <c r="TL6" s="31"/>
      <c r="TM6" s="31"/>
      <c r="TN6" s="31"/>
      <c r="TO6" s="31"/>
      <c r="TP6" s="31"/>
      <c r="TQ6" s="31"/>
      <c r="TR6" s="31"/>
      <c r="TS6" s="31"/>
      <c r="TT6" s="31"/>
      <c r="TU6" s="31"/>
      <c r="TV6" s="31"/>
      <c r="TW6" s="31"/>
      <c r="TX6" s="31"/>
      <c r="TY6" s="31"/>
      <c r="TZ6" s="31"/>
      <c r="UA6" s="31"/>
      <c r="UB6" s="31"/>
      <c r="UC6" s="31"/>
      <c r="UD6" s="31"/>
      <c r="UE6" s="31"/>
      <c r="UF6" s="31"/>
      <c r="UG6" s="31"/>
      <c r="UH6" s="31"/>
      <c r="UI6" s="31"/>
      <c r="UJ6" s="31"/>
      <c r="UK6" s="31"/>
      <c r="UL6" s="31"/>
      <c r="UM6" s="31"/>
      <c r="UN6" s="31"/>
      <c r="UO6" s="31"/>
      <c r="UP6" s="31"/>
      <c r="UQ6" s="31"/>
      <c r="UR6" s="31"/>
      <c r="US6" s="31"/>
      <c r="UT6" s="31"/>
      <c r="UU6" s="31"/>
      <c r="UV6" s="31"/>
      <c r="UW6" s="31"/>
      <c r="UX6" s="31"/>
      <c r="UY6" s="31"/>
      <c r="UZ6" s="31"/>
      <c r="VA6" s="31"/>
      <c r="VB6" s="31"/>
      <c r="VC6" s="31"/>
      <c r="VD6" s="31"/>
      <c r="VE6" s="31"/>
      <c r="VF6" s="31"/>
      <c r="VG6" s="31"/>
      <c r="VH6" s="31"/>
    </row>
    <row r="7" spans="1:580" s="36" customFormat="1" ht="23.45" customHeight="1">
      <c r="A7" s="431" t="s">
        <v>52</v>
      </c>
      <c r="B7" s="432"/>
      <c r="C7" s="432"/>
      <c r="D7" s="432"/>
      <c r="E7" s="432"/>
      <c r="F7" s="32"/>
      <c r="G7" s="32"/>
      <c r="H7" s="32"/>
      <c r="I7" s="252">
        <f>I8</f>
        <v>9531897.4918211568</v>
      </c>
      <c r="J7" s="33"/>
      <c r="K7" s="33"/>
      <c r="L7" s="33"/>
      <c r="M7" s="33"/>
      <c r="N7" s="33"/>
      <c r="O7" s="34"/>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c r="IV7" s="35"/>
      <c r="IW7" s="35"/>
      <c r="IX7" s="35"/>
      <c r="IY7" s="35"/>
      <c r="IZ7" s="35"/>
      <c r="JA7" s="35"/>
      <c r="JB7" s="35"/>
      <c r="JC7" s="35"/>
      <c r="JD7" s="35"/>
      <c r="JE7" s="35"/>
      <c r="JF7" s="35"/>
      <c r="JG7" s="35"/>
      <c r="JH7" s="35"/>
      <c r="JI7" s="35"/>
      <c r="JJ7" s="35"/>
      <c r="JK7" s="35"/>
      <c r="JL7" s="35"/>
      <c r="JM7" s="35"/>
      <c r="JN7" s="35"/>
      <c r="JO7" s="35"/>
      <c r="JP7" s="35"/>
      <c r="JQ7" s="35"/>
      <c r="JR7" s="35"/>
      <c r="JS7" s="35"/>
      <c r="JT7" s="35"/>
      <c r="JU7" s="35"/>
      <c r="JV7" s="35"/>
      <c r="JW7" s="35"/>
      <c r="JX7" s="35"/>
      <c r="JY7" s="35"/>
      <c r="JZ7" s="35"/>
      <c r="KA7" s="35"/>
      <c r="KB7" s="35"/>
      <c r="KC7" s="35"/>
      <c r="KD7" s="35"/>
      <c r="KE7" s="35"/>
      <c r="KF7" s="35"/>
      <c r="KG7" s="35"/>
      <c r="KH7" s="35"/>
      <c r="KI7" s="35"/>
      <c r="KJ7" s="35"/>
      <c r="KK7" s="35"/>
      <c r="KL7" s="35"/>
      <c r="KM7" s="35"/>
      <c r="KN7" s="35"/>
      <c r="KO7" s="35"/>
      <c r="KP7" s="35"/>
      <c r="KQ7" s="35"/>
      <c r="KR7" s="35"/>
      <c r="KS7" s="35"/>
      <c r="KT7" s="35"/>
      <c r="KU7" s="35"/>
      <c r="KV7" s="35"/>
      <c r="KW7" s="35"/>
      <c r="KX7" s="35"/>
      <c r="KY7" s="35"/>
      <c r="KZ7" s="35"/>
      <c r="LA7" s="35"/>
      <c r="LB7" s="35"/>
      <c r="LC7" s="35"/>
      <c r="LD7" s="35"/>
      <c r="LE7" s="35"/>
      <c r="LF7" s="35"/>
      <c r="LG7" s="35"/>
      <c r="LH7" s="35"/>
      <c r="LI7" s="35"/>
      <c r="LJ7" s="35"/>
      <c r="LK7" s="35"/>
      <c r="LL7" s="35"/>
      <c r="LM7" s="35"/>
      <c r="LN7" s="35"/>
      <c r="LO7" s="35"/>
      <c r="LP7" s="35"/>
      <c r="LQ7" s="35"/>
      <c r="LR7" s="35"/>
      <c r="LS7" s="35"/>
      <c r="LT7" s="35"/>
      <c r="LU7" s="35"/>
      <c r="LV7" s="35"/>
      <c r="LW7" s="35"/>
      <c r="LX7" s="35"/>
      <c r="LY7" s="35"/>
      <c r="LZ7" s="35"/>
      <c r="MA7" s="35"/>
      <c r="MB7" s="35"/>
      <c r="MC7" s="35"/>
      <c r="MD7" s="35"/>
      <c r="ME7" s="35"/>
      <c r="MF7" s="35"/>
      <c r="MG7" s="35"/>
      <c r="MH7" s="35"/>
      <c r="MI7" s="35"/>
      <c r="MJ7" s="35"/>
      <c r="MK7" s="35"/>
      <c r="ML7" s="35"/>
      <c r="MM7" s="35"/>
      <c r="MN7" s="35"/>
      <c r="MO7" s="35"/>
      <c r="MP7" s="35"/>
      <c r="MQ7" s="35"/>
      <c r="MR7" s="35"/>
      <c r="MS7" s="35"/>
      <c r="MT7" s="35"/>
      <c r="MU7" s="35"/>
      <c r="MV7" s="35"/>
      <c r="MW7" s="35"/>
      <c r="MX7" s="35"/>
      <c r="MY7" s="35"/>
      <c r="MZ7" s="35"/>
      <c r="NA7" s="35"/>
      <c r="NB7" s="35"/>
      <c r="NC7" s="35"/>
      <c r="ND7" s="35"/>
      <c r="NE7" s="35"/>
      <c r="NF7" s="35"/>
      <c r="NG7" s="35"/>
      <c r="NH7" s="35"/>
      <c r="NI7" s="35"/>
      <c r="NJ7" s="35"/>
      <c r="NK7" s="35"/>
      <c r="NL7" s="35"/>
      <c r="NM7" s="35"/>
      <c r="NN7" s="35"/>
      <c r="NO7" s="35"/>
      <c r="NP7" s="35"/>
      <c r="NQ7" s="35"/>
      <c r="NR7" s="35"/>
      <c r="NS7" s="35"/>
      <c r="NT7" s="35"/>
      <c r="NU7" s="35"/>
      <c r="NV7" s="35"/>
      <c r="NW7" s="35"/>
      <c r="NX7" s="35"/>
      <c r="NY7" s="35"/>
      <c r="NZ7" s="35"/>
      <c r="OA7" s="35"/>
      <c r="OB7" s="35"/>
      <c r="OC7" s="35"/>
      <c r="OD7" s="35"/>
      <c r="OE7" s="35"/>
      <c r="OF7" s="35"/>
      <c r="OG7" s="35"/>
      <c r="OH7" s="35"/>
      <c r="OI7" s="35"/>
      <c r="OJ7" s="35"/>
      <c r="OK7" s="35"/>
      <c r="OL7" s="35"/>
      <c r="OM7" s="35"/>
      <c r="ON7" s="35"/>
      <c r="OO7" s="35"/>
      <c r="OP7" s="35"/>
      <c r="OQ7" s="35"/>
      <c r="OR7" s="35"/>
      <c r="OS7" s="35"/>
      <c r="OT7" s="35"/>
      <c r="OU7" s="35"/>
      <c r="OV7" s="35"/>
      <c r="OW7" s="35"/>
      <c r="OX7" s="35"/>
      <c r="OY7" s="35"/>
      <c r="OZ7" s="35"/>
      <c r="PA7" s="35"/>
      <c r="PB7" s="35"/>
      <c r="PC7" s="35"/>
      <c r="PD7" s="35"/>
      <c r="PE7" s="35"/>
      <c r="PF7" s="35"/>
      <c r="PG7" s="35"/>
      <c r="PH7" s="35"/>
      <c r="PI7" s="35"/>
      <c r="PJ7" s="35"/>
      <c r="PK7" s="35"/>
      <c r="PL7" s="35"/>
      <c r="PM7" s="35"/>
      <c r="PN7" s="35"/>
      <c r="PO7" s="35"/>
      <c r="PP7" s="35"/>
      <c r="PQ7" s="35"/>
      <c r="PR7" s="35"/>
      <c r="PS7" s="35"/>
      <c r="PT7" s="35"/>
      <c r="PU7" s="35"/>
      <c r="PV7" s="35"/>
      <c r="PW7" s="35"/>
      <c r="PX7" s="35"/>
      <c r="PY7" s="35"/>
      <c r="PZ7" s="35"/>
      <c r="QA7" s="35"/>
      <c r="QB7" s="35"/>
      <c r="QC7" s="35"/>
      <c r="QD7" s="35"/>
      <c r="QE7" s="35"/>
      <c r="QF7" s="35"/>
      <c r="QG7" s="35"/>
      <c r="QH7" s="35"/>
      <c r="QI7" s="35"/>
      <c r="QJ7" s="35"/>
      <c r="QK7" s="35"/>
      <c r="QL7" s="35"/>
      <c r="QM7" s="35"/>
      <c r="QN7" s="35"/>
      <c r="QO7" s="35"/>
      <c r="QP7" s="35"/>
      <c r="QQ7" s="35"/>
      <c r="QR7" s="35"/>
      <c r="QS7" s="35"/>
      <c r="QT7" s="35"/>
      <c r="QU7" s="35"/>
      <c r="QV7" s="35"/>
      <c r="QW7" s="35"/>
      <c r="QX7" s="35"/>
      <c r="QY7" s="35"/>
      <c r="QZ7" s="35"/>
      <c r="RA7" s="35"/>
      <c r="RB7" s="35"/>
      <c r="RC7" s="35"/>
      <c r="RD7" s="35"/>
      <c r="RE7" s="35"/>
      <c r="RF7" s="35"/>
      <c r="RG7" s="35"/>
      <c r="RH7" s="35"/>
      <c r="RI7" s="35"/>
      <c r="RJ7" s="35"/>
      <c r="RK7" s="35"/>
      <c r="RL7" s="35"/>
      <c r="RM7" s="35"/>
      <c r="RN7" s="35"/>
      <c r="RO7" s="35"/>
      <c r="RP7" s="35"/>
      <c r="RQ7" s="35"/>
      <c r="RR7" s="35"/>
      <c r="RS7" s="35"/>
      <c r="RT7" s="35"/>
      <c r="RU7" s="35"/>
      <c r="RV7" s="35"/>
      <c r="RW7" s="35"/>
      <c r="RX7" s="35"/>
      <c r="RY7" s="35"/>
      <c r="RZ7" s="35"/>
      <c r="SA7" s="35"/>
      <c r="SB7" s="35"/>
      <c r="SC7" s="35"/>
      <c r="SD7" s="35"/>
      <c r="SE7" s="35"/>
      <c r="SF7" s="35"/>
      <c r="SG7" s="35"/>
      <c r="SH7" s="35"/>
      <c r="SI7" s="35"/>
      <c r="SJ7" s="35"/>
      <c r="SK7" s="35"/>
      <c r="SL7" s="35"/>
      <c r="SM7" s="35"/>
      <c r="SN7" s="35"/>
      <c r="SO7" s="35"/>
      <c r="SP7" s="35"/>
      <c r="SQ7" s="35"/>
      <c r="SR7" s="35"/>
      <c r="SS7" s="35"/>
      <c r="ST7" s="35"/>
      <c r="SU7" s="35"/>
      <c r="SV7" s="35"/>
      <c r="SW7" s="35"/>
      <c r="SX7" s="35"/>
      <c r="SY7" s="35"/>
      <c r="SZ7" s="35"/>
      <c r="TA7" s="35"/>
      <c r="TB7" s="35"/>
      <c r="TC7" s="35"/>
      <c r="TD7" s="35"/>
      <c r="TE7" s="35"/>
      <c r="TF7" s="35"/>
      <c r="TG7" s="35"/>
      <c r="TH7" s="35"/>
      <c r="TI7" s="35"/>
      <c r="TJ7" s="35"/>
      <c r="TK7" s="35"/>
      <c r="TL7" s="35"/>
      <c r="TM7" s="35"/>
      <c r="TN7" s="35"/>
      <c r="TO7" s="35"/>
      <c r="TP7" s="35"/>
      <c r="TQ7" s="35"/>
      <c r="TR7" s="35"/>
      <c r="TS7" s="35"/>
      <c r="TT7" s="35"/>
      <c r="TU7" s="35"/>
      <c r="TV7" s="35"/>
      <c r="TW7" s="35"/>
      <c r="TX7" s="35"/>
      <c r="TY7" s="35"/>
      <c r="TZ7" s="35"/>
      <c r="UA7" s="35"/>
      <c r="UB7" s="35"/>
      <c r="UC7" s="35"/>
      <c r="UD7" s="35"/>
      <c r="UE7" s="35"/>
      <c r="UF7" s="35"/>
      <c r="UG7" s="35"/>
      <c r="UH7" s="35"/>
      <c r="UI7" s="35"/>
      <c r="UJ7" s="35"/>
      <c r="UK7" s="35"/>
      <c r="UL7" s="35"/>
      <c r="UM7" s="35"/>
      <c r="UN7" s="35"/>
      <c r="UO7" s="35"/>
      <c r="UP7" s="35"/>
      <c r="UQ7" s="35"/>
      <c r="UR7" s="35"/>
      <c r="US7" s="35"/>
      <c r="UT7" s="35"/>
      <c r="UU7" s="35"/>
      <c r="UV7" s="35"/>
      <c r="UW7" s="35"/>
      <c r="UX7" s="35"/>
      <c r="UY7" s="35"/>
      <c r="UZ7" s="35"/>
      <c r="VA7" s="35"/>
      <c r="VB7" s="35"/>
      <c r="VC7" s="35"/>
      <c r="VD7" s="35"/>
      <c r="VE7" s="35"/>
      <c r="VF7" s="35"/>
      <c r="VG7" s="35"/>
      <c r="VH7" s="35"/>
    </row>
    <row r="8" spans="1:580" s="41" customFormat="1" ht="21" customHeight="1">
      <c r="A8" s="428" t="s">
        <v>53</v>
      </c>
      <c r="B8" s="429"/>
      <c r="C8" s="429"/>
      <c r="D8" s="429"/>
      <c r="E8" s="430"/>
      <c r="F8" s="37">
        <f>SUM(F9:F10)</f>
        <v>9531897.4918211568</v>
      </c>
      <c r="G8" s="38"/>
      <c r="H8" s="38"/>
      <c r="I8" s="37">
        <f>+SUM(F8:H8)</f>
        <v>9531897.4918211568</v>
      </c>
      <c r="J8" s="39"/>
      <c r="K8" s="39"/>
      <c r="L8" s="39"/>
      <c r="M8" s="39"/>
      <c r="N8" s="39"/>
      <c r="O8" s="39"/>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c r="IW8" s="40"/>
      <c r="IX8" s="40"/>
      <c r="IY8" s="40"/>
      <c r="IZ8" s="40"/>
      <c r="JA8" s="40"/>
      <c r="JB8" s="40"/>
      <c r="JC8" s="40"/>
      <c r="JD8" s="40"/>
      <c r="JE8" s="40"/>
      <c r="JF8" s="40"/>
      <c r="JG8" s="40"/>
      <c r="JH8" s="40"/>
      <c r="JI8" s="40"/>
      <c r="JJ8" s="40"/>
      <c r="JK8" s="40"/>
      <c r="JL8" s="40"/>
      <c r="JM8" s="40"/>
      <c r="JN8" s="40"/>
      <c r="JO8" s="40"/>
      <c r="JP8" s="40"/>
      <c r="JQ8" s="40"/>
      <c r="JR8" s="40"/>
      <c r="JS8" s="40"/>
      <c r="JT8" s="40"/>
      <c r="JU8" s="40"/>
      <c r="JV8" s="40"/>
      <c r="JW8" s="40"/>
      <c r="JX8" s="40"/>
      <c r="JY8" s="40"/>
      <c r="JZ8" s="40"/>
      <c r="KA8" s="40"/>
      <c r="KB8" s="40"/>
      <c r="KC8" s="40"/>
      <c r="KD8" s="40"/>
      <c r="KE8" s="40"/>
      <c r="KF8" s="40"/>
      <c r="KG8" s="40"/>
      <c r="KH8" s="40"/>
      <c r="KI8" s="40"/>
      <c r="KJ8" s="40"/>
      <c r="KK8" s="40"/>
      <c r="KL8" s="40"/>
      <c r="KM8" s="40"/>
      <c r="KN8" s="40"/>
      <c r="KO8" s="40"/>
      <c r="KP8" s="40"/>
      <c r="KQ8" s="40"/>
      <c r="KR8" s="40"/>
      <c r="KS8" s="40"/>
      <c r="KT8" s="40"/>
      <c r="KU8" s="40"/>
      <c r="KV8" s="40"/>
      <c r="KW8" s="40"/>
      <c r="KX8" s="40"/>
      <c r="KY8" s="40"/>
      <c r="KZ8" s="40"/>
      <c r="LA8" s="40"/>
      <c r="LB8" s="40"/>
      <c r="LC8" s="40"/>
      <c r="LD8" s="40"/>
      <c r="LE8" s="40"/>
      <c r="LF8" s="40"/>
      <c r="LG8" s="40"/>
      <c r="LH8" s="40"/>
      <c r="LI8" s="40"/>
      <c r="LJ8" s="40"/>
      <c r="LK8" s="40"/>
      <c r="LL8" s="40"/>
      <c r="LM8" s="40"/>
      <c r="LN8" s="40"/>
      <c r="LO8" s="40"/>
      <c r="LP8" s="40"/>
      <c r="LQ8" s="40"/>
      <c r="LR8" s="40"/>
      <c r="LS8" s="40"/>
      <c r="LT8" s="40"/>
      <c r="LU8" s="40"/>
      <c r="LV8" s="40"/>
      <c r="LW8" s="40"/>
      <c r="LX8" s="40"/>
      <c r="LY8" s="40"/>
      <c r="LZ8" s="40"/>
      <c r="MA8" s="40"/>
      <c r="MB8" s="40"/>
      <c r="MC8" s="40"/>
      <c r="MD8" s="40"/>
      <c r="ME8" s="40"/>
      <c r="MF8" s="40"/>
      <c r="MG8" s="40"/>
      <c r="MH8" s="40"/>
      <c r="MI8" s="40"/>
      <c r="MJ8" s="40"/>
      <c r="MK8" s="40"/>
      <c r="ML8" s="40"/>
      <c r="MM8" s="40"/>
      <c r="MN8" s="40"/>
      <c r="MO8" s="40"/>
      <c r="MP8" s="40"/>
      <c r="MQ8" s="40"/>
      <c r="MR8" s="40"/>
      <c r="MS8" s="40"/>
      <c r="MT8" s="40"/>
      <c r="MU8" s="40"/>
      <c r="MV8" s="40"/>
      <c r="MW8" s="40"/>
      <c r="MX8" s="40"/>
      <c r="MY8" s="40"/>
      <c r="MZ8" s="40"/>
      <c r="NA8" s="40"/>
      <c r="NB8" s="40"/>
      <c r="NC8" s="40"/>
      <c r="ND8" s="40"/>
      <c r="NE8" s="40"/>
      <c r="NF8" s="40"/>
      <c r="NG8" s="40"/>
      <c r="NH8" s="40"/>
      <c r="NI8" s="40"/>
      <c r="NJ8" s="40"/>
      <c r="NK8" s="40"/>
      <c r="NL8" s="40"/>
      <c r="NM8" s="40"/>
      <c r="NN8" s="40"/>
      <c r="NO8" s="40"/>
      <c r="NP8" s="40"/>
      <c r="NQ8" s="40"/>
      <c r="NR8" s="40"/>
      <c r="NS8" s="40"/>
      <c r="NT8" s="40"/>
      <c r="NU8" s="40"/>
      <c r="NV8" s="40"/>
      <c r="NW8" s="40"/>
      <c r="NX8" s="40"/>
      <c r="NY8" s="40"/>
      <c r="NZ8" s="40"/>
      <c r="OA8" s="40"/>
      <c r="OB8" s="40"/>
      <c r="OC8" s="40"/>
      <c r="OD8" s="40"/>
      <c r="OE8" s="40"/>
      <c r="OF8" s="40"/>
      <c r="OG8" s="40"/>
      <c r="OH8" s="40"/>
      <c r="OI8" s="40"/>
      <c r="OJ8" s="40"/>
      <c r="OK8" s="40"/>
      <c r="OL8" s="40"/>
      <c r="OM8" s="40"/>
      <c r="ON8" s="40"/>
      <c r="OO8" s="40"/>
      <c r="OP8" s="40"/>
      <c r="OQ8" s="40"/>
      <c r="OR8" s="40"/>
      <c r="OS8" s="40"/>
      <c r="OT8" s="40"/>
      <c r="OU8" s="40"/>
      <c r="OV8" s="40"/>
      <c r="OW8" s="40"/>
      <c r="OX8" s="40"/>
      <c r="OY8" s="40"/>
      <c r="OZ8" s="40"/>
      <c r="PA8" s="40"/>
      <c r="PB8" s="40"/>
      <c r="PC8" s="40"/>
      <c r="PD8" s="40"/>
      <c r="PE8" s="40"/>
      <c r="PF8" s="40"/>
      <c r="PG8" s="40"/>
      <c r="PH8" s="40"/>
      <c r="PI8" s="40"/>
      <c r="PJ8" s="40"/>
      <c r="PK8" s="40"/>
      <c r="PL8" s="40"/>
      <c r="PM8" s="40"/>
      <c r="PN8" s="40"/>
      <c r="PO8" s="40"/>
      <c r="PP8" s="40"/>
      <c r="PQ8" s="40"/>
      <c r="PR8" s="40"/>
      <c r="PS8" s="40"/>
      <c r="PT8" s="40"/>
      <c r="PU8" s="40"/>
      <c r="PV8" s="40"/>
      <c r="PW8" s="40"/>
      <c r="PX8" s="40"/>
      <c r="PY8" s="40"/>
      <c r="PZ8" s="40"/>
      <c r="QA8" s="40"/>
      <c r="QB8" s="40"/>
      <c r="QC8" s="40"/>
      <c r="QD8" s="40"/>
      <c r="QE8" s="40"/>
      <c r="QF8" s="40"/>
      <c r="QG8" s="40"/>
      <c r="QH8" s="40"/>
      <c r="QI8" s="40"/>
      <c r="QJ8" s="40"/>
      <c r="QK8" s="40"/>
      <c r="QL8" s="40"/>
      <c r="QM8" s="40"/>
      <c r="QN8" s="40"/>
      <c r="QO8" s="40"/>
      <c r="QP8" s="40"/>
      <c r="QQ8" s="40"/>
      <c r="QR8" s="40"/>
      <c r="QS8" s="40"/>
      <c r="QT8" s="40"/>
      <c r="QU8" s="40"/>
      <c r="QV8" s="40"/>
      <c r="QW8" s="40"/>
      <c r="QX8" s="40"/>
      <c r="QY8" s="40"/>
      <c r="QZ8" s="40"/>
      <c r="RA8" s="40"/>
      <c r="RB8" s="40"/>
      <c r="RC8" s="40"/>
      <c r="RD8" s="40"/>
      <c r="RE8" s="40"/>
      <c r="RF8" s="40"/>
      <c r="RG8" s="40"/>
      <c r="RH8" s="40"/>
      <c r="RI8" s="40"/>
      <c r="RJ8" s="40"/>
      <c r="RK8" s="40"/>
      <c r="RL8" s="40"/>
      <c r="RM8" s="40"/>
      <c r="RN8" s="40"/>
      <c r="RO8" s="40"/>
      <c r="RP8" s="40"/>
      <c r="RQ8" s="40"/>
      <c r="RR8" s="40"/>
      <c r="RS8" s="40"/>
      <c r="RT8" s="40"/>
      <c r="RU8" s="40"/>
      <c r="RV8" s="40"/>
      <c r="RW8" s="40"/>
      <c r="RX8" s="40"/>
      <c r="RY8" s="40"/>
      <c r="RZ8" s="40"/>
      <c r="SA8" s="40"/>
      <c r="SB8" s="40"/>
      <c r="SC8" s="40"/>
      <c r="SD8" s="40"/>
      <c r="SE8" s="40"/>
      <c r="SF8" s="40"/>
      <c r="SG8" s="40"/>
      <c r="SH8" s="40"/>
      <c r="SI8" s="40"/>
      <c r="SJ8" s="40"/>
      <c r="SK8" s="40"/>
      <c r="SL8" s="40"/>
      <c r="SM8" s="40"/>
      <c r="SN8" s="40"/>
      <c r="SO8" s="40"/>
      <c r="SP8" s="40"/>
      <c r="SQ8" s="40"/>
      <c r="SR8" s="40"/>
      <c r="SS8" s="40"/>
      <c r="ST8" s="40"/>
      <c r="SU8" s="40"/>
      <c r="SV8" s="40"/>
      <c r="SW8" s="40"/>
      <c r="SX8" s="40"/>
      <c r="SY8" s="40"/>
      <c r="SZ8" s="40"/>
      <c r="TA8" s="40"/>
      <c r="TB8" s="40"/>
      <c r="TC8" s="40"/>
      <c r="TD8" s="40"/>
      <c r="TE8" s="40"/>
      <c r="TF8" s="40"/>
      <c r="TG8" s="40"/>
      <c r="TH8" s="40"/>
      <c r="TI8" s="40"/>
      <c r="TJ8" s="40"/>
      <c r="TK8" s="40"/>
      <c r="TL8" s="40"/>
      <c r="TM8" s="40"/>
      <c r="TN8" s="40"/>
      <c r="TO8" s="40"/>
      <c r="TP8" s="40"/>
      <c r="TQ8" s="40"/>
      <c r="TR8" s="40"/>
      <c r="TS8" s="40"/>
      <c r="TT8" s="40"/>
      <c r="TU8" s="40"/>
      <c r="TV8" s="40"/>
      <c r="TW8" s="40"/>
      <c r="TX8" s="40"/>
      <c r="TY8" s="40"/>
      <c r="TZ8" s="40"/>
      <c r="UA8" s="40"/>
      <c r="UB8" s="40"/>
      <c r="UC8" s="40"/>
      <c r="UD8" s="40"/>
      <c r="UE8" s="40"/>
      <c r="UF8" s="40"/>
      <c r="UG8" s="40"/>
      <c r="UH8" s="40"/>
      <c r="UI8" s="40"/>
      <c r="UJ8" s="40"/>
      <c r="UK8" s="40"/>
      <c r="UL8" s="40"/>
      <c r="UM8" s="40"/>
      <c r="UN8" s="40"/>
      <c r="UO8" s="40"/>
      <c r="UP8" s="40"/>
      <c r="UQ8" s="40"/>
      <c r="UR8" s="40"/>
      <c r="US8" s="40"/>
      <c r="UT8" s="40"/>
      <c r="UU8" s="40"/>
      <c r="UV8" s="40"/>
      <c r="UW8" s="40"/>
      <c r="UX8" s="40"/>
      <c r="UY8" s="40"/>
      <c r="UZ8" s="40"/>
      <c r="VA8" s="40"/>
      <c r="VB8" s="40"/>
      <c r="VC8" s="40"/>
      <c r="VD8" s="40"/>
      <c r="VE8" s="40"/>
      <c r="VF8" s="40"/>
      <c r="VG8" s="40"/>
      <c r="VH8" s="40"/>
    </row>
    <row r="9" spans="1:580" s="36" customFormat="1" ht="27.6" customHeight="1">
      <c r="A9" s="433">
        <v>1.1000000000000001</v>
      </c>
      <c r="B9" s="434">
        <v>1</v>
      </c>
      <c r="C9" s="42"/>
      <c r="D9" s="435" t="s">
        <v>54</v>
      </c>
      <c r="E9" s="43" t="s">
        <v>55</v>
      </c>
      <c r="F9" s="44">
        <f>+PEP!E15</f>
        <v>200000</v>
      </c>
      <c r="G9" s="45"/>
      <c r="H9" s="45"/>
      <c r="I9" s="44">
        <f t="shared" ref="I9:I13" si="0">+SUM(F9:H9)</f>
        <v>200000</v>
      </c>
      <c r="J9" s="254">
        <v>43101</v>
      </c>
      <c r="K9" s="254">
        <v>44531</v>
      </c>
      <c r="L9" s="42"/>
      <c r="M9" s="42"/>
      <c r="N9" s="46"/>
      <c r="O9" s="407" t="s">
        <v>56</v>
      </c>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c r="IW9" s="35"/>
      <c r="IX9" s="35"/>
      <c r="IY9" s="35"/>
      <c r="IZ9" s="35"/>
      <c r="JA9" s="35"/>
      <c r="JB9" s="35"/>
      <c r="JC9" s="35"/>
      <c r="JD9" s="35"/>
      <c r="JE9" s="35"/>
      <c r="JF9" s="35"/>
      <c r="JG9" s="35"/>
      <c r="JH9" s="35"/>
      <c r="JI9" s="35"/>
      <c r="JJ9" s="35"/>
      <c r="JK9" s="35"/>
      <c r="JL9" s="35"/>
      <c r="JM9" s="35"/>
      <c r="JN9" s="35"/>
      <c r="JO9" s="35"/>
      <c r="JP9" s="35"/>
      <c r="JQ9" s="35"/>
      <c r="JR9" s="35"/>
      <c r="JS9" s="35"/>
      <c r="JT9" s="35"/>
      <c r="JU9" s="35"/>
      <c r="JV9" s="35"/>
      <c r="JW9" s="35"/>
      <c r="JX9" s="35"/>
      <c r="JY9" s="35"/>
      <c r="JZ9" s="35"/>
      <c r="KA9" s="35"/>
      <c r="KB9" s="35"/>
      <c r="KC9" s="35"/>
      <c r="KD9" s="35"/>
      <c r="KE9" s="35"/>
      <c r="KF9" s="35"/>
      <c r="KG9" s="35"/>
      <c r="KH9" s="35"/>
      <c r="KI9" s="35"/>
      <c r="KJ9" s="35"/>
      <c r="KK9" s="35"/>
      <c r="KL9" s="35"/>
      <c r="KM9" s="35"/>
      <c r="KN9" s="35"/>
      <c r="KO9" s="35"/>
      <c r="KP9" s="35"/>
      <c r="KQ9" s="35"/>
      <c r="KR9" s="35"/>
      <c r="KS9" s="35"/>
      <c r="KT9" s="35"/>
      <c r="KU9" s="35"/>
      <c r="KV9" s="35"/>
      <c r="KW9" s="35"/>
      <c r="KX9" s="35"/>
      <c r="KY9" s="35"/>
      <c r="KZ9" s="35"/>
      <c r="LA9" s="35"/>
      <c r="LB9" s="35"/>
      <c r="LC9" s="35"/>
      <c r="LD9" s="35"/>
      <c r="LE9" s="35"/>
      <c r="LF9" s="35"/>
      <c r="LG9" s="35"/>
      <c r="LH9" s="35"/>
      <c r="LI9" s="35"/>
      <c r="LJ9" s="35"/>
      <c r="LK9" s="35"/>
      <c r="LL9" s="35"/>
      <c r="LM9" s="35"/>
      <c r="LN9" s="35"/>
      <c r="LO9" s="35"/>
      <c r="LP9" s="35"/>
      <c r="LQ9" s="35"/>
      <c r="LR9" s="35"/>
      <c r="LS9" s="35"/>
      <c r="LT9" s="35"/>
      <c r="LU9" s="35"/>
      <c r="LV9" s="35"/>
      <c r="LW9" s="35"/>
      <c r="LX9" s="35"/>
      <c r="LY9" s="35"/>
      <c r="LZ9" s="35"/>
      <c r="MA9" s="35"/>
      <c r="MB9" s="35"/>
      <c r="MC9" s="35"/>
      <c r="MD9" s="35"/>
      <c r="ME9" s="35"/>
      <c r="MF9" s="35"/>
      <c r="MG9" s="35"/>
      <c r="MH9" s="35"/>
      <c r="MI9" s="35"/>
      <c r="MJ9" s="35"/>
      <c r="MK9" s="35"/>
      <c r="ML9" s="35"/>
      <c r="MM9" s="35"/>
      <c r="MN9" s="35"/>
      <c r="MO9" s="35"/>
      <c r="MP9" s="35"/>
      <c r="MQ9" s="35"/>
      <c r="MR9" s="35"/>
      <c r="MS9" s="35"/>
      <c r="MT9" s="35"/>
      <c r="MU9" s="35"/>
      <c r="MV9" s="35"/>
      <c r="MW9" s="35"/>
      <c r="MX9" s="35"/>
      <c r="MY9" s="35"/>
      <c r="MZ9" s="35"/>
      <c r="NA9" s="35"/>
      <c r="NB9" s="35"/>
      <c r="NC9" s="35"/>
      <c r="ND9" s="35"/>
      <c r="NE9" s="35"/>
      <c r="NF9" s="35"/>
      <c r="NG9" s="35"/>
      <c r="NH9" s="35"/>
      <c r="NI9" s="35"/>
      <c r="NJ9" s="35"/>
      <c r="NK9" s="35"/>
      <c r="NL9" s="35"/>
      <c r="NM9" s="35"/>
      <c r="NN9" s="35"/>
      <c r="NO9" s="35"/>
      <c r="NP9" s="35"/>
      <c r="NQ9" s="35"/>
      <c r="NR9" s="35"/>
      <c r="NS9" s="35"/>
      <c r="NT9" s="35"/>
      <c r="NU9" s="35"/>
      <c r="NV9" s="35"/>
      <c r="NW9" s="35"/>
      <c r="NX9" s="35"/>
      <c r="NY9" s="35"/>
      <c r="NZ9" s="35"/>
      <c r="OA9" s="35"/>
      <c r="OB9" s="35"/>
      <c r="OC9" s="35"/>
      <c r="OD9" s="35"/>
      <c r="OE9" s="35"/>
      <c r="OF9" s="35"/>
      <c r="OG9" s="35"/>
      <c r="OH9" s="35"/>
      <c r="OI9" s="35"/>
      <c r="OJ9" s="35"/>
      <c r="OK9" s="35"/>
      <c r="OL9" s="35"/>
      <c r="OM9" s="35"/>
      <c r="ON9" s="35"/>
      <c r="OO9" s="35"/>
      <c r="OP9" s="35"/>
      <c r="OQ9" s="35"/>
      <c r="OR9" s="35"/>
      <c r="OS9" s="35"/>
      <c r="OT9" s="35"/>
      <c r="OU9" s="35"/>
      <c r="OV9" s="35"/>
      <c r="OW9" s="35"/>
      <c r="OX9" s="35"/>
      <c r="OY9" s="35"/>
      <c r="OZ9" s="35"/>
      <c r="PA9" s="35"/>
      <c r="PB9" s="35"/>
      <c r="PC9" s="35"/>
      <c r="PD9" s="35"/>
      <c r="PE9" s="35"/>
      <c r="PF9" s="35"/>
      <c r="PG9" s="35"/>
      <c r="PH9" s="35"/>
      <c r="PI9" s="35"/>
      <c r="PJ9" s="35"/>
      <c r="PK9" s="35"/>
      <c r="PL9" s="35"/>
      <c r="PM9" s="35"/>
      <c r="PN9" s="35"/>
      <c r="PO9" s="35"/>
      <c r="PP9" s="35"/>
      <c r="PQ9" s="35"/>
      <c r="PR9" s="35"/>
      <c r="PS9" s="35"/>
      <c r="PT9" s="35"/>
      <c r="PU9" s="35"/>
      <c r="PV9" s="35"/>
      <c r="PW9" s="35"/>
      <c r="PX9" s="35"/>
      <c r="PY9" s="35"/>
      <c r="PZ9" s="35"/>
      <c r="QA9" s="35"/>
      <c r="QB9" s="35"/>
      <c r="QC9" s="35"/>
      <c r="QD9" s="35"/>
      <c r="QE9" s="35"/>
      <c r="QF9" s="35"/>
      <c r="QG9" s="35"/>
      <c r="QH9" s="35"/>
      <c r="QI9" s="35"/>
      <c r="QJ9" s="35"/>
      <c r="QK9" s="35"/>
      <c r="QL9" s="35"/>
      <c r="QM9" s="35"/>
      <c r="QN9" s="35"/>
      <c r="QO9" s="35"/>
      <c r="QP9" s="35"/>
      <c r="QQ9" s="35"/>
      <c r="QR9" s="35"/>
      <c r="QS9" s="35"/>
      <c r="QT9" s="35"/>
      <c r="QU9" s="35"/>
      <c r="QV9" s="35"/>
      <c r="QW9" s="35"/>
      <c r="QX9" s="35"/>
      <c r="QY9" s="35"/>
      <c r="QZ9" s="35"/>
      <c r="RA9" s="35"/>
      <c r="RB9" s="35"/>
      <c r="RC9" s="35"/>
      <c r="RD9" s="35"/>
      <c r="RE9" s="35"/>
      <c r="RF9" s="35"/>
      <c r="RG9" s="35"/>
      <c r="RH9" s="35"/>
      <c r="RI9" s="35"/>
      <c r="RJ9" s="35"/>
      <c r="RK9" s="35"/>
      <c r="RL9" s="35"/>
      <c r="RM9" s="35"/>
      <c r="RN9" s="35"/>
      <c r="RO9" s="35"/>
      <c r="RP9" s="35"/>
      <c r="RQ9" s="35"/>
      <c r="RR9" s="35"/>
      <c r="RS9" s="35"/>
      <c r="RT9" s="35"/>
      <c r="RU9" s="35"/>
      <c r="RV9" s="35"/>
      <c r="RW9" s="35"/>
      <c r="RX9" s="35"/>
      <c r="RY9" s="35"/>
      <c r="RZ9" s="35"/>
      <c r="SA9" s="35"/>
      <c r="SB9" s="35"/>
      <c r="SC9" s="35"/>
      <c r="SD9" s="35"/>
      <c r="SE9" s="35"/>
      <c r="SF9" s="35"/>
      <c r="SG9" s="35"/>
      <c r="SH9" s="35"/>
      <c r="SI9" s="35"/>
      <c r="SJ9" s="35"/>
      <c r="SK9" s="35"/>
      <c r="SL9" s="35"/>
      <c r="SM9" s="35"/>
      <c r="SN9" s="35"/>
      <c r="SO9" s="35"/>
      <c r="SP9" s="35"/>
      <c r="SQ9" s="35"/>
      <c r="SR9" s="35"/>
      <c r="SS9" s="35"/>
      <c r="ST9" s="35"/>
      <c r="SU9" s="35"/>
      <c r="SV9" s="35"/>
      <c r="SW9" s="35"/>
      <c r="SX9" s="35"/>
      <c r="SY9" s="35"/>
      <c r="SZ9" s="35"/>
      <c r="TA9" s="35"/>
      <c r="TB9" s="35"/>
      <c r="TC9" s="35"/>
      <c r="TD9" s="35"/>
      <c r="TE9" s="35"/>
      <c r="TF9" s="35"/>
      <c r="TG9" s="35"/>
      <c r="TH9" s="35"/>
      <c r="TI9" s="35"/>
      <c r="TJ9" s="35"/>
      <c r="TK9" s="35"/>
      <c r="TL9" s="35"/>
      <c r="TM9" s="35"/>
      <c r="TN9" s="35"/>
      <c r="TO9" s="35"/>
      <c r="TP9" s="35"/>
      <c r="TQ9" s="35"/>
      <c r="TR9" s="35"/>
      <c r="TS9" s="35"/>
      <c r="TT9" s="35"/>
      <c r="TU9" s="35"/>
      <c r="TV9" s="35"/>
      <c r="TW9" s="35"/>
      <c r="TX9" s="35"/>
      <c r="TY9" s="35"/>
      <c r="TZ9" s="35"/>
      <c r="UA9" s="35"/>
      <c r="UB9" s="35"/>
      <c r="UC9" s="35"/>
      <c r="UD9" s="35"/>
      <c r="UE9" s="35"/>
      <c r="UF9" s="35"/>
      <c r="UG9" s="35"/>
      <c r="UH9" s="35"/>
      <c r="UI9" s="35"/>
      <c r="UJ9" s="35"/>
      <c r="UK9" s="35"/>
      <c r="UL9" s="35"/>
      <c r="UM9" s="35"/>
      <c r="UN9" s="35"/>
      <c r="UO9" s="35"/>
      <c r="UP9" s="35"/>
      <c r="UQ9" s="35"/>
      <c r="UR9" s="35"/>
      <c r="US9" s="35"/>
      <c r="UT9" s="35"/>
      <c r="UU9" s="35"/>
      <c r="UV9" s="35"/>
      <c r="UW9" s="35"/>
      <c r="UX9" s="35"/>
      <c r="UY9" s="35"/>
      <c r="UZ9" s="35"/>
      <c r="VA9" s="35"/>
      <c r="VB9" s="35"/>
      <c r="VC9" s="35"/>
      <c r="VD9" s="35"/>
      <c r="VE9" s="35"/>
      <c r="VF9" s="35"/>
      <c r="VG9" s="35"/>
      <c r="VH9" s="35"/>
    </row>
    <row r="10" spans="1:580" s="36" customFormat="1" ht="26.45" customHeight="1">
      <c r="A10" s="433"/>
      <c r="B10" s="434"/>
      <c r="C10" s="46"/>
      <c r="D10" s="435"/>
      <c r="E10" s="47" t="s">
        <v>57</v>
      </c>
      <c r="F10" s="44">
        <f>+PEP!E6</f>
        <v>9331897.4918211568</v>
      </c>
      <c r="G10" s="48"/>
      <c r="H10" s="49"/>
      <c r="I10" s="44">
        <f t="shared" si="0"/>
        <v>9331897.4918211568</v>
      </c>
      <c r="J10" s="254">
        <v>43101</v>
      </c>
      <c r="K10" s="254">
        <v>44531</v>
      </c>
      <c r="L10" s="42"/>
      <c r="M10" s="42"/>
      <c r="N10" s="42"/>
      <c r="O10" s="407" t="s">
        <v>56</v>
      </c>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c r="IW10" s="35"/>
      <c r="IX10" s="35"/>
      <c r="IY10" s="35"/>
      <c r="IZ10" s="35"/>
      <c r="JA10" s="35"/>
      <c r="JB10" s="35"/>
      <c r="JC10" s="35"/>
      <c r="JD10" s="35"/>
      <c r="JE10" s="35"/>
      <c r="JF10" s="35"/>
      <c r="JG10" s="35"/>
      <c r="JH10" s="35"/>
      <c r="JI10" s="35"/>
      <c r="JJ10" s="35"/>
      <c r="JK10" s="35"/>
      <c r="JL10" s="35"/>
      <c r="JM10" s="35"/>
      <c r="JN10" s="35"/>
      <c r="JO10" s="35"/>
      <c r="JP10" s="35"/>
      <c r="JQ10" s="35"/>
      <c r="JR10" s="35"/>
      <c r="JS10" s="35"/>
      <c r="JT10" s="35"/>
      <c r="JU10" s="35"/>
      <c r="JV10" s="35"/>
      <c r="JW10" s="35"/>
      <c r="JX10" s="35"/>
      <c r="JY10" s="35"/>
      <c r="JZ10" s="35"/>
      <c r="KA10" s="35"/>
      <c r="KB10" s="35"/>
      <c r="KC10" s="35"/>
      <c r="KD10" s="35"/>
      <c r="KE10" s="35"/>
      <c r="KF10" s="35"/>
      <c r="KG10" s="35"/>
      <c r="KH10" s="35"/>
      <c r="KI10" s="35"/>
      <c r="KJ10" s="35"/>
      <c r="KK10" s="35"/>
      <c r="KL10" s="35"/>
      <c r="KM10" s="35"/>
      <c r="KN10" s="35"/>
      <c r="KO10" s="35"/>
      <c r="KP10" s="35"/>
      <c r="KQ10" s="35"/>
      <c r="KR10" s="35"/>
      <c r="KS10" s="35"/>
      <c r="KT10" s="35"/>
      <c r="KU10" s="35"/>
      <c r="KV10" s="35"/>
      <c r="KW10" s="35"/>
      <c r="KX10" s="35"/>
      <c r="KY10" s="35"/>
      <c r="KZ10" s="35"/>
      <c r="LA10" s="35"/>
      <c r="LB10" s="35"/>
      <c r="LC10" s="35"/>
      <c r="LD10" s="35"/>
      <c r="LE10" s="35"/>
      <c r="LF10" s="35"/>
      <c r="LG10" s="35"/>
      <c r="LH10" s="35"/>
      <c r="LI10" s="35"/>
      <c r="LJ10" s="35"/>
      <c r="LK10" s="35"/>
      <c r="LL10" s="35"/>
      <c r="LM10" s="35"/>
      <c r="LN10" s="35"/>
      <c r="LO10" s="35"/>
      <c r="LP10" s="35"/>
      <c r="LQ10" s="35"/>
      <c r="LR10" s="35"/>
      <c r="LS10" s="35"/>
      <c r="LT10" s="35"/>
      <c r="LU10" s="35"/>
      <c r="LV10" s="35"/>
      <c r="LW10" s="35"/>
      <c r="LX10" s="35"/>
      <c r="LY10" s="35"/>
      <c r="LZ10" s="35"/>
      <c r="MA10" s="35"/>
      <c r="MB10" s="35"/>
      <c r="MC10" s="35"/>
      <c r="MD10" s="35"/>
      <c r="ME10" s="35"/>
      <c r="MF10" s="35"/>
      <c r="MG10" s="35"/>
      <c r="MH10" s="35"/>
      <c r="MI10" s="35"/>
      <c r="MJ10" s="35"/>
      <c r="MK10" s="35"/>
      <c r="ML10" s="35"/>
      <c r="MM10" s="35"/>
      <c r="MN10" s="35"/>
      <c r="MO10" s="35"/>
      <c r="MP10" s="35"/>
      <c r="MQ10" s="35"/>
      <c r="MR10" s="35"/>
      <c r="MS10" s="35"/>
      <c r="MT10" s="35"/>
      <c r="MU10" s="35"/>
      <c r="MV10" s="35"/>
      <c r="MW10" s="35"/>
      <c r="MX10" s="35"/>
      <c r="MY10" s="35"/>
      <c r="MZ10" s="35"/>
      <c r="NA10" s="35"/>
      <c r="NB10" s="35"/>
      <c r="NC10" s="35"/>
      <c r="ND10" s="35"/>
      <c r="NE10" s="35"/>
      <c r="NF10" s="35"/>
      <c r="NG10" s="35"/>
      <c r="NH10" s="35"/>
      <c r="NI10" s="35"/>
      <c r="NJ10" s="35"/>
      <c r="NK10" s="35"/>
      <c r="NL10" s="35"/>
      <c r="NM10" s="35"/>
      <c r="NN10" s="35"/>
      <c r="NO10" s="35"/>
      <c r="NP10" s="35"/>
      <c r="NQ10" s="35"/>
      <c r="NR10" s="35"/>
      <c r="NS10" s="35"/>
      <c r="NT10" s="35"/>
      <c r="NU10" s="35"/>
      <c r="NV10" s="35"/>
      <c r="NW10" s="35"/>
      <c r="NX10" s="35"/>
      <c r="NY10" s="35"/>
      <c r="NZ10" s="35"/>
      <c r="OA10" s="35"/>
      <c r="OB10" s="35"/>
      <c r="OC10" s="35"/>
      <c r="OD10" s="35"/>
      <c r="OE10" s="35"/>
      <c r="OF10" s="35"/>
      <c r="OG10" s="35"/>
      <c r="OH10" s="35"/>
      <c r="OI10" s="35"/>
      <c r="OJ10" s="35"/>
      <c r="OK10" s="35"/>
      <c r="OL10" s="35"/>
      <c r="OM10" s="35"/>
      <c r="ON10" s="35"/>
      <c r="OO10" s="35"/>
      <c r="OP10" s="35"/>
      <c r="OQ10" s="35"/>
      <c r="OR10" s="35"/>
      <c r="OS10" s="35"/>
      <c r="OT10" s="35"/>
      <c r="OU10" s="35"/>
      <c r="OV10" s="35"/>
      <c r="OW10" s="35"/>
      <c r="OX10" s="35"/>
      <c r="OY10" s="35"/>
      <c r="OZ10" s="35"/>
      <c r="PA10" s="35"/>
      <c r="PB10" s="35"/>
      <c r="PC10" s="35"/>
      <c r="PD10" s="35"/>
      <c r="PE10" s="35"/>
      <c r="PF10" s="35"/>
      <c r="PG10" s="35"/>
      <c r="PH10" s="35"/>
      <c r="PI10" s="35"/>
      <c r="PJ10" s="35"/>
      <c r="PK10" s="35"/>
      <c r="PL10" s="35"/>
      <c r="PM10" s="35"/>
      <c r="PN10" s="35"/>
      <c r="PO10" s="35"/>
      <c r="PP10" s="35"/>
      <c r="PQ10" s="35"/>
      <c r="PR10" s="35"/>
      <c r="PS10" s="35"/>
      <c r="PT10" s="35"/>
      <c r="PU10" s="35"/>
      <c r="PV10" s="35"/>
      <c r="PW10" s="35"/>
      <c r="PX10" s="35"/>
      <c r="PY10" s="35"/>
      <c r="PZ10" s="35"/>
      <c r="QA10" s="35"/>
      <c r="QB10" s="35"/>
      <c r="QC10" s="35"/>
      <c r="QD10" s="35"/>
      <c r="QE10" s="35"/>
      <c r="QF10" s="35"/>
      <c r="QG10" s="35"/>
      <c r="QH10" s="35"/>
      <c r="QI10" s="35"/>
      <c r="QJ10" s="35"/>
      <c r="QK10" s="35"/>
      <c r="QL10" s="35"/>
      <c r="QM10" s="35"/>
      <c r="QN10" s="35"/>
      <c r="QO10" s="35"/>
      <c r="QP10" s="35"/>
      <c r="QQ10" s="35"/>
      <c r="QR10" s="35"/>
      <c r="QS10" s="35"/>
      <c r="QT10" s="35"/>
      <c r="QU10" s="35"/>
      <c r="QV10" s="35"/>
      <c r="QW10" s="35"/>
      <c r="QX10" s="35"/>
      <c r="QY10" s="35"/>
      <c r="QZ10" s="35"/>
      <c r="RA10" s="35"/>
      <c r="RB10" s="35"/>
      <c r="RC10" s="35"/>
      <c r="RD10" s="35"/>
      <c r="RE10" s="35"/>
      <c r="RF10" s="35"/>
      <c r="RG10" s="35"/>
      <c r="RH10" s="35"/>
      <c r="RI10" s="35"/>
      <c r="RJ10" s="35"/>
      <c r="RK10" s="35"/>
      <c r="RL10" s="35"/>
      <c r="RM10" s="35"/>
      <c r="RN10" s="35"/>
      <c r="RO10" s="35"/>
      <c r="RP10" s="35"/>
      <c r="RQ10" s="35"/>
      <c r="RR10" s="35"/>
      <c r="RS10" s="35"/>
      <c r="RT10" s="35"/>
      <c r="RU10" s="35"/>
      <c r="RV10" s="35"/>
      <c r="RW10" s="35"/>
      <c r="RX10" s="35"/>
      <c r="RY10" s="35"/>
      <c r="RZ10" s="35"/>
      <c r="SA10" s="35"/>
      <c r="SB10" s="35"/>
      <c r="SC10" s="35"/>
      <c r="SD10" s="35"/>
      <c r="SE10" s="35"/>
      <c r="SF10" s="35"/>
      <c r="SG10" s="35"/>
      <c r="SH10" s="35"/>
      <c r="SI10" s="35"/>
      <c r="SJ10" s="35"/>
      <c r="SK10" s="35"/>
      <c r="SL10" s="35"/>
      <c r="SM10" s="35"/>
      <c r="SN10" s="35"/>
      <c r="SO10" s="35"/>
      <c r="SP10" s="35"/>
      <c r="SQ10" s="35"/>
      <c r="SR10" s="35"/>
      <c r="SS10" s="35"/>
      <c r="ST10" s="35"/>
      <c r="SU10" s="35"/>
      <c r="SV10" s="35"/>
      <c r="SW10" s="35"/>
      <c r="SX10" s="35"/>
      <c r="SY10" s="35"/>
      <c r="SZ10" s="35"/>
      <c r="TA10" s="35"/>
      <c r="TB10" s="35"/>
      <c r="TC10" s="35"/>
      <c r="TD10" s="35"/>
      <c r="TE10" s="35"/>
      <c r="TF10" s="35"/>
      <c r="TG10" s="35"/>
      <c r="TH10" s="35"/>
      <c r="TI10" s="35"/>
      <c r="TJ10" s="35"/>
      <c r="TK10" s="35"/>
      <c r="TL10" s="35"/>
      <c r="TM10" s="35"/>
      <c r="TN10" s="35"/>
      <c r="TO10" s="35"/>
      <c r="TP10" s="35"/>
      <c r="TQ10" s="35"/>
      <c r="TR10" s="35"/>
      <c r="TS10" s="35"/>
      <c r="TT10" s="35"/>
      <c r="TU10" s="35"/>
      <c r="TV10" s="35"/>
      <c r="TW10" s="35"/>
      <c r="TX10" s="35"/>
      <c r="TY10" s="35"/>
      <c r="TZ10" s="35"/>
      <c r="UA10" s="35"/>
      <c r="UB10" s="35"/>
      <c r="UC10" s="35"/>
      <c r="UD10" s="35"/>
      <c r="UE10" s="35"/>
      <c r="UF10" s="35"/>
      <c r="UG10" s="35"/>
      <c r="UH10" s="35"/>
      <c r="UI10" s="35"/>
      <c r="UJ10" s="35"/>
      <c r="UK10" s="35"/>
      <c r="UL10" s="35"/>
      <c r="UM10" s="35"/>
      <c r="UN10" s="35"/>
      <c r="UO10" s="35"/>
      <c r="UP10" s="35"/>
      <c r="UQ10" s="35"/>
      <c r="UR10" s="35"/>
      <c r="US10" s="35"/>
      <c r="UT10" s="35"/>
      <c r="UU10" s="35"/>
      <c r="UV10" s="35"/>
      <c r="UW10" s="35"/>
      <c r="UX10" s="35"/>
      <c r="UY10" s="35"/>
      <c r="UZ10" s="35"/>
      <c r="VA10" s="35"/>
      <c r="VB10" s="35"/>
      <c r="VC10" s="35"/>
      <c r="VD10" s="35"/>
      <c r="VE10" s="35"/>
      <c r="VF10" s="35"/>
      <c r="VG10" s="35"/>
      <c r="VH10" s="35"/>
    </row>
    <row r="11" spans="1:580" s="36" customFormat="1" ht="26.45" customHeight="1">
      <c r="A11" s="431" t="s">
        <v>58</v>
      </c>
      <c r="B11" s="432"/>
      <c r="C11" s="432"/>
      <c r="D11" s="432"/>
      <c r="E11" s="432"/>
      <c r="F11" s="32"/>
      <c r="G11" s="32"/>
      <c r="H11" s="32"/>
      <c r="I11" s="252">
        <f>I12</f>
        <v>250000</v>
      </c>
      <c r="J11" s="33"/>
      <c r="K11" s="33"/>
      <c r="L11" s="33"/>
      <c r="M11" s="33"/>
      <c r="N11" s="33"/>
      <c r="O11" s="34"/>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c r="IW11" s="35"/>
      <c r="IX11" s="35"/>
      <c r="IY11" s="35"/>
      <c r="IZ11" s="35"/>
      <c r="JA11" s="35"/>
      <c r="JB11" s="35"/>
      <c r="JC11" s="35"/>
      <c r="JD11" s="35"/>
      <c r="JE11" s="35"/>
      <c r="JF11" s="35"/>
      <c r="JG11" s="35"/>
      <c r="JH11" s="35"/>
      <c r="JI11" s="35"/>
      <c r="JJ11" s="35"/>
      <c r="JK11" s="35"/>
      <c r="JL11" s="35"/>
      <c r="JM11" s="35"/>
      <c r="JN11" s="35"/>
      <c r="JO11" s="35"/>
      <c r="JP11" s="35"/>
      <c r="JQ11" s="35"/>
      <c r="JR11" s="35"/>
      <c r="JS11" s="35"/>
      <c r="JT11" s="35"/>
      <c r="JU11" s="35"/>
      <c r="JV11" s="35"/>
      <c r="JW11" s="35"/>
      <c r="JX11" s="35"/>
      <c r="JY11" s="35"/>
      <c r="JZ11" s="35"/>
      <c r="KA11" s="35"/>
      <c r="KB11" s="35"/>
      <c r="KC11" s="35"/>
      <c r="KD11" s="35"/>
      <c r="KE11" s="35"/>
      <c r="KF11" s="35"/>
      <c r="KG11" s="35"/>
      <c r="KH11" s="35"/>
      <c r="KI11" s="35"/>
      <c r="KJ11" s="35"/>
      <c r="KK11" s="35"/>
      <c r="KL11" s="35"/>
      <c r="KM11" s="35"/>
      <c r="KN11" s="35"/>
      <c r="KO11" s="35"/>
      <c r="KP11" s="35"/>
      <c r="KQ11" s="35"/>
      <c r="KR11" s="35"/>
      <c r="KS11" s="35"/>
      <c r="KT11" s="35"/>
      <c r="KU11" s="35"/>
      <c r="KV11" s="35"/>
      <c r="KW11" s="35"/>
      <c r="KX11" s="35"/>
      <c r="KY11" s="35"/>
      <c r="KZ11" s="35"/>
      <c r="LA11" s="35"/>
      <c r="LB11" s="35"/>
      <c r="LC11" s="35"/>
      <c r="LD11" s="35"/>
      <c r="LE11" s="35"/>
      <c r="LF11" s="35"/>
      <c r="LG11" s="35"/>
      <c r="LH11" s="35"/>
      <c r="LI11" s="35"/>
      <c r="LJ11" s="35"/>
      <c r="LK11" s="35"/>
      <c r="LL11" s="35"/>
      <c r="LM11" s="35"/>
      <c r="LN11" s="35"/>
      <c r="LO11" s="35"/>
      <c r="LP11" s="35"/>
      <c r="LQ11" s="35"/>
      <c r="LR11" s="35"/>
      <c r="LS11" s="35"/>
      <c r="LT11" s="35"/>
      <c r="LU11" s="35"/>
      <c r="LV11" s="35"/>
      <c r="LW11" s="35"/>
      <c r="LX11" s="35"/>
      <c r="LY11" s="35"/>
      <c r="LZ11" s="35"/>
      <c r="MA11" s="35"/>
      <c r="MB11" s="35"/>
      <c r="MC11" s="35"/>
      <c r="MD11" s="35"/>
      <c r="ME11" s="35"/>
      <c r="MF11" s="35"/>
      <c r="MG11" s="35"/>
      <c r="MH11" s="35"/>
      <c r="MI11" s="35"/>
      <c r="MJ11" s="35"/>
      <c r="MK11" s="35"/>
      <c r="ML11" s="35"/>
      <c r="MM11" s="35"/>
      <c r="MN11" s="35"/>
      <c r="MO11" s="35"/>
      <c r="MP11" s="35"/>
      <c r="MQ11" s="35"/>
      <c r="MR11" s="35"/>
      <c r="MS11" s="35"/>
      <c r="MT11" s="35"/>
      <c r="MU11" s="35"/>
      <c r="MV11" s="35"/>
      <c r="MW11" s="35"/>
      <c r="MX11" s="35"/>
      <c r="MY11" s="35"/>
      <c r="MZ11" s="35"/>
      <c r="NA11" s="35"/>
      <c r="NB11" s="35"/>
      <c r="NC11" s="35"/>
      <c r="ND11" s="35"/>
      <c r="NE11" s="35"/>
      <c r="NF11" s="35"/>
      <c r="NG11" s="35"/>
      <c r="NH11" s="35"/>
      <c r="NI11" s="35"/>
      <c r="NJ11" s="35"/>
      <c r="NK11" s="35"/>
      <c r="NL11" s="35"/>
      <c r="NM11" s="35"/>
      <c r="NN11" s="35"/>
      <c r="NO11" s="35"/>
      <c r="NP11" s="35"/>
      <c r="NQ11" s="35"/>
      <c r="NR11" s="35"/>
      <c r="NS11" s="35"/>
      <c r="NT11" s="35"/>
      <c r="NU11" s="35"/>
      <c r="NV11" s="35"/>
      <c r="NW11" s="35"/>
      <c r="NX11" s="35"/>
      <c r="NY11" s="35"/>
      <c r="NZ11" s="35"/>
      <c r="OA11" s="35"/>
      <c r="OB11" s="35"/>
      <c r="OC11" s="35"/>
      <c r="OD11" s="35"/>
      <c r="OE11" s="35"/>
      <c r="OF11" s="35"/>
      <c r="OG11" s="35"/>
      <c r="OH11" s="35"/>
      <c r="OI11" s="35"/>
      <c r="OJ11" s="35"/>
      <c r="OK11" s="35"/>
      <c r="OL11" s="35"/>
      <c r="OM11" s="35"/>
      <c r="ON11" s="35"/>
      <c r="OO11" s="35"/>
      <c r="OP11" s="35"/>
      <c r="OQ11" s="35"/>
      <c r="OR11" s="35"/>
      <c r="OS11" s="35"/>
      <c r="OT11" s="35"/>
      <c r="OU11" s="35"/>
      <c r="OV11" s="35"/>
      <c r="OW11" s="35"/>
      <c r="OX11" s="35"/>
      <c r="OY11" s="35"/>
      <c r="OZ11" s="35"/>
      <c r="PA11" s="35"/>
      <c r="PB11" s="35"/>
      <c r="PC11" s="35"/>
      <c r="PD11" s="35"/>
      <c r="PE11" s="35"/>
      <c r="PF11" s="35"/>
      <c r="PG11" s="35"/>
      <c r="PH11" s="35"/>
      <c r="PI11" s="35"/>
      <c r="PJ11" s="35"/>
      <c r="PK11" s="35"/>
      <c r="PL11" s="35"/>
      <c r="PM11" s="35"/>
      <c r="PN11" s="35"/>
      <c r="PO11" s="35"/>
      <c r="PP11" s="35"/>
      <c r="PQ11" s="35"/>
      <c r="PR11" s="35"/>
      <c r="PS11" s="35"/>
      <c r="PT11" s="35"/>
      <c r="PU11" s="35"/>
      <c r="PV11" s="35"/>
      <c r="PW11" s="35"/>
      <c r="PX11" s="35"/>
      <c r="PY11" s="35"/>
      <c r="PZ11" s="35"/>
      <c r="QA11" s="35"/>
      <c r="QB11" s="35"/>
      <c r="QC11" s="35"/>
      <c r="QD11" s="35"/>
      <c r="QE11" s="35"/>
      <c r="QF11" s="35"/>
      <c r="QG11" s="35"/>
      <c r="QH11" s="35"/>
      <c r="QI11" s="35"/>
      <c r="QJ11" s="35"/>
      <c r="QK11" s="35"/>
      <c r="QL11" s="35"/>
      <c r="QM11" s="35"/>
      <c r="QN11" s="35"/>
      <c r="QO11" s="35"/>
      <c r="QP11" s="35"/>
      <c r="QQ11" s="35"/>
      <c r="QR11" s="35"/>
      <c r="QS11" s="35"/>
      <c r="QT11" s="35"/>
      <c r="QU11" s="35"/>
      <c r="QV11" s="35"/>
      <c r="QW11" s="35"/>
      <c r="QX11" s="35"/>
      <c r="QY11" s="35"/>
      <c r="QZ11" s="35"/>
      <c r="RA11" s="35"/>
      <c r="RB11" s="35"/>
      <c r="RC11" s="35"/>
      <c r="RD11" s="35"/>
      <c r="RE11" s="35"/>
      <c r="RF11" s="35"/>
      <c r="RG11" s="35"/>
      <c r="RH11" s="35"/>
      <c r="RI11" s="35"/>
      <c r="RJ11" s="35"/>
      <c r="RK11" s="35"/>
      <c r="RL11" s="35"/>
      <c r="RM11" s="35"/>
      <c r="RN11" s="35"/>
      <c r="RO11" s="35"/>
      <c r="RP11" s="35"/>
      <c r="RQ11" s="35"/>
      <c r="RR11" s="35"/>
      <c r="RS11" s="35"/>
      <c r="RT11" s="35"/>
      <c r="RU11" s="35"/>
      <c r="RV11" s="35"/>
      <c r="RW11" s="35"/>
      <c r="RX11" s="35"/>
      <c r="RY11" s="35"/>
      <c r="RZ11" s="35"/>
      <c r="SA11" s="35"/>
      <c r="SB11" s="35"/>
      <c r="SC11" s="35"/>
      <c r="SD11" s="35"/>
      <c r="SE11" s="35"/>
      <c r="SF11" s="35"/>
      <c r="SG11" s="35"/>
      <c r="SH11" s="35"/>
      <c r="SI11" s="35"/>
      <c r="SJ11" s="35"/>
      <c r="SK11" s="35"/>
      <c r="SL11" s="35"/>
      <c r="SM11" s="35"/>
      <c r="SN11" s="35"/>
      <c r="SO11" s="35"/>
      <c r="SP11" s="35"/>
      <c r="SQ11" s="35"/>
      <c r="SR11" s="35"/>
      <c r="SS11" s="35"/>
      <c r="ST11" s="35"/>
      <c r="SU11" s="35"/>
      <c r="SV11" s="35"/>
      <c r="SW11" s="35"/>
      <c r="SX11" s="35"/>
      <c r="SY11" s="35"/>
      <c r="SZ11" s="35"/>
      <c r="TA11" s="35"/>
      <c r="TB11" s="35"/>
      <c r="TC11" s="35"/>
      <c r="TD11" s="35"/>
      <c r="TE11" s="35"/>
      <c r="TF11" s="35"/>
      <c r="TG11" s="35"/>
      <c r="TH11" s="35"/>
      <c r="TI11" s="35"/>
      <c r="TJ11" s="35"/>
      <c r="TK11" s="35"/>
      <c r="TL11" s="35"/>
      <c r="TM11" s="35"/>
      <c r="TN11" s="35"/>
      <c r="TO11" s="35"/>
      <c r="TP11" s="35"/>
      <c r="TQ11" s="35"/>
      <c r="TR11" s="35"/>
      <c r="TS11" s="35"/>
      <c r="TT11" s="35"/>
      <c r="TU11" s="35"/>
      <c r="TV11" s="35"/>
      <c r="TW11" s="35"/>
      <c r="TX11" s="35"/>
      <c r="TY11" s="35"/>
      <c r="TZ11" s="35"/>
      <c r="UA11" s="35"/>
      <c r="UB11" s="35"/>
      <c r="UC11" s="35"/>
      <c r="UD11" s="35"/>
      <c r="UE11" s="35"/>
      <c r="UF11" s="35"/>
      <c r="UG11" s="35"/>
      <c r="UH11" s="35"/>
      <c r="UI11" s="35"/>
      <c r="UJ11" s="35"/>
      <c r="UK11" s="35"/>
      <c r="UL11" s="35"/>
      <c r="UM11" s="35"/>
      <c r="UN11" s="35"/>
      <c r="UO11" s="35"/>
      <c r="UP11" s="35"/>
      <c r="UQ11" s="35"/>
      <c r="UR11" s="35"/>
      <c r="US11" s="35"/>
      <c r="UT11" s="35"/>
      <c r="UU11" s="35"/>
      <c r="UV11" s="35"/>
      <c r="UW11" s="35"/>
      <c r="UX11" s="35"/>
      <c r="UY11" s="35"/>
      <c r="UZ11" s="35"/>
      <c r="VA11" s="35"/>
      <c r="VB11" s="35"/>
      <c r="VC11" s="35"/>
      <c r="VD11" s="35"/>
      <c r="VE11" s="35"/>
      <c r="VF11" s="35"/>
      <c r="VG11" s="35"/>
      <c r="VH11" s="35"/>
    </row>
    <row r="12" spans="1:580" s="36" customFormat="1" ht="28.9" customHeight="1">
      <c r="A12" s="428" t="s">
        <v>59</v>
      </c>
      <c r="B12" s="429"/>
      <c r="C12" s="429"/>
      <c r="D12" s="429"/>
      <c r="E12" s="430"/>
      <c r="F12" s="52">
        <f>+F13</f>
        <v>250000</v>
      </c>
      <c r="G12" s="52"/>
      <c r="H12" s="52"/>
      <c r="I12" s="52">
        <f t="shared" si="0"/>
        <v>250000</v>
      </c>
      <c r="J12" s="53"/>
      <c r="K12" s="53"/>
      <c r="L12" s="53"/>
      <c r="M12" s="53"/>
      <c r="N12" s="53"/>
      <c r="O12" s="53"/>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c r="IV12" s="35"/>
      <c r="IW12" s="35"/>
      <c r="IX12" s="35"/>
      <c r="IY12" s="35"/>
      <c r="IZ12" s="35"/>
      <c r="JA12" s="35"/>
      <c r="JB12" s="35"/>
      <c r="JC12" s="35"/>
      <c r="JD12" s="35"/>
      <c r="JE12" s="35"/>
      <c r="JF12" s="35"/>
      <c r="JG12" s="35"/>
      <c r="JH12" s="35"/>
      <c r="JI12" s="35"/>
      <c r="JJ12" s="35"/>
      <c r="JK12" s="35"/>
      <c r="JL12" s="35"/>
      <c r="JM12" s="35"/>
      <c r="JN12" s="35"/>
      <c r="JO12" s="35"/>
      <c r="JP12" s="35"/>
      <c r="JQ12" s="35"/>
      <c r="JR12" s="35"/>
      <c r="JS12" s="35"/>
      <c r="JT12" s="35"/>
      <c r="JU12" s="35"/>
      <c r="JV12" s="35"/>
      <c r="JW12" s="35"/>
      <c r="JX12" s="35"/>
      <c r="JY12" s="35"/>
      <c r="JZ12" s="35"/>
      <c r="KA12" s="35"/>
      <c r="KB12" s="35"/>
      <c r="KC12" s="35"/>
      <c r="KD12" s="35"/>
      <c r="KE12" s="35"/>
      <c r="KF12" s="35"/>
      <c r="KG12" s="35"/>
      <c r="KH12" s="35"/>
      <c r="KI12" s="35"/>
      <c r="KJ12" s="35"/>
      <c r="KK12" s="35"/>
      <c r="KL12" s="35"/>
      <c r="KM12" s="35"/>
      <c r="KN12" s="35"/>
      <c r="KO12" s="35"/>
      <c r="KP12" s="35"/>
      <c r="KQ12" s="35"/>
      <c r="KR12" s="35"/>
      <c r="KS12" s="35"/>
      <c r="KT12" s="35"/>
      <c r="KU12" s="35"/>
      <c r="KV12" s="35"/>
      <c r="KW12" s="35"/>
      <c r="KX12" s="35"/>
      <c r="KY12" s="35"/>
      <c r="KZ12" s="35"/>
      <c r="LA12" s="35"/>
      <c r="LB12" s="35"/>
      <c r="LC12" s="35"/>
      <c r="LD12" s="35"/>
      <c r="LE12" s="35"/>
      <c r="LF12" s="35"/>
      <c r="LG12" s="35"/>
      <c r="LH12" s="35"/>
      <c r="LI12" s="35"/>
      <c r="LJ12" s="35"/>
      <c r="LK12" s="35"/>
      <c r="LL12" s="35"/>
      <c r="LM12" s="35"/>
      <c r="LN12" s="35"/>
      <c r="LO12" s="35"/>
      <c r="LP12" s="35"/>
      <c r="LQ12" s="35"/>
      <c r="LR12" s="35"/>
      <c r="LS12" s="35"/>
      <c r="LT12" s="35"/>
      <c r="LU12" s="35"/>
      <c r="LV12" s="35"/>
      <c r="LW12" s="35"/>
      <c r="LX12" s="35"/>
      <c r="LY12" s="35"/>
      <c r="LZ12" s="35"/>
      <c r="MA12" s="35"/>
      <c r="MB12" s="35"/>
      <c r="MC12" s="35"/>
      <c r="MD12" s="35"/>
      <c r="ME12" s="35"/>
      <c r="MF12" s="35"/>
      <c r="MG12" s="35"/>
      <c r="MH12" s="35"/>
      <c r="MI12" s="35"/>
      <c r="MJ12" s="35"/>
      <c r="MK12" s="35"/>
      <c r="ML12" s="35"/>
      <c r="MM12" s="35"/>
      <c r="MN12" s="35"/>
      <c r="MO12" s="35"/>
      <c r="MP12" s="35"/>
      <c r="MQ12" s="35"/>
      <c r="MR12" s="35"/>
      <c r="MS12" s="35"/>
      <c r="MT12" s="35"/>
      <c r="MU12" s="35"/>
      <c r="MV12" s="35"/>
      <c r="MW12" s="35"/>
      <c r="MX12" s="35"/>
      <c r="MY12" s="35"/>
      <c r="MZ12" s="35"/>
      <c r="NA12" s="35"/>
      <c r="NB12" s="35"/>
      <c r="NC12" s="35"/>
      <c r="ND12" s="35"/>
      <c r="NE12" s="35"/>
      <c r="NF12" s="35"/>
      <c r="NG12" s="35"/>
      <c r="NH12" s="35"/>
      <c r="NI12" s="35"/>
      <c r="NJ12" s="35"/>
      <c r="NK12" s="35"/>
      <c r="NL12" s="35"/>
      <c r="NM12" s="35"/>
      <c r="NN12" s="35"/>
      <c r="NO12" s="35"/>
      <c r="NP12" s="35"/>
      <c r="NQ12" s="35"/>
      <c r="NR12" s="35"/>
      <c r="NS12" s="35"/>
      <c r="NT12" s="35"/>
      <c r="NU12" s="35"/>
      <c r="NV12" s="35"/>
      <c r="NW12" s="35"/>
      <c r="NX12" s="35"/>
      <c r="NY12" s="35"/>
      <c r="NZ12" s="35"/>
      <c r="OA12" s="35"/>
      <c r="OB12" s="35"/>
      <c r="OC12" s="35"/>
      <c r="OD12" s="35"/>
      <c r="OE12" s="35"/>
      <c r="OF12" s="35"/>
      <c r="OG12" s="35"/>
      <c r="OH12" s="35"/>
      <c r="OI12" s="35"/>
      <c r="OJ12" s="35"/>
      <c r="OK12" s="35"/>
      <c r="OL12" s="35"/>
      <c r="OM12" s="35"/>
      <c r="ON12" s="35"/>
      <c r="OO12" s="35"/>
      <c r="OP12" s="35"/>
      <c r="OQ12" s="35"/>
      <c r="OR12" s="35"/>
      <c r="OS12" s="35"/>
      <c r="OT12" s="35"/>
      <c r="OU12" s="35"/>
      <c r="OV12" s="35"/>
      <c r="OW12" s="35"/>
      <c r="OX12" s="35"/>
      <c r="OY12" s="35"/>
      <c r="OZ12" s="35"/>
      <c r="PA12" s="35"/>
      <c r="PB12" s="35"/>
      <c r="PC12" s="35"/>
      <c r="PD12" s="35"/>
      <c r="PE12" s="35"/>
      <c r="PF12" s="35"/>
      <c r="PG12" s="35"/>
      <c r="PH12" s="35"/>
      <c r="PI12" s="35"/>
      <c r="PJ12" s="35"/>
      <c r="PK12" s="35"/>
      <c r="PL12" s="35"/>
      <c r="PM12" s="35"/>
      <c r="PN12" s="35"/>
      <c r="PO12" s="35"/>
      <c r="PP12" s="35"/>
      <c r="PQ12" s="35"/>
      <c r="PR12" s="35"/>
      <c r="PS12" s="35"/>
      <c r="PT12" s="35"/>
      <c r="PU12" s="35"/>
      <c r="PV12" s="35"/>
      <c r="PW12" s="35"/>
      <c r="PX12" s="35"/>
      <c r="PY12" s="35"/>
      <c r="PZ12" s="35"/>
      <c r="QA12" s="35"/>
      <c r="QB12" s="35"/>
      <c r="QC12" s="35"/>
      <c r="QD12" s="35"/>
      <c r="QE12" s="35"/>
      <c r="QF12" s="35"/>
      <c r="QG12" s="35"/>
      <c r="QH12" s="35"/>
      <c r="QI12" s="35"/>
      <c r="QJ12" s="35"/>
      <c r="QK12" s="35"/>
      <c r="QL12" s="35"/>
      <c r="QM12" s="35"/>
      <c r="QN12" s="35"/>
      <c r="QO12" s="35"/>
      <c r="QP12" s="35"/>
      <c r="QQ12" s="35"/>
      <c r="QR12" s="35"/>
      <c r="QS12" s="35"/>
      <c r="QT12" s="35"/>
      <c r="QU12" s="35"/>
      <c r="QV12" s="35"/>
      <c r="QW12" s="35"/>
      <c r="QX12" s="35"/>
      <c r="QY12" s="35"/>
      <c r="QZ12" s="35"/>
      <c r="RA12" s="35"/>
      <c r="RB12" s="35"/>
      <c r="RC12" s="35"/>
      <c r="RD12" s="35"/>
      <c r="RE12" s="35"/>
      <c r="RF12" s="35"/>
      <c r="RG12" s="35"/>
      <c r="RH12" s="35"/>
      <c r="RI12" s="35"/>
      <c r="RJ12" s="35"/>
      <c r="RK12" s="35"/>
      <c r="RL12" s="35"/>
      <c r="RM12" s="35"/>
      <c r="RN12" s="35"/>
      <c r="RO12" s="35"/>
      <c r="RP12" s="35"/>
      <c r="RQ12" s="35"/>
      <c r="RR12" s="35"/>
      <c r="RS12" s="35"/>
      <c r="RT12" s="35"/>
      <c r="RU12" s="35"/>
      <c r="RV12" s="35"/>
      <c r="RW12" s="35"/>
      <c r="RX12" s="35"/>
      <c r="RY12" s="35"/>
      <c r="RZ12" s="35"/>
      <c r="SA12" s="35"/>
      <c r="SB12" s="35"/>
      <c r="SC12" s="35"/>
      <c r="SD12" s="35"/>
      <c r="SE12" s="35"/>
      <c r="SF12" s="35"/>
      <c r="SG12" s="35"/>
      <c r="SH12" s="35"/>
      <c r="SI12" s="35"/>
      <c r="SJ12" s="35"/>
      <c r="SK12" s="35"/>
      <c r="SL12" s="35"/>
      <c r="SM12" s="35"/>
      <c r="SN12" s="35"/>
      <c r="SO12" s="35"/>
      <c r="SP12" s="35"/>
      <c r="SQ12" s="35"/>
      <c r="SR12" s="35"/>
      <c r="SS12" s="35"/>
      <c r="ST12" s="35"/>
      <c r="SU12" s="35"/>
      <c r="SV12" s="35"/>
      <c r="SW12" s="35"/>
      <c r="SX12" s="35"/>
      <c r="SY12" s="35"/>
      <c r="SZ12" s="35"/>
      <c r="TA12" s="35"/>
      <c r="TB12" s="35"/>
      <c r="TC12" s="35"/>
      <c r="TD12" s="35"/>
      <c r="TE12" s="35"/>
      <c r="TF12" s="35"/>
      <c r="TG12" s="35"/>
      <c r="TH12" s="35"/>
      <c r="TI12" s="35"/>
      <c r="TJ12" s="35"/>
      <c r="TK12" s="35"/>
      <c r="TL12" s="35"/>
      <c r="TM12" s="35"/>
      <c r="TN12" s="35"/>
      <c r="TO12" s="35"/>
      <c r="TP12" s="35"/>
      <c r="TQ12" s="35"/>
      <c r="TR12" s="35"/>
      <c r="TS12" s="35"/>
      <c r="TT12" s="35"/>
      <c r="TU12" s="35"/>
      <c r="TV12" s="35"/>
      <c r="TW12" s="35"/>
      <c r="TX12" s="35"/>
      <c r="TY12" s="35"/>
      <c r="TZ12" s="35"/>
      <c r="UA12" s="35"/>
      <c r="UB12" s="35"/>
      <c r="UC12" s="35"/>
      <c r="UD12" s="35"/>
      <c r="UE12" s="35"/>
      <c r="UF12" s="35"/>
      <c r="UG12" s="35"/>
      <c r="UH12" s="35"/>
      <c r="UI12" s="35"/>
      <c r="UJ12" s="35"/>
      <c r="UK12" s="35"/>
      <c r="UL12" s="35"/>
      <c r="UM12" s="35"/>
      <c r="UN12" s="35"/>
      <c r="UO12" s="35"/>
      <c r="UP12" s="35"/>
      <c r="UQ12" s="35"/>
      <c r="UR12" s="35"/>
      <c r="US12" s="35"/>
      <c r="UT12" s="35"/>
      <c r="UU12" s="35"/>
      <c r="UV12" s="35"/>
      <c r="UW12" s="35"/>
      <c r="UX12" s="35"/>
      <c r="UY12" s="35"/>
      <c r="UZ12" s="35"/>
      <c r="VA12" s="35"/>
      <c r="VB12" s="35"/>
      <c r="VC12" s="35"/>
      <c r="VD12" s="35"/>
      <c r="VE12" s="35"/>
      <c r="VF12" s="35"/>
      <c r="VG12" s="35"/>
      <c r="VH12" s="35"/>
    </row>
    <row r="13" spans="1:580" s="51" customFormat="1" ht="65.45" customHeight="1">
      <c r="A13" s="407"/>
      <c r="B13" s="408"/>
      <c r="C13" s="46"/>
      <c r="D13" s="253" t="s">
        <v>60</v>
      </c>
      <c r="E13" s="409" t="s">
        <v>61</v>
      </c>
      <c r="F13" s="54">
        <f>+PEP!E17</f>
        <v>250000</v>
      </c>
      <c r="G13" s="54"/>
      <c r="H13" s="54"/>
      <c r="I13" s="54">
        <f t="shared" si="0"/>
        <v>250000</v>
      </c>
      <c r="J13" s="254">
        <v>44197</v>
      </c>
      <c r="K13" s="254">
        <v>44531</v>
      </c>
      <c r="L13" s="42"/>
      <c r="M13" s="42"/>
      <c r="N13" s="42"/>
      <c r="O13" s="407" t="s">
        <v>56</v>
      </c>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c r="IW13" s="50"/>
      <c r="IX13" s="50"/>
      <c r="IY13" s="50"/>
      <c r="IZ13" s="50"/>
      <c r="JA13" s="50"/>
      <c r="JB13" s="50"/>
      <c r="JC13" s="50"/>
      <c r="JD13" s="50"/>
      <c r="JE13" s="50"/>
      <c r="JF13" s="50"/>
      <c r="JG13" s="50"/>
      <c r="JH13" s="50"/>
      <c r="JI13" s="50"/>
      <c r="JJ13" s="50"/>
      <c r="JK13" s="50"/>
      <c r="JL13" s="50"/>
      <c r="JM13" s="50"/>
      <c r="JN13" s="50"/>
      <c r="JO13" s="50"/>
      <c r="JP13" s="50"/>
      <c r="JQ13" s="50"/>
      <c r="JR13" s="50"/>
      <c r="JS13" s="50"/>
      <c r="JT13" s="50"/>
      <c r="JU13" s="50"/>
      <c r="JV13" s="50"/>
      <c r="JW13" s="50"/>
      <c r="JX13" s="50"/>
      <c r="JY13" s="50"/>
      <c r="JZ13" s="50"/>
      <c r="KA13" s="50"/>
      <c r="KB13" s="50"/>
      <c r="KC13" s="50"/>
      <c r="KD13" s="50"/>
      <c r="KE13" s="50"/>
      <c r="KF13" s="50"/>
      <c r="KG13" s="50"/>
      <c r="KH13" s="50"/>
      <c r="KI13" s="50"/>
      <c r="KJ13" s="50"/>
      <c r="KK13" s="50"/>
      <c r="KL13" s="50"/>
      <c r="KM13" s="50"/>
      <c r="KN13" s="50"/>
      <c r="KO13" s="50"/>
      <c r="KP13" s="50"/>
      <c r="KQ13" s="50"/>
      <c r="KR13" s="50"/>
      <c r="KS13" s="50"/>
      <c r="KT13" s="50"/>
      <c r="KU13" s="50"/>
      <c r="KV13" s="50"/>
      <c r="KW13" s="50"/>
      <c r="KX13" s="50"/>
      <c r="KY13" s="50"/>
      <c r="KZ13" s="50"/>
      <c r="LA13" s="50"/>
      <c r="LB13" s="50"/>
      <c r="LC13" s="50"/>
      <c r="LD13" s="50"/>
      <c r="LE13" s="50"/>
      <c r="LF13" s="50"/>
      <c r="LG13" s="50"/>
      <c r="LH13" s="50"/>
      <c r="LI13" s="50"/>
      <c r="LJ13" s="50"/>
      <c r="LK13" s="50"/>
      <c r="LL13" s="50"/>
      <c r="LM13" s="50"/>
      <c r="LN13" s="50"/>
      <c r="LO13" s="50"/>
      <c r="LP13" s="50"/>
      <c r="LQ13" s="50"/>
      <c r="LR13" s="50"/>
      <c r="LS13" s="50"/>
      <c r="LT13" s="50"/>
      <c r="LU13" s="50"/>
      <c r="LV13" s="50"/>
      <c r="LW13" s="50"/>
      <c r="LX13" s="50"/>
      <c r="LY13" s="50"/>
      <c r="LZ13" s="50"/>
      <c r="MA13" s="50"/>
      <c r="MB13" s="50"/>
      <c r="MC13" s="50"/>
      <c r="MD13" s="50"/>
      <c r="ME13" s="50"/>
      <c r="MF13" s="50"/>
      <c r="MG13" s="50"/>
      <c r="MH13" s="50"/>
      <c r="MI13" s="50"/>
      <c r="MJ13" s="50"/>
      <c r="MK13" s="50"/>
      <c r="ML13" s="50"/>
      <c r="MM13" s="50"/>
      <c r="MN13" s="50"/>
      <c r="MO13" s="50"/>
      <c r="MP13" s="50"/>
      <c r="MQ13" s="50"/>
      <c r="MR13" s="50"/>
      <c r="MS13" s="50"/>
      <c r="MT13" s="50"/>
      <c r="MU13" s="50"/>
      <c r="MV13" s="50"/>
      <c r="MW13" s="50"/>
      <c r="MX13" s="50"/>
      <c r="MY13" s="50"/>
      <c r="MZ13" s="50"/>
      <c r="NA13" s="50"/>
      <c r="NB13" s="50"/>
      <c r="NC13" s="50"/>
      <c r="ND13" s="50"/>
      <c r="NE13" s="50"/>
      <c r="NF13" s="50"/>
      <c r="NG13" s="50"/>
      <c r="NH13" s="50"/>
      <c r="NI13" s="50"/>
      <c r="NJ13" s="50"/>
      <c r="NK13" s="50"/>
      <c r="NL13" s="50"/>
      <c r="NM13" s="50"/>
      <c r="NN13" s="50"/>
      <c r="NO13" s="50"/>
      <c r="NP13" s="50"/>
      <c r="NQ13" s="50"/>
      <c r="NR13" s="50"/>
      <c r="NS13" s="50"/>
      <c r="NT13" s="50"/>
      <c r="NU13" s="50"/>
      <c r="NV13" s="50"/>
      <c r="NW13" s="50"/>
      <c r="NX13" s="50"/>
      <c r="NY13" s="50"/>
      <c r="NZ13" s="50"/>
      <c r="OA13" s="50"/>
      <c r="OB13" s="50"/>
      <c r="OC13" s="50"/>
      <c r="OD13" s="50"/>
      <c r="OE13" s="50"/>
      <c r="OF13" s="50"/>
      <c r="OG13" s="50"/>
      <c r="OH13" s="50"/>
      <c r="OI13" s="50"/>
      <c r="OJ13" s="50"/>
      <c r="OK13" s="50"/>
      <c r="OL13" s="50"/>
      <c r="OM13" s="50"/>
      <c r="ON13" s="50"/>
      <c r="OO13" s="50"/>
      <c r="OP13" s="50"/>
      <c r="OQ13" s="50"/>
      <c r="OR13" s="50"/>
      <c r="OS13" s="50"/>
      <c r="OT13" s="50"/>
      <c r="OU13" s="50"/>
      <c r="OV13" s="50"/>
      <c r="OW13" s="50"/>
      <c r="OX13" s="50"/>
      <c r="OY13" s="50"/>
      <c r="OZ13" s="50"/>
      <c r="PA13" s="50"/>
      <c r="PB13" s="50"/>
      <c r="PC13" s="50"/>
      <c r="PD13" s="50"/>
      <c r="PE13" s="50"/>
      <c r="PF13" s="50"/>
      <c r="PG13" s="50"/>
      <c r="PH13" s="50"/>
      <c r="PI13" s="50"/>
      <c r="PJ13" s="50"/>
      <c r="PK13" s="50"/>
      <c r="PL13" s="50"/>
      <c r="PM13" s="50"/>
      <c r="PN13" s="50"/>
      <c r="PO13" s="50"/>
      <c r="PP13" s="50"/>
      <c r="PQ13" s="50"/>
      <c r="PR13" s="50"/>
      <c r="PS13" s="50"/>
      <c r="PT13" s="50"/>
      <c r="PU13" s="50"/>
      <c r="PV13" s="50"/>
      <c r="PW13" s="50"/>
      <c r="PX13" s="50"/>
      <c r="PY13" s="50"/>
      <c r="PZ13" s="50"/>
      <c r="QA13" s="50"/>
      <c r="QB13" s="50"/>
      <c r="QC13" s="50"/>
      <c r="QD13" s="50"/>
      <c r="QE13" s="50"/>
      <c r="QF13" s="50"/>
      <c r="QG13" s="50"/>
      <c r="QH13" s="50"/>
      <c r="QI13" s="50"/>
      <c r="QJ13" s="50"/>
      <c r="QK13" s="50"/>
      <c r="QL13" s="50"/>
      <c r="QM13" s="50"/>
      <c r="QN13" s="50"/>
      <c r="QO13" s="50"/>
      <c r="QP13" s="50"/>
      <c r="QQ13" s="50"/>
      <c r="QR13" s="50"/>
      <c r="QS13" s="50"/>
      <c r="QT13" s="50"/>
      <c r="QU13" s="50"/>
      <c r="QV13" s="50"/>
      <c r="QW13" s="50"/>
      <c r="QX13" s="50"/>
      <c r="QY13" s="50"/>
      <c r="QZ13" s="50"/>
      <c r="RA13" s="50"/>
      <c r="RB13" s="50"/>
      <c r="RC13" s="50"/>
      <c r="RD13" s="50"/>
      <c r="RE13" s="50"/>
      <c r="RF13" s="50"/>
      <c r="RG13" s="50"/>
      <c r="RH13" s="50"/>
      <c r="RI13" s="50"/>
      <c r="RJ13" s="50"/>
      <c r="RK13" s="50"/>
      <c r="RL13" s="50"/>
      <c r="RM13" s="50"/>
      <c r="RN13" s="50"/>
      <c r="RO13" s="50"/>
      <c r="RP13" s="50"/>
      <c r="RQ13" s="50"/>
      <c r="RR13" s="50"/>
      <c r="RS13" s="50"/>
      <c r="RT13" s="50"/>
      <c r="RU13" s="50"/>
      <c r="RV13" s="50"/>
      <c r="RW13" s="50"/>
      <c r="RX13" s="50"/>
      <c r="RY13" s="50"/>
      <c r="RZ13" s="50"/>
      <c r="SA13" s="50"/>
      <c r="SB13" s="50"/>
      <c r="SC13" s="50"/>
      <c r="SD13" s="50"/>
      <c r="SE13" s="50"/>
      <c r="SF13" s="50"/>
      <c r="SG13" s="50"/>
      <c r="SH13" s="50"/>
      <c r="SI13" s="50"/>
      <c r="SJ13" s="50"/>
      <c r="SK13" s="50"/>
      <c r="SL13" s="50"/>
      <c r="SM13" s="50"/>
      <c r="SN13" s="50"/>
      <c r="SO13" s="50"/>
      <c r="SP13" s="50"/>
      <c r="SQ13" s="50"/>
      <c r="SR13" s="50"/>
      <c r="SS13" s="50"/>
      <c r="ST13" s="50"/>
      <c r="SU13" s="50"/>
      <c r="SV13" s="50"/>
      <c r="SW13" s="50"/>
      <c r="SX13" s="50"/>
      <c r="SY13" s="50"/>
      <c r="SZ13" s="50"/>
      <c r="TA13" s="50"/>
      <c r="TB13" s="50"/>
      <c r="TC13" s="50"/>
      <c r="TD13" s="50"/>
      <c r="TE13" s="50"/>
      <c r="TF13" s="50"/>
      <c r="TG13" s="50"/>
      <c r="TH13" s="50"/>
      <c r="TI13" s="50"/>
      <c r="TJ13" s="50"/>
      <c r="TK13" s="50"/>
      <c r="TL13" s="50"/>
      <c r="TM13" s="50"/>
      <c r="TN13" s="50"/>
      <c r="TO13" s="50"/>
      <c r="TP13" s="50"/>
      <c r="TQ13" s="50"/>
      <c r="TR13" s="50"/>
      <c r="TS13" s="50"/>
      <c r="TT13" s="50"/>
      <c r="TU13" s="50"/>
      <c r="TV13" s="50"/>
      <c r="TW13" s="50"/>
      <c r="TX13" s="50"/>
      <c r="TY13" s="50"/>
      <c r="TZ13" s="50"/>
      <c r="UA13" s="50"/>
      <c r="UB13" s="50"/>
      <c r="UC13" s="50"/>
      <c r="UD13" s="50"/>
      <c r="UE13" s="50"/>
      <c r="UF13" s="50"/>
      <c r="UG13" s="50"/>
      <c r="UH13" s="50"/>
      <c r="UI13" s="50"/>
      <c r="UJ13" s="50"/>
      <c r="UK13" s="50"/>
      <c r="UL13" s="50"/>
      <c r="UM13" s="50"/>
      <c r="UN13" s="50"/>
      <c r="UO13" s="50"/>
      <c r="UP13" s="50"/>
      <c r="UQ13" s="50"/>
      <c r="UR13" s="50"/>
      <c r="US13" s="50"/>
      <c r="UT13" s="50"/>
      <c r="UU13" s="50"/>
      <c r="UV13" s="50"/>
      <c r="UW13" s="50"/>
      <c r="UX13" s="50"/>
      <c r="UY13" s="50"/>
      <c r="UZ13" s="50"/>
      <c r="VA13" s="50"/>
      <c r="VB13" s="50"/>
      <c r="VC13" s="50"/>
      <c r="VD13" s="50"/>
      <c r="VE13" s="50"/>
      <c r="VF13" s="50"/>
      <c r="VG13" s="50"/>
      <c r="VH13" s="50"/>
    </row>
    <row r="14" spans="1:580" s="51" customFormat="1" ht="17.45">
      <c r="A14" s="431" t="s">
        <v>62</v>
      </c>
      <c r="B14" s="432"/>
      <c r="C14" s="432"/>
      <c r="D14" s="432"/>
      <c r="E14" s="432"/>
      <c r="F14" s="270">
        <v>218102.51</v>
      </c>
      <c r="G14" s="270"/>
      <c r="H14" s="270"/>
      <c r="I14" s="270">
        <v>218102.51</v>
      </c>
      <c r="J14" s="254">
        <v>43101</v>
      </c>
      <c r="K14" s="254">
        <v>43435</v>
      </c>
      <c r="L14" s="42"/>
      <c r="M14" s="42"/>
      <c r="N14" s="42"/>
      <c r="O14" s="407"/>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row>
    <row r="15" spans="1:580" s="58" customFormat="1" ht="20.45" customHeight="1">
      <c r="A15" s="425" t="s">
        <v>63</v>
      </c>
      <c r="B15" s="425"/>
      <c r="C15" s="425"/>
      <c r="D15" s="425"/>
      <c r="E15" s="425"/>
      <c r="F15" s="405">
        <f>F8+F12+F14</f>
        <v>10000000.001821157</v>
      </c>
      <c r="G15" s="405"/>
      <c r="H15" s="405"/>
      <c r="I15" s="405">
        <f>+SUM(F15:H15)</f>
        <v>10000000.001821157</v>
      </c>
      <c r="J15" s="55"/>
      <c r="K15" s="55"/>
      <c r="L15" s="55"/>
      <c r="M15" s="55"/>
      <c r="N15" s="55"/>
      <c r="O15" s="56"/>
      <c r="P15" s="57"/>
      <c r="Q15" s="57"/>
      <c r="R15" s="57"/>
      <c r="S15" s="57"/>
      <c r="T15" s="35"/>
      <c r="U15" s="35"/>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c r="IU15" s="57"/>
      <c r="IV15" s="57"/>
      <c r="IW15" s="57"/>
      <c r="IX15" s="57"/>
      <c r="IY15" s="57"/>
      <c r="IZ15" s="57"/>
      <c r="JA15" s="57"/>
      <c r="JB15" s="57"/>
      <c r="JC15" s="57"/>
      <c r="JD15" s="57"/>
      <c r="JE15" s="57"/>
      <c r="JF15" s="57"/>
      <c r="JG15" s="57"/>
      <c r="JH15" s="57"/>
      <c r="JI15" s="57"/>
      <c r="JJ15" s="57"/>
      <c r="JK15" s="57"/>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57"/>
      <c r="NK15" s="57"/>
      <c r="NL15" s="57"/>
      <c r="NM15" s="57"/>
      <c r="NN15" s="57"/>
      <c r="NO15" s="57"/>
      <c r="NP15" s="57"/>
      <c r="NQ15" s="57"/>
      <c r="NR15" s="57"/>
      <c r="NS15" s="57"/>
      <c r="NT15" s="57"/>
      <c r="NU15" s="57"/>
      <c r="NV15" s="57"/>
      <c r="NW15" s="57"/>
      <c r="NX15" s="57"/>
      <c r="NY15" s="57"/>
      <c r="NZ15" s="57"/>
      <c r="OA15" s="57"/>
      <c r="OB15" s="57"/>
      <c r="OC15" s="57"/>
      <c r="OD15" s="57"/>
      <c r="OE15" s="57"/>
      <c r="OF15" s="57"/>
      <c r="OG15" s="57"/>
      <c r="OH15" s="57"/>
      <c r="OI15" s="57"/>
      <c r="OJ15" s="57"/>
      <c r="OK15" s="57"/>
      <c r="OL15" s="57"/>
      <c r="OM15" s="57"/>
      <c r="ON15" s="57"/>
      <c r="OO15" s="57"/>
      <c r="OP15" s="57"/>
      <c r="OQ15" s="57"/>
      <c r="OR15" s="57"/>
      <c r="OS15" s="57"/>
      <c r="OT15" s="57"/>
      <c r="OU15" s="57"/>
      <c r="OV15" s="57"/>
      <c r="OW15" s="57"/>
      <c r="OX15" s="57"/>
      <c r="OY15" s="57"/>
      <c r="OZ15" s="57"/>
      <c r="PA15" s="57"/>
      <c r="PB15" s="57"/>
      <c r="PC15" s="57"/>
      <c r="PD15" s="57"/>
      <c r="PE15" s="57"/>
      <c r="PF15" s="57"/>
      <c r="PG15" s="57"/>
      <c r="PH15" s="57"/>
      <c r="PI15" s="57"/>
      <c r="PJ15" s="57"/>
      <c r="PK15" s="57"/>
      <c r="PL15" s="57"/>
      <c r="PM15" s="57"/>
      <c r="PN15" s="57"/>
      <c r="PO15" s="57"/>
      <c r="PP15" s="57"/>
      <c r="PQ15" s="57"/>
      <c r="PR15" s="57"/>
      <c r="PS15" s="57"/>
      <c r="PT15" s="57"/>
      <c r="PU15" s="57"/>
      <c r="PV15" s="57"/>
      <c r="PW15" s="57"/>
      <c r="PX15" s="57"/>
      <c r="PY15" s="57"/>
      <c r="PZ15" s="57"/>
      <c r="QA15" s="57"/>
      <c r="QB15" s="57"/>
      <c r="QC15" s="57"/>
      <c r="QD15" s="57"/>
      <c r="QE15" s="57"/>
      <c r="QF15" s="57"/>
      <c r="QG15" s="57"/>
      <c r="QH15" s="57"/>
      <c r="QI15" s="57"/>
      <c r="QJ15" s="57"/>
      <c r="QK15" s="57"/>
      <c r="QL15" s="57"/>
      <c r="QM15" s="57"/>
      <c r="QN15" s="57"/>
      <c r="QO15" s="57"/>
      <c r="QP15" s="57"/>
      <c r="QQ15" s="57"/>
      <c r="QR15" s="57"/>
      <c r="QS15" s="57"/>
      <c r="QT15" s="57"/>
      <c r="QU15" s="57"/>
      <c r="QV15" s="57"/>
      <c r="QW15" s="57"/>
      <c r="QX15" s="57"/>
      <c r="QY15" s="57"/>
      <c r="QZ15" s="57"/>
      <c r="RA15" s="57"/>
      <c r="RB15" s="57"/>
      <c r="RC15" s="57"/>
      <c r="RD15" s="57"/>
      <c r="RE15" s="57"/>
      <c r="RF15" s="57"/>
      <c r="RG15" s="57"/>
      <c r="RH15" s="57"/>
      <c r="RI15" s="57"/>
      <c r="RJ15" s="57"/>
      <c r="RK15" s="57"/>
      <c r="RL15" s="57"/>
      <c r="RM15" s="57"/>
      <c r="RN15" s="57"/>
      <c r="RO15" s="57"/>
      <c r="RP15" s="57"/>
      <c r="RQ15" s="57"/>
      <c r="RR15" s="57"/>
      <c r="RS15" s="57"/>
      <c r="RT15" s="57"/>
      <c r="RU15" s="57"/>
      <c r="RV15" s="57"/>
      <c r="RW15" s="57"/>
      <c r="RX15" s="57"/>
      <c r="RY15" s="57"/>
      <c r="RZ15" s="57"/>
      <c r="SA15" s="57"/>
      <c r="SB15" s="57"/>
      <c r="SC15" s="57"/>
      <c r="SD15" s="57"/>
      <c r="SE15" s="57"/>
      <c r="SF15" s="57"/>
      <c r="SG15" s="57"/>
      <c r="SH15" s="57"/>
      <c r="SI15" s="57"/>
      <c r="SJ15" s="57"/>
      <c r="SK15" s="57"/>
      <c r="SL15" s="57"/>
      <c r="SM15" s="57"/>
      <c r="SN15" s="57"/>
      <c r="SO15" s="57"/>
      <c r="SP15" s="57"/>
      <c r="SQ15" s="57"/>
      <c r="SR15" s="57"/>
      <c r="SS15" s="57"/>
      <c r="ST15" s="57"/>
      <c r="SU15" s="57"/>
      <c r="SV15" s="57"/>
      <c r="SW15" s="57"/>
      <c r="SX15" s="57"/>
      <c r="SY15" s="57"/>
      <c r="SZ15" s="57"/>
      <c r="TA15" s="57"/>
      <c r="TB15" s="57"/>
      <c r="TC15" s="57"/>
      <c r="TD15" s="57"/>
      <c r="TE15" s="57"/>
      <c r="TF15" s="57"/>
      <c r="TG15" s="57"/>
      <c r="TH15" s="57"/>
      <c r="TI15" s="57"/>
      <c r="TJ15" s="57"/>
      <c r="TK15" s="57"/>
      <c r="TL15" s="57"/>
      <c r="TM15" s="57"/>
      <c r="TN15" s="57"/>
      <c r="TO15" s="57"/>
      <c r="TP15" s="57"/>
      <c r="TQ15" s="57"/>
      <c r="TR15" s="57"/>
      <c r="TS15" s="57"/>
      <c r="TT15" s="57"/>
      <c r="TU15" s="57"/>
      <c r="TV15" s="57"/>
      <c r="TW15" s="57"/>
      <c r="TX15" s="57"/>
      <c r="TY15" s="57"/>
      <c r="TZ15" s="57"/>
      <c r="UA15" s="57"/>
      <c r="UB15" s="57"/>
      <c r="UC15" s="57"/>
      <c r="UD15" s="57"/>
      <c r="UE15" s="57"/>
      <c r="UF15" s="57"/>
      <c r="UG15" s="57"/>
      <c r="UH15" s="57"/>
      <c r="UI15" s="57"/>
      <c r="UJ15" s="57"/>
      <c r="UK15" s="57"/>
      <c r="UL15" s="57"/>
      <c r="UM15" s="57"/>
      <c r="UN15" s="57"/>
      <c r="UO15" s="57"/>
      <c r="UP15" s="57"/>
      <c r="UQ15" s="57"/>
      <c r="UR15" s="57"/>
      <c r="US15" s="57"/>
      <c r="UT15" s="57"/>
      <c r="UU15" s="57"/>
      <c r="UV15" s="57"/>
      <c r="UW15" s="57"/>
      <c r="UX15" s="57"/>
      <c r="UY15" s="57"/>
      <c r="UZ15" s="57"/>
      <c r="VA15" s="57"/>
      <c r="VB15" s="57"/>
      <c r="VC15" s="57"/>
      <c r="VD15" s="57"/>
      <c r="VE15" s="57"/>
      <c r="VF15" s="57"/>
      <c r="VG15" s="57"/>
      <c r="VH15" s="57"/>
    </row>
    <row r="16" spans="1:580" s="58" customFormat="1" ht="11.45">
      <c r="A16" s="36"/>
      <c r="B16" s="36"/>
      <c r="C16" s="36"/>
      <c r="D16" s="406"/>
      <c r="E16" s="59"/>
      <c r="F16" s="60"/>
      <c r="G16" s="60"/>
      <c r="H16" s="60"/>
      <c r="I16" s="60"/>
      <c r="J16" s="36"/>
      <c r="K16" s="36"/>
      <c r="L16" s="36"/>
      <c r="M16" s="36"/>
      <c r="N16" s="36"/>
      <c r="O16" s="36"/>
      <c r="P16" s="57"/>
      <c r="Q16" s="57"/>
      <c r="R16" s="57"/>
      <c r="S16" s="57"/>
      <c r="T16" s="35"/>
      <c r="U16" s="35"/>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c r="IU16" s="57"/>
      <c r="IV16" s="57"/>
      <c r="IW16" s="57"/>
      <c r="IX16" s="57"/>
      <c r="IY16" s="57"/>
      <c r="IZ16" s="57"/>
      <c r="JA16" s="57"/>
      <c r="JB16" s="57"/>
      <c r="JC16" s="57"/>
      <c r="JD16" s="57"/>
      <c r="JE16" s="57"/>
      <c r="JF16" s="57"/>
      <c r="JG16" s="57"/>
      <c r="JH16" s="57"/>
      <c r="JI16" s="57"/>
      <c r="JJ16" s="57"/>
      <c r="JK16" s="57"/>
      <c r="JL16" s="57"/>
      <c r="JM16" s="57"/>
      <c r="JN16" s="57"/>
      <c r="JO16" s="57"/>
      <c r="JP16" s="57"/>
      <c r="JQ16" s="57"/>
      <c r="JR16" s="57"/>
      <c r="JS16" s="57"/>
      <c r="JT16" s="57"/>
      <c r="JU16" s="57"/>
      <c r="JV16" s="57"/>
      <c r="JW16" s="57"/>
      <c r="JX16" s="57"/>
      <c r="JY16" s="57"/>
      <c r="JZ16" s="57"/>
      <c r="KA16" s="57"/>
      <c r="KB16" s="57"/>
      <c r="KC16" s="57"/>
      <c r="KD16" s="57"/>
      <c r="KE16" s="57"/>
      <c r="KF16" s="57"/>
      <c r="KG16" s="57"/>
      <c r="KH16" s="57"/>
      <c r="KI16" s="57"/>
      <c r="KJ16" s="57"/>
      <c r="KK16" s="57"/>
      <c r="KL16" s="57"/>
      <c r="KM16" s="57"/>
      <c r="KN16" s="57"/>
      <c r="KO16" s="57"/>
      <c r="KP16" s="57"/>
      <c r="KQ16" s="57"/>
      <c r="KR16" s="57"/>
      <c r="KS16" s="57"/>
      <c r="KT16" s="57"/>
      <c r="KU16" s="57"/>
      <c r="KV16" s="57"/>
      <c r="KW16" s="57"/>
      <c r="KX16" s="57"/>
      <c r="KY16" s="57"/>
      <c r="KZ16" s="57"/>
      <c r="LA16" s="57"/>
      <c r="LB16" s="57"/>
      <c r="LC16" s="57"/>
      <c r="LD16" s="57"/>
      <c r="LE16" s="57"/>
      <c r="LF16" s="57"/>
      <c r="LG16" s="57"/>
      <c r="LH16" s="57"/>
      <c r="LI16" s="57"/>
      <c r="LJ16" s="57"/>
      <c r="LK16" s="57"/>
      <c r="LL16" s="57"/>
      <c r="LM16" s="57"/>
      <c r="LN16" s="57"/>
      <c r="LO16" s="57"/>
      <c r="LP16" s="57"/>
      <c r="LQ16" s="57"/>
      <c r="LR16" s="57"/>
      <c r="LS16" s="57"/>
      <c r="LT16" s="57"/>
      <c r="LU16" s="57"/>
      <c r="LV16" s="57"/>
      <c r="LW16" s="57"/>
      <c r="LX16" s="57"/>
      <c r="LY16" s="57"/>
      <c r="LZ16" s="57"/>
      <c r="MA16" s="57"/>
      <c r="MB16" s="57"/>
      <c r="MC16" s="57"/>
      <c r="MD16" s="57"/>
      <c r="ME16" s="57"/>
      <c r="MF16" s="57"/>
      <c r="MG16" s="57"/>
      <c r="MH16" s="57"/>
      <c r="MI16" s="57"/>
      <c r="MJ16" s="57"/>
      <c r="MK16" s="57"/>
      <c r="ML16" s="57"/>
      <c r="MM16" s="57"/>
      <c r="MN16" s="57"/>
      <c r="MO16" s="57"/>
      <c r="MP16" s="57"/>
      <c r="MQ16" s="57"/>
      <c r="MR16" s="57"/>
      <c r="MS16" s="57"/>
      <c r="MT16" s="57"/>
      <c r="MU16" s="57"/>
      <c r="MV16" s="57"/>
      <c r="MW16" s="57"/>
      <c r="MX16" s="57"/>
      <c r="MY16" s="57"/>
      <c r="MZ16" s="57"/>
      <c r="NA16" s="57"/>
      <c r="NB16" s="57"/>
      <c r="NC16" s="57"/>
      <c r="ND16" s="57"/>
      <c r="NE16" s="57"/>
      <c r="NF16" s="57"/>
      <c r="NG16" s="57"/>
      <c r="NH16" s="57"/>
      <c r="NI16" s="57"/>
      <c r="NJ16" s="57"/>
      <c r="NK16" s="57"/>
      <c r="NL16" s="57"/>
      <c r="NM16" s="57"/>
      <c r="NN16" s="57"/>
      <c r="NO16" s="57"/>
      <c r="NP16" s="57"/>
      <c r="NQ16" s="57"/>
      <c r="NR16" s="57"/>
      <c r="NS16" s="57"/>
      <c r="NT16" s="57"/>
      <c r="NU16" s="57"/>
      <c r="NV16" s="57"/>
      <c r="NW16" s="57"/>
      <c r="NX16" s="57"/>
      <c r="NY16" s="57"/>
      <c r="NZ16" s="57"/>
      <c r="OA16" s="57"/>
      <c r="OB16" s="57"/>
      <c r="OC16" s="57"/>
      <c r="OD16" s="57"/>
      <c r="OE16" s="57"/>
      <c r="OF16" s="57"/>
      <c r="OG16" s="57"/>
      <c r="OH16" s="57"/>
      <c r="OI16" s="57"/>
      <c r="OJ16" s="57"/>
      <c r="OK16" s="57"/>
      <c r="OL16" s="57"/>
      <c r="OM16" s="57"/>
      <c r="ON16" s="57"/>
      <c r="OO16" s="57"/>
      <c r="OP16" s="57"/>
      <c r="OQ16" s="57"/>
      <c r="OR16" s="57"/>
      <c r="OS16" s="57"/>
      <c r="OT16" s="57"/>
      <c r="OU16" s="57"/>
      <c r="OV16" s="57"/>
      <c r="OW16" s="57"/>
      <c r="OX16" s="57"/>
      <c r="OY16" s="57"/>
      <c r="OZ16" s="57"/>
      <c r="PA16" s="57"/>
      <c r="PB16" s="57"/>
      <c r="PC16" s="57"/>
      <c r="PD16" s="57"/>
      <c r="PE16" s="57"/>
      <c r="PF16" s="57"/>
      <c r="PG16" s="57"/>
      <c r="PH16" s="57"/>
      <c r="PI16" s="57"/>
      <c r="PJ16" s="57"/>
      <c r="PK16" s="57"/>
      <c r="PL16" s="57"/>
      <c r="PM16" s="57"/>
      <c r="PN16" s="57"/>
      <c r="PO16" s="57"/>
      <c r="PP16" s="57"/>
      <c r="PQ16" s="57"/>
      <c r="PR16" s="57"/>
      <c r="PS16" s="57"/>
      <c r="PT16" s="57"/>
      <c r="PU16" s="57"/>
      <c r="PV16" s="57"/>
      <c r="PW16" s="57"/>
      <c r="PX16" s="57"/>
      <c r="PY16" s="57"/>
      <c r="PZ16" s="57"/>
      <c r="QA16" s="57"/>
      <c r="QB16" s="57"/>
      <c r="QC16" s="57"/>
      <c r="QD16" s="57"/>
      <c r="QE16" s="57"/>
      <c r="QF16" s="57"/>
      <c r="QG16" s="57"/>
      <c r="QH16" s="57"/>
      <c r="QI16" s="57"/>
      <c r="QJ16" s="57"/>
      <c r="QK16" s="57"/>
      <c r="QL16" s="57"/>
      <c r="QM16" s="57"/>
      <c r="QN16" s="57"/>
      <c r="QO16" s="57"/>
      <c r="QP16" s="57"/>
      <c r="QQ16" s="57"/>
      <c r="QR16" s="57"/>
      <c r="QS16" s="57"/>
      <c r="QT16" s="57"/>
      <c r="QU16" s="57"/>
      <c r="QV16" s="57"/>
      <c r="QW16" s="57"/>
      <c r="QX16" s="57"/>
      <c r="QY16" s="57"/>
      <c r="QZ16" s="57"/>
      <c r="RA16" s="57"/>
      <c r="RB16" s="57"/>
      <c r="RC16" s="57"/>
      <c r="RD16" s="57"/>
      <c r="RE16" s="57"/>
      <c r="RF16" s="57"/>
      <c r="RG16" s="57"/>
      <c r="RH16" s="57"/>
      <c r="RI16" s="57"/>
      <c r="RJ16" s="57"/>
      <c r="RK16" s="57"/>
      <c r="RL16" s="57"/>
      <c r="RM16" s="57"/>
      <c r="RN16" s="57"/>
      <c r="RO16" s="57"/>
      <c r="RP16" s="57"/>
      <c r="RQ16" s="57"/>
      <c r="RR16" s="57"/>
      <c r="RS16" s="57"/>
      <c r="RT16" s="57"/>
      <c r="RU16" s="57"/>
      <c r="RV16" s="57"/>
      <c r="RW16" s="57"/>
      <c r="RX16" s="57"/>
      <c r="RY16" s="57"/>
      <c r="RZ16" s="57"/>
      <c r="SA16" s="57"/>
      <c r="SB16" s="57"/>
      <c r="SC16" s="57"/>
      <c r="SD16" s="57"/>
      <c r="SE16" s="57"/>
      <c r="SF16" s="57"/>
      <c r="SG16" s="57"/>
      <c r="SH16" s="57"/>
      <c r="SI16" s="57"/>
      <c r="SJ16" s="57"/>
      <c r="SK16" s="57"/>
      <c r="SL16" s="57"/>
      <c r="SM16" s="57"/>
      <c r="SN16" s="57"/>
      <c r="SO16" s="57"/>
      <c r="SP16" s="57"/>
      <c r="SQ16" s="57"/>
      <c r="SR16" s="57"/>
      <c r="SS16" s="57"/>
      <c r="ST16" s="57"/>
      <c r="SU16" s="57"/>
      <c r="SV16" s="57"/>
      <c r="SW16" s="57"/>
      <c r="SX16" s="57"/>
      <c r="SY16" s="57"/>
      <c r="SZ16" s="57"/>
      <c r="TA16" s="57"/>
      <c r="TB16" s="57"/>
      <c r="TC16" s="57"/>
      <c r="TD16" s="57"/>
      <c r="TE16" s="57"/>
      <c r="TF16" s="57"/>
      <c r="TG16" s="57"/>
      <c r="TH16" s="57"/>
      <c r="TI16" s="57"/>
      <c r="TJ16" s="57"/>
      <c r="TK16" s="57"/>
      <c r="TL16" s="57"/>
      <c r="TM16" s="57"/>
      <c r="TN16" s="57"/>
      <c r="TO16" s="57"/>
      <c r="TP16" s="57"/>
      <c r="TQ16" s="57"/>
      <c r="TR16" s="57"/>
      <c r="TS16" s="57"/>
      <c r="TT16" s="57"/>
      <c r="TU16" s="57"/>
      <c r="TV16" s="57"/>
      <c r="TW16" s="57"/>
      <c r="TX16" s="57"/>
      <c r="TY16" s="57"/>
      <c r="TZ16" s="57"/>
      <c r="UA16" s="57"/>
      <c r="UB16" s="57"/>
      <c r="UC16" s="57"/>
      <c r="UD16" s="57"/>
      <c r="UE16" s="57"/>
      <c r="UF16" s="57"/>
      <c r="UG16" s="57"/>
      <c r="UH16" s="57"/>
      <c r="UI16" s="57"/>
      <c r="UJ16" s="57"/>
      <c r="UK16" s="57"/>
      <c r="UL16" s="57"/>
      <c r="UM16" s="57"/>
      <c r="UN16" s="57"/>
      <c r="UO16" s="57"/>
      <c r="UP16" s="57"/>
      <c r="UQ16" s="57"/>
      <c r="UR16" s="57"/>
      <c r="US16" s="57"/>
      <c r="UT16" s="57"/>
      <c r="UU16" s="57"/>
      <c r="UV16" s="57"/>
      <c r="UW16" s="57"/>
      <c r="UX16" s="57"/>
      <c r="UY16" s="57"/>
      <c r="UZ16" s="57"/>
      <c r="VA16" s="57"/>
      <c r="VB16" s="57"/>
      <c r="VC16" s="57"/>
      <c r="VD16" s="57"/>
      <c r="VE16" s="57"/>
      <c r="VF16" s="57"/>
      <c r="VG16" s="57"/>
      <c r="VH16" s="57"/>
    </row>
    <row r="17" spans="1:580" s="36" customFormat="1" ht="11.45">
      <c r="A17" s="58"/>
      <c r="B17" s="58"/>
      <c r="C17" s="58"/>
      <c r="D17" s="61"/>
      <c r="E17" s="62"/>
      <c r="F17" s="63"/>
      <c r="G17" s="63"/>
      <c r="H17" s="63"/>
      <c r="I17" s="63"/>
      <c r="J17" s="58"/>
      <c r="K17" s="57"/>
      <c r="L17" s="57"/>
      <c r="M17" s="57"/>
      <c r="N17" s="57"/>
      <c r="O17" s="58"/>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c r="IW17" s="35"/>
      <c r="IX17" s="35"/>
      <c r="IY17" s="35"/>
      <c r="IZ17" s="35"/>
      <c r="JA17" s="35"/>
      <c r="JB17" s="35"/>
      <c r="JC17" s="35"/>
      <c r="JD17" s="35"/>
      <c r="JE17" s="35"/>
      <c r="JF17" s="35"/>
      <c r="JG17" s="35"/>
      <c r="JH17" s="35"/>
      <c r="JI17" s="35"/>
      <c r="JJ17" s="35"/>
      <c r="JK17" s="35"/>
      <c r="JL17" s="35"/>
      <c r="JM17" s="35"/>
      <c r="JN17" s="35"/>
      <c r="JO17" s="35"/>
      <c r="JP17" s="35"/>
      <c r="JQ17" s="35"/>
      <c r="JR17" s="35"/>
      <c r="JS17" s="35"/>
      <c r="JT17" s="35"/>
      <c r="JU17" s="35"/>
      <c r="JV17" s="35"/>
      <c r="JW17" s="35"/>
      <c r="JX17" s="35"/>
      <c r="JY17" s="35"/>
      <c r="JZ17" s="35"/>
      <c r="KA17" s="35"/>
      <c r="KB17" s="35"/>
      <c r="KC17" s="35"/>
      <c r="KD17" s="35"/>
      <c r="KE17" s="35"/>
      <c r="KF17" s="35"/>
      <c r="KG17" s="35"/>
      <c r="KH17" s="35"/>
      <c r="KI17" s="35"/>
      <c r="KJ17" s="35"/>
      <c r="KK17" s="35"/>
      <c r="KL17" s="35"/>
      <c r="KM17" s="35"/>
      <c r="KN17" s="35"/>
      <c r="KO17" s="35"/>
      <c r="KP17" s="35"/>
      <c r="KQ17" s="35"/>
      <c r="KR17" s="35"/>
      <c r="KS17" s="35"/>
      <c r="KT17" s="35"/>
      <c r="KU17" s="35"/>
      <c r="KV17" s="35"/>
      <c r="KW17" s="35"/>
      <c r="KX17" s="35"/>
      <c r="KY17" s="35"/>
      <c r="KZ17" s="35"/>
      <c r="LA17" s="35"/>
      <c r="LB17" s="35"/>
      <c r="LC17" s="35"/>
      <c r="LD17" s="35"/>
      <c r="LE17" s="35"/>
      <c r="LF17" s="35"/>
      <c r="LG17" s="35"/>
      <c r="LH17" s="35"/>
      <c r="LI17" s="35"/>
      <c r="LJ17" s="35"/>
      <c r="LK17" s="35"/>
      <c r="LL17" s="35"/>
      <c r="LM17" s="35"/>
      <c r="LN17" s="35"/>
      <c r="LO17" s="35"/>
      <c r="LP17" s="35"/>
      <c r="LQ17" s="35"/>
      <c r="LR17" s="35"/>
      <c r="LS17" s="35"/>
      <c r="LT17" s="35"/>
      <c r="LU17" s="35"/>
      <c r="LV17" s="35"/>
      <c r="LW17" s="35"/>
      <c r="LX17" s="35"/>
      <c r="LY17" s="35"/>
      <c r="LZ17" s="35"/>
      <c r="MA17" s="35"/>
      <c r="MB17" s="35"/>
      <c r="MC17" s="35"/>
      <c r="MD17" s="35"/>
      <c r="ME17" s="35"/>
      <c r="MF17" s="35"/>
      <c r="MG17" s="35"/>
      <c r="MH17" s="35"/>
      <c r="MI17" s="35"/>
      <c r="MJ17" s="35"/>
      <c r="MK17" s="35"/>
      <c r="ML17" s="35"/>
      <c r="MM17" s="35"/>
      <c r="MN17" s="35"/>
      <c r="MO17" s="35"/>
      <c r="MP17" s="35"/>
      <c r="MQ17" s="35"/>
      <c r="MR17" s="35"/>
      <c r="MS17" s="35"/>
      <c r="MT17" s="35"/>
      <c r="MU17" s="35"/>
      <c r="MV17" s="35"/>
      <c r="MW17" s="35"/>
      <c r="MX17" s="35"/>
      <c r="MY17" s="35"/>
      <c r="MZ17" s="35"/>
      <c r="NA17" s="35"/>
      <c r="NB17" s="35"/>
      <c r="NC17" s="35"/>
      <c r="ND17" s="35"/>
      <c r="NE17" s="35"/>
      <c r="NF17" s="35"/>
      <c r="NG17" s="35"/>
      <c r="NH17" s="35"/>
      <c r="NI17" s="35"/>
      <c r="NJ17" s="35"/>
      <c r="NK17" s="35"/>
      <c r="NL17" s="35"/>
      <c r="NM17" s="35"/>
      <c r="NN17" s="35"/>
      <c r="NO17" s="35"/>
      <c r="NP17" s="35"/>
      <c r="NQ17" s="35"/>
      <c r="NR17" s="35"/>
      <c r="NS17" s="35"/>
      <c r="NT17" s="35"/>
      <c r="NU17" s="35"/>
      <c r="NV17" s="35"/>
      <c r="NW17" s="35"/>
      <c r="NX17" s="35"/>
      <c r="NY17" s="35"/>
      <c r="NZ17" s="35"/>
      <c r="OA17" s="35"/>
      <c r="OB17" s="35"/>
      <c r="OC17" s="35"/>
      <c r="OD17" s="35"/>
      <c r="OE17" s="35"/>
      <c r="OF17" s="35"/>
      <c r="OG17" s="35"/>
      <c r="OH17" s="35"/>
      <c r="OI17" s="35"/>
      <c r="OJ17" s="35"/>
      <c r="OK17" s="35"/>
      <c r="OL17" s="35"/>
      <c r="OM17" s="35"/>
      <c r="ON17" s="35"/>
      <c r="OO17" s="35"/>
      <c r="OP17" s="35"/>
      <c r="OQ17" s="35"/>
      <c r="OR17" s="35"/>
      <c r="OS17" s="35"/>
      <c r="OT17" s="35"/>
      <c r="OU17" s="35"/>
      <c r="OV17" s="35"/>
      <c r="OW17" s="35"/>
      <c r="OX17" s="35"/>
      <c r="OY17" s="35"/>
      <c r="OZ17" s="35"/>
      <c r="PA17" s="35"/>
      <c r="PB17" s="35"/>
      <c r="PC17" s="35"/>
      <c r="PD17" s="35"/>
      <c r="PE17" s="35"/>
      <c r="PF17" s="35"/>
      <c r="PG17" s="35"/>
      <c r="PH17" s="35"/>
      <c r="PI17" s="35"/>
      <c r="PJ17" s="35"/>
      <c r="PK17" s="35"/>
      <c r="PL17" s="35"/>
      <c r="PM17" s="35"/>
      <c r="PN17" s="35"/>
      <c r="PO17" s="35"/>
      <c r="PP17" s="35"/>
      <c r="PQ17" s="35"/>
      <c r="PR17" s="35"/>
      <c r="PS17" s="35"/>
      <c r="PT17" s="35"/>
      <c r="PU17" s="35"/>
      <c r="PV17" s="35"/>
      <c r="PW17" s="35"/>
      <c r="PX17" s="35"/>
      <c r="PY17" s="35"/>
      <c r="PZ17" s="35"/>
      <c r="QA17" s="35"/>
      <c r="QB17" s="35"/>
      <c r="QC17" s="35"/>
      <c r="QD17" s="35"/>
      <c r="QE17" s="35"/>
      <c r="QF17" s="35"/>
      <c r="QG17" s="35"/>
      <c r="QH17" s="35"/>
      <c r="QI17" s="35"/>
      <c r="QJ17" s="35"/>
      <c r="QK17" s="35"/>
      <c r="QL17" s="35"/>
      <c r="QM17" s="35"/>
      <c r="QN17" s="35"/>
      <c r="QO17" s="35"/>
      <c r="QP17" s="35"/>
      <c r="QQ17" s="35"/>
      <c r="QR17" s="35"/>
      <c r="QS17" s="35"/>
      <c r="QT17" s="35"/>
      <c r="QU17" s="35"/>
      <c r="QV17" s="35"/>
      <c r="QW17" s="35"/>
      <c r="QX17" s="35"/>
      <c r="QY17" s="35"/>
      <c r="QZ17" s="35"/>
      <c r="RA17" s="35"/>
      <c r="RB17" s="35"/>
      <c r="RC17" s="35"/>
      <c r="RD17" s="35"/>
      <c r="RE17" s="35"/>
      <c r="RF17" s="35"/>
      <c r="RG17" s="35"/>
      <c r="RH17" s="35"/>
      <c r="RI17" s="35"/>
      <c r="RJ17" s="35"/>
      <c r="RK17" s="35"/>
      <c r="RL17" s="35"/>
      <c r="RM17" s="35"/>
      <c r="RN17" s="35"/>
      <c r="RO17" s="35"/>
      <c r="RP17" s="35"/>
      <c r="RQ17" s="35"/>
      <c r="RR17" s="35"/>
      <c r="RS17" s="35"/>
      <c r="RT17" s="35"/>
      <c r="RU17" s="35"/>
      <c r="RV17" s="35"/>
      <c r="RW17" s="35"/>
      <c r="RX17" s="35"/>
      <c r="RY17" s="35"/>
      <c r="RZ17" s="35"/>
      <c r="SA17" s="35"/>
      <c r="SB17" s="35"/>
      <c r="SC17" s="35"/>
      <c r="SD17" s="35"/>
      <c r="SE17" s="35"/>
      <c r="SF17" s="35"/>
      <c r="SG17" s="35"/>
      <c r="SH17" s="35"/>
      <c r="SI17" s="35"/>
      <c r="SJ17" s="35"/>
      <c r="SK17" s="35"/>
      <c r="SL17" s="35"/>
      <c r="SM17" s="35"/>
      <c r="SN17" s="35"/>
      <c r="SO17" s="35"/>
      <c r="SP17" s="35"/>
      <c r="SQ17" s="35"/>
      <c r="SR17" s="35"/>
      <c r="SS17" s="35"/>
      <c r="ST17" s="35"/>
      <c r="SU17" s="35"/>
      <c r="SV17" s="35"/>
      <c r="SW17" s="35"/>
      <c r="SX17" s="35"/>
      <c r="SY17" s="35"/>
      <c r="SZ17" s="35"/>
      <c r="TA17" s="35"/>
      <c r="TB17" s="35"/>
      <c r="TC17" s="35"/>
      <c r="TD17" s="35"/>
      <c r="TE17" s="35"/>
      <c r="TF17" s="35"/>
      <c r="TG17" s="35"/>
      <c r="TH17" s="35"/>
      <c r="TI17" s="35"/>
      <c r="TJ17" s="35"/>
      <c r="TK17" s="35"/>
      <c r="TL17" s="35"/>
      <c r="TM17" s="35"/>
      <c r="TN17" s="35"/>
      <c r="TO17" s="35"/>
      <c r="TP17" s="35"/>
      <c r="TQ17" s="35"/>
      <c r="TR17" s="35"/>
      <c r="TS17" s="35"/>
      <c r="TT17" s="35"/>
      <c r="TU17" s="35"/>
      <c r="TV17" s="35"/>
      <c r="TW17" s="35"/>
      <c r="TX17" s="35"/>
      <c r="TY17" s="35"/>
      <c r="TZ17" s="35"/>
      <c r="UA17" s="35"/>
      <c r="UB17" s="35"/>
      <c r="UC17" s="35"/>
      <c r="UD17" s="35"/>
      <c r="UE17" s="35"/>
      <c r="UF17" s="35"/>
      <c r="UG17" s="35"/>
      <c r="UH17" s="35"/>
      <c r="UI17" s="35"/>
      <c r="UJ17" s="35"/>
      <c r="UK17" s="35"/>
      <c r="UL17" s="35"/>
      <c r="UM17" s="35"/>
      <c r="UN17" s="35"/>
      <c r="UO17" s="35"/>
      <c r="UP17" s="35"/>
      <c r="UQ17" s="35"/>
      <c r="UR17" s="35"/>
      <c r="US17" s="35"/>
      <c r="UT17" s="35"/>
      <c r="UU17" s="35"/>
      <c r="UV17" s="35"/>
      <c r="UW17" s="35"/>
      <c r="UX17" s="35"/>
      <c r="UY17" s="35"/>
      <c r="UZ17" s="35"/>
      <c r="VA17" s="35"/>
      <c r="VB17" s="35"/>
      <c r="VC17" s="35"/>
      <c r="VD17" s="35"/>
      <c r="VE17" s="35"/>
      <c r="VF17" s="35"/>
      <c r="VG17" s="35"/>
      <c r="VH17" s="35"/>
    </row>
    <row r="18" spans="1:580" s="36" customFormat="1" ht="11.45">
      <c r="A18" s="58"/>
      <c r="B18" s="58"/>
      <c r="C18" s="58"/>
      <c r="D18" s="61"/>
      <c r="E18" s="62"/>
      <c r="F18" s="63"/>
      <c r="G18" s="63"/>
      <c r="H18" s="63"/>
      <c r="I18" s="63"/>
      <c r="J18" s="58"/>
      <c r="K18" s="57"/>
      <c r="L18" s="57"/>
      <c r="M18" s="57"/>
      <c r="N18" s="57"/>
      <c r="O18" s="58"/>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c r="IW18" s="35"/>
      <c r="IX18" s="35"/>
      <c r="IY18" s="35"/>
      <c r="IZ18" s="35"/>
      <c r="JA18" s="35"/>
      <c r="JB18" s="35"/>
      <c r="JC18" s="35"/>
      <c r="JD18" s="35"/>
      <c r="JE18" s="35"/>
      <c r="JF18" s="35"/>
      <c r="JG18" s="35"/>
      <c r="JH18" s="35"/>
      <c r="JI18" s="35"/>
      <c r="JJ18" s="35"/>
      <c r="JK18" s="35"/>
      <c r="JL18" s="35"/>
      <c r="JM18" s="35"/>
      <c r="JN18" s="35"/>
      <c r="JO18" s="35"/>
      <c r="JP18" s="35"/>
      <c r="JQ18" s="35"/>
      <c r="JR18" s="35"/>
      <c r="JS18" s="35"/>
      <c r="JT18" s="35"/>
      <c r="JU18" s="35"/>
      <c r="JV18" s="35"/>
      <c r="JW18" s="35"/>
      <c r="JX18" s="35"/>
      <c r="JY18" s="35"/>
      <c r="JZ18" s="35"/>
      <c r="KA18" s="35"/>
      <c r="KB18" s="35"/>
      <c r="KC18" s="35"/>
      <c r="KD18" s="35"/>
      <c r="KE18" s="35"/>
      <c r="KF18" s="35"/>
      <c r="KG18" s="35"/>
      <c r="KH18" s="35"/>
      <c r="KI18" s="35"/>
      <c r="KJ18" s="35"/>
      <c r="KK18" s="35"/>
      <c r="KL18" s="35"/>
      <c r="KM18" s="35"/>
      <c r="KN18" s="35"/>
      <c r="KO18" s="35"/>
      <c r="KP18" s="35"/>
      <c r="KQ18" s="35"/>
      <c r="KR18" s="35"/>
      <c r="KS18" s="35"/>
      <c r="KT18" s="35"/>
      <c r="KU18" s="35"/>
      <c r="KV18" s="35"/>
      <c r="KW18" s="35"/>
      <c r="KX18" s="35"/>
      <c r="KY18" s="35"/>
      <c r="KZ18" s="35"/>
      <c r="LA18" s="35"/>
      <c r="LB18" s="35"/>
      <c r="LC18" s="35"/>
      <c r="LD18" s="35"/>
      <c r="LE18" s="35"/>
      <c r="LF18" s="35"/>
      <c r="LG18" s="35"/>
      <c r="LH18" s="35"/>
      <c r="LI18" s="35"/>
      <c r="LJ18" s="35"/>
      <c r="LK18" s="35"/>
      <c r="LL18" s="35"/>
      <c r="LM18" s="35"/>
      <c r="LN18" s="35"/>
      <c r="LO18" s="35"/>
      <c r="LP18" s="35"/>
      <c r="LQ18" s="35"/>
      <c r="LR18" s="35"/>
      <c r="LS18" s="35"/>
      <c r="LT18" s="35"/>
      <c r="LU18" s="35"/>
      <c r="LV18" s="35"/>
      <c r="LW18" s="35"/>
      <c r="LX18" s="35"/>
      <c r="LY18" s="35"/>
      <c r="LZ18" s="35"/>
      <c r="MA18" s="35"/>
      <c r="MB18" s="35"/>
      <c r="MC18" s="35"/>
      <c r="MD18" s="35"/>
      <c r="ME18" s="35"/>
      <c r="MF18" s="35"/>
      <c r="MG18" s="35"/>
      <c r="MH18" s="35"/>
      <c r="MI18" s="35"/>
      <c r="MJ18" s="35"/>
      <c r="MK18" s="35"/>
      <c r="ML18" s="35"/>
      <c r="MM18" s="35"/>
      <c r="MN18" s="35"/>
      <c r="MO18" s="35"/>
      <c r="MP18" s="35"/>
      <c r="MQ18" s="35"/>
      <c r="MR18" s="35"/>
      <c r="MS18" s="35"/>
      <c r="MT18" s="35"/>
      <c r="MU18" s="35"/>
      <c r="MV18" s="35"/>
      <c r="MW18" s="35"/>
      <c r="MX18" s="35"/>
      <c r="MY18" s="35"/>
      <c r="MZ18" s="35"/>
      <c r="NA18" s="35"/>
      <c r="NB18" s="35"/>
      <c r="NC18" s="35"/>
      <c r="ND18" s="35"/>
      <c r="NE18" s="35"/>
      <c r="NF18" s="35"/>
      <c r="NG18" s="35"/>
      <c r="NH18" s="35"/>
      <c r="NI18" s="35"/>
      <c r="NJ18" s="35"/>
      <c r="NK18" s="35"/>
      <c r="NL18" s="35"/>
      <c r="NM18" s="35"/>
      <c r="NN18" s="35"/>
      <c r="NO18" s="35"/>
      <c r="NP18" s="35"/>
      <c r="NQ18" s="35"/>
      <c r="NR18" s="35"/>
      <c r="NS18" s="35"/>
      <c r="NT18" s="35"/>
      <c r="NU18" s="35"/>
      <c r="NV18" s="35"/>
      <c r="NW18" s="35"/>
      <c r="NX18" s="35"/>
      <c r="NY18" s="35"/>
      <c r="NZ18" s="35"/>
      <c r="OA18" s="35"/>
      <c r="OB18" s="35"/>
      <c r="OC18" s="35"/>
      <c r="OD18" s="35"/>
      <c r="OE18" s="35"/>
      <c r="OF18" s="35"/>
      <c r="OG18" s="35"/>
      <c r="OH18" s="35"/>
      <c r="OI18" s="35"/>
      <c r="OJ18" s="35"/>
      <c r="OK18" s="35"/>
      <c r="OL18" s="35"/>
      <c r="OM18" s="35"/>
      <c r="ON18" s="35"/>
      <c r="OO18" s="35"/>
      <c r="OP18" s="35"/>
      <c r="OQ18" s="35"/>
      <c r="OR18" s="35"/>
      <c r="OS18" s="35"/>
      <c r="OT18" s="35"/>
      <c r="OU18" s="35"/>
      <c r="OV18" s="35"/>
      <c r="OW18" s="35"/>
      <c r="OX18" s="35"/>
      <c r="OY18" s="35"/>
      <c r="OZ18" s="35"/>
      <c r="PA18" s="35"/>
      <c r="PB18" s="35"/>
      <c r="PC18" s="35"/>
      <c r="PD18" s="35"/>
      <c r="PE18" s="35"/>
      <c r="PF18" s="35"/>
      <c r="PG18" s="35"/>
      <c r="PH18" s="35"/>
      <c r="PI18" s="35"/>
      <c r="PJ18" s="35"/>
      <c r="PK18" s="35"/>
      <c r="PL18" s="35"/>
      <c r="PM18" s="35"/>
      <c r="PN18" s="35"/>
      <c r="PO18" s="35"/>
      <c r="PP18" s="35"/>
      <c r="PQ18" s="35"/>
      <c r="PR18" s="35"/>
      <c r="PS18" s="35"/>
      <c r="PT18" s="35"/>
      <c r="PU18" s="35"/>
      <c r="PV18" s="35"/>
      <c r="PW18" s="35"/>
      <c r="PX18" s="35"/>
      <c r="PY18" s="35"/>
      <c r="PZ18" s="35"/>
      <c r="QA18" s="35"/>
      <c r="QB18" s="35"/>
      <c r="QC18" s="35"/>
      <c r="QD18" s="35"/>
      <c r="QE18" s="35"/>
      <c r="QF18" s="35"/>
      <c r="QG18" s="35"/>
      <c r="QH18" s="35"/>
      <c r="QI18" s="35"/>
      <c r="QJ18" s="35"/>
      <c r="QK18" s="35"/>
      <c r="QL18" s="35"/>
      <c r="QM18" s="35"/>
      <c r="QN18" s="35"/>
      <c r="QO18" s="35"/>
      <c r="QP18" s="35"/>
      <c r="QQ18" s="35"/>
      <c r="QR18" s="35"/>
      <c r="QS18" s="35"/>
      <c r="QT18" s="35"/>
      <c r="QU18" s="35"/>
      <c r="QV18" s="35"/>
      <c r="QW18" s="35"/>
      <c r="QX18" s="35"/>
      <c r="QY18" s="35"/>
      <c r="QZ18" s="35"/>
      <c r="RA18" s="35"/>
      <c r="RB18" s="35"/>
      <c r="RC18" s="35"/>
      <c r="RD18" s="35"/>
      <c r="RE18" s="35"/>
      <c r="RF18" s="35"/>
      <c r="RG18" s="35"/>
      <c r="RH18" s="35"/>
      <c r="RI18" s="35"/>
      <c r="RJ18" s="35"/>
      <c r="RK18" s="35"/>
      <c r="RL18" s="35"/>
      <c r="RM18" s="35"/>
      <c r="RN18" s="35"/>
      <c r="RO18" s="35"/>
      <c r="RP18" s="35"/>
      <c r="RQ18" s="35"/>
      <c r="RR18" s="35"/>
      <c r="RS18" s="35"/>
      <c r="RT18" s="35"/>
      <c r="RU18" s="35"/>
      <c r="RV18" s="35"/>
      <c r="RW18" s="35"/>
      <c r="RX18" s="35"/>
      <c r="RY18" s="35"/>
      <c r="RZ18" s="35"/>
      <c r="SA18" s="35"/>
      <c r="SB18" s="35"/>
      <c r="SC18" s="35"/>
      <c r="SD18" s="35"/>
      <c r="SE18" s="35"/>
      <c r="SF18" s="35"/>
      <c r="SG18" s="35"/>
      <c r="SH18" s="35"/>
      <c r="SI18" s="35"/>
      <c r="SJ18" s="35"/>
      <c r="SK18" s="35"/>
      <c r="SL18" s="35"/>
      <c r="SM18" s="35"/>
      <c r="SN18" s="35"/>
      <c r="SO18" s="35"/>
      <c r="SP18" s="35"/>
      <c r="SQ18" s="35"/>
      <c r="SR18" s="35"/>
      <c r="SS18" s="35"/>
      <c r="ST18" s="35"/>
      <c r="SU18" s="35"/>
      <c r="SV18" s="35"/>
      <c r="SW18" s="35"/>
      <c r="SX18" s="35"/>
      <c r="SY18" s="35"/>
      <c r="SZ18" s="35"/>
      <c r="TA18" s="35"/>
      <c r="TB18" s="35"/>
      <c r="TC18" s="35"/>
      <c r="TD18" s="35"/>
      <c r="TE18" s="35"/>
      <c r="TF18" s="35"/>
      <c r="TG18" s="35"/>
      <c r="TH18" s="35"/>
      <c r="TI18" s="35"/>
      <c r="TJ18" s="35"/>
      <c r="TK18" s="35"/>
      <c r="TL18" s="35"/>
      <c r="TM18" s="35"/>
      <c r="TN18" s="35"/>
      <c r="TO18" s="35"/>
      <c r="TP18" s="35"/>
      <c r="TQ18" s="35"/>
      <c r="TR18" s="35"/>
      <c r="TS18" s="35"/>
      <c r="TT18" s="35"/>
      <c r="TU18" s="35"/>
      <c r="TV18" s="35"/>
      <c r="TW18" s="35"/>
      <c r="TX18" s="35"/>
      <c r="TY18" s="35"/>
      <c r="TZ18" s="35"/>
      <c r="UA18" s="35"/>
      <c r="UB18" s="35"/>
      <c r="UC18" s="35"/>
      <c r="UD18" s="35"/>
      <c r="UE18" s="35"/>
      <c r="UF18" s="35"/>
      <c r="UG18" s="35"/>
      <c r="UH18" s="35"/>
      <c r="UI18" s="35"/>
      <c r="UJ18" s="35"/>
      <c r="UK18" s="35"/>
      <c r="UL18" s="35"/>
      <c r="UM18" s="35"/>
      <c r="UN18" s="35"/>
      <c r="UO18" s="35"/>
      <c r="UP18" s="35"/>
      <c r="UQ18" s="35"/>
      <c r="UR18" s="35"/>
      <c r="US18" s="35"/>
      <c r="UT18" s="35"/>
      <c r="UU18" s="35"/>
      <c r="UV18" s="35"/>
      <c r="UW18" s="35"/>
      <c r="UX18" s="35"/>
      <c r="UY18" s="35"/>
      <c r="UZ18" s="35"/>
      <c r="VA18" s="35"/>
      <c r="VB18" s="35"/>
      <c r="VC18" s="35"/>
      <c r="VD18" s="35"/>
      <c r="VE18" s="35"/>
      <c r="VF18" s="35"/>
      <c r="VG18" s="35"/>
      <c r="VH18" s="35"/>
    </row>
    <row r="19" spans="1:580" s="36" customFormat="1" ht="11.45">
      <c r="D19" s="406"/>
      <c r="E19" s="59"/>
      <c r="F19" s="60"/>
      <c r="G19" s="60"/>
      <c r="H19" s="60"/>
      <c r="I19" s="60"/>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c r="IW19" s="35"/>
      <c r="IX19" s="35"/>
      <c r="IY19" s="35"/>
      <c r="IZ19" s="35"/>
      <c r="JA19" s="35"/>
      <c r="JB19" s="35"/>
      <c r="JC19" s="35"/>
      <c r="JD19" s="35"/>
      <c r="JE19" s="35"/>
      <c r="JF19" s="35"/>
      <c r="JG19" s="35"/>
      <c r="JH19" s="35"/>
      <c r="JI19" s="35"/>
      <c r="JJ19" s="35"/>
      <c r="JK19" s="35"/>
      <c r="JL19" s="35"/>
      <c r="JM19" s="35"/>
      <c r="JN19" s="35"/>
      <c r="JO19" s="35"/>
      <c r="JP19" s="35"/>
      <c r="JQ19" s="35"/>
      <c r="JR19" s="35"/>
      <c r="JS19" s="35"/>
      <c r="JT19" s="35"/>
      <c r="JU19" s="35"/>
      <c r="JV19" s="35"/>
      <c r="JW19" s="35"/>
      <c r="JX19" s="35"/>
      <c r="JY19" s="35"/>
      <c r="JZ19" s="35"/>
      <c r="KA19" s="35"/>
      <c r="KB19" s="35"/>
      <c r="KC19" s="35"/>
      <c r="KD19" s="35"/>
      <c r="KE19" s="35"/>
      <c r="KF19" s="35"/>
      <c r="KG19" s="35"/>
      <c r="KH19" s="35"/>
      <c r="KI19" s="35"/>
      <c r="KJ19" s="35"/>
      <c r="KK19" s="35"/>
      <c r="KL19" s="35"/>
      <c r="KM19" s="35"/>
      <c r="KN19" s="35"/>
      <c r="KO19" s="35"/>
      <c r="KP19" s="35"/>
      <c r="KQ19" s="35"/>
      <c r="KR19" s="35"/>
      <c r="KS19" s="35"/>
      <c r="KT19" s="35"/>
      <c r="KU19" s="35"/>
      <c r="KV19" s="35"/>
      <c r="KW19" s="35"/>
      <c r="KX19" s="35"/>
      <c r="KY19" s="35"/>
      <c r="KZ19" s="35"/>
      <c r="LA19" s="35"/>
      <c r="LB19" s="35"/>
      <c r="LC19" s="35"/>
      <c r="LD19" s="35"/>
      <c r="LE19" s="35"/>
      <c r="LF19" s="35"/>
      <c r="LG19" s="35"/>
      <c r="LH19" s="35"/>
      <c r="LI19" s="35"/>
      <c r="LJ19" s="35"/>
      <c r="LK19" s="35"/>
      <c r="LL19" s="35"/>
      <c r="LM19" s="35"/>
      <c r="LN19" s="35"/>
      <c r="LO19" s="35"/>
      <c r="LP19" s="35"/>
      <c r="LQ19" s="35"/>
      <c r="LR19" s="35"/>
      <c r="LS19" s="35"/>
      <c r="LT19" s="35"/>
      <c r="LU19" s="35"/>
      <c r="LV19" s="35"/>
      <c r="LW19" s="35"/>
      <c r="LX19" s="35"/>
      <c r="LY19" s="35"/>
      <c r="LZ19" s="35"/>
      <c r="MA19" s="35"/>
      <c r="MB19" s="35"/>
      <c r="MC19" s="35"/>
      <c r="MD19" s="35"/>
      <c r="ME19" s="35"/>
      <c r="MF19" s="35"/>
      <c r="MG19" s="35"/>
      <c r="MH19" s="35"/>
      <c r="MI19" s="35"/>
      <c r="MJ19" s="35"/>
      <c r="MK19" s="35"/>
      <c r="ML19" s="35"/>
      <c r="MM19" s="35"/>
      <c r="MN19" s="35"/>
      <c r="MO19" s="35"/>
      <c r="MP19" s="35"/>
      <c r="MQ19" s="35"/>
      <c r="MR19" s="35"/>
      <c r="MS19" s="35"/>
      <c r="MT19" s="35"/>
      <c r="MU19" s="35"/>
      <c r="MV19" s="35"/>
      <c r="MW19" s="35"/>
      <c r="MX19" s="35"/>
      <c r="MY19" s="35"/>
      <c r="MZ19" s="35"/>
      <c r="NA19" s="35"/>
      <c r="NB19" s="35"/>
      <c r="NC19" s="35"/>
      <c r="ND19" s="35"/>
      <c r="NE19" s="35"/>
      <c r="NF19" s="35"/>
      <c r="NG19" s="35"/>
      <c r="NH19" s="35"/>
      <c r="NI19" s="35"/>
      <c r="NJ19" s="35"/>
      <c r="NK19" s="35"/>
      <c r="NL19" s="35"/>
      <c r="NM19" s="35"/>
      <c r="NN19" s="35"/>
      <c r="NO19" s="35"/>
      <c r="NP19" s="35"/>
      <c r="NQ19" s="35"/>
      <c r="NR19" s="35"/>
      <c r="NS19" s="35"/>
      <c r="NT19" s="35"/>
      <c r="NU19" s="35"/>
      <c r="NV19" s="35"/>
      <c r="NW19" s="35"/>
      <c r="NX19" s="35"/>
      <c r="NY19" s="35"/>
      <c r="NZ19" s="35"/>
      <c r="OA19" s="35"/>
      <c r="OB19" s="35"/>
      <c r="OC19" s="35"/>
      <c r="OD19" s="35"/>
      <c r="OE19" s="35"/>
      <c r="OF19" s="35"/>
      <c r="OG19" s="35"/>
      <c r="OH19" s="35"/>
      <c r="OI19" s="35"/>
      <c r="OJ19" s="35"/>
      <c r="OK19" s="35"/>
      <c r="OL19" s="35"/>
      <c r="OM19" s="35"/>
      <c r="ON19" s="35"/>
      <c r="OO19" s="35"/>
      <c r="OP19" s="35"/>
      <c r="OQ19" s="35"/>
      <c r="OR19" s="35"/>
      <c r="OS19" s="35"/>
      <c r="OT19" s="35"/>
      <c r="OU19" s="35"/>
      <c r="OV19" s="35"/>
      <c r="OW19" s="35"/>
      <c r="OX19" s="35"/>
      <c r="OY19" s="35"/>
      <c r="OZ19" s="35"/>
      <c r="PA19" s="35"/>
      <c r="PB19" s="35"/>
      <c r="PC19" s="35"/>
      <c r="PD19" s="35"/>
      <c r="PE19" s="35"/>
      <c r="PF19" s="35"/>
      <c r="PG19" s="35"/>
      <c r="PH19" s="35"/>
      <c r="PI19" s="35"/>
      <c r="PJ19" s="35"/>
      <c r="PK19" s="35"/>
      <c r="PL19" s="35"/>
      <c r="PM19" s="35"/>
      <c r="PN19" s="35"/>
      <c r="PO19" s="35"/>
      <c r="PP19" s="35"/>
      <c r="PQ19" s="35"/>
      <c r="PR19" s="35"/>
      <c r="PS19" s="35"/>
      <c r="PT19" s="35"/>
      <c r="PU19" s="35"/>
      <c r="PV19" s="35"/>
      <c r="PW19" s="35"/>
      <c r="PX19" s="35"/>
      <c r="PY19" s="35"/>
      <c r="PZ19" s="35"/>
      <c r="QA19" s="35"/>
      <c r="QB19" s="35"/>
      <c r="QC19" s="35"/>
      <c r="QD19" s="35"/>
      <c r="QE19" s="35"/>
      <c r="QF19" s="35"/>
      <c r="QG19" s="35"/>
      <c r="QH19" s="35"/>
      <c r="QI19" s="35"/>
      <c r="QJ19" s="35"/>
      <c r="QK19" s="35"/>
      <c r="QL19" s="35"/>
      <c r="QM19" s="35"/>
      <c r="QN19" s="35"/>
      <c r="QO19" s="35"/>
      <c r="QP19" s="35"/>
      <c r="QQ19" s="35"/>
      <c r="QR19" s="35"/>
      <c r="QS19" s="35"/>
      <c r="QT19" s="35"/>
      <c r="QU19" s="35"/>
      <c r="QV19" s="35"/>
      <c r="QW19" s="35"/>
      <c r="QX19" s="35"/>
      <c r="QY19" s="35"/>
      <c r="QZ19" s="35"/>
      <c r="RA19" s="35"/>
      <c r="RB19" s="35"/>
      <c r="RC19" s="35"/>
      <c r="RD19" s="35"/>
      <c r="RE19" s="35"/>
      <c r="RF19" s="35"/>
      <c r="RG19" s="35"/>
      <c r="RH19" s="35"/>
      <c r="RI19" s="35"/>
      <c r="RJ19" s="35"/>
      <c r="RK19" s="35"/>
      <c r="RL19" s="35"/>
      <c r="RM19" s="35"/>
      <c r="RN19" s="35"/>
      <c r="RO19" s="35"/>
      <c r="RP19" s="35"/>
      <c r="RQ19" s="35"/>
      <c r="RR19" s="35"/>
      <c r="RS19" s="35"/>
      <c r="RT19" s="35"/>
      <c r="RU19" s="35"/>
      <c r="RV19" s="35"/>
      <c r="RW19" s="35"/>
      <c r="RX19" s="35"/>
      <c r="RY19" s="35"/>
      <c r="RZ19" s="35"/>
      <c r="SA19" s="35"/>
      <c r="SB19" s="35"/>
      <c r="SC19" s="35"/>
      <c r="SD19" s="35"/>
      <c r="SE19" s="35"/>
      <c r="SF19" s="35"/>
      <c r="SG19" s="35"/>
      <c r="SH19" s="35"/>
      <c r="SI19" s="35"/>
      <c r="SJ19" s="35"/>
      <c r="SK19" s="35"/>
      <c r="SL19" s="35"/>
      <c r="SM19" s="35"/>
      <c r="SN19" s="35"/>
      <c r="SO19" s="35"/>
      <c r="SP19" s="35"/>
      <c r="SQ19" s="35"/>
      <c r="SR19" s="35"/>
      <c r="SS19" s="35"/>
      <c r="ST19" s="35"/>
      <c r="SU19" s="35"/>
      <c r="SV19" s="35"/>
      <c r="SW19" s="35"/>
      <c r="SX19" s="35"/>
      <c r="SY19" s="35"/>
      <c r="SZ19" s="35"/>
      <c r="TA19" s="35"/>
      <c r="TB19" s="35"/>
      <c r="TC19" s="35"/>
      <c r="TD19" s="35"/>
      <c r="TE19" s="35"/>
      <c r="TF19" s="35"/>
      <c r="TG19" s="35"/>
      <c r="TH19" s="35"/>
      <c r="TI19" s="35"/>
      <c r="TJ19" s="35"/>
      <c r="TK19" s="35"/>
      <c r="TL19" s="35"/>
      <c r="TM19" s="35"/>
      <c r="TN19" s="35"/>
      <c r="TO19" s="35"/>
      <c r="TP19" s="35"/>
      <c r="TQ19" s="35"/>
      <c r="TR19" s="35"/>
      <c r="TS19" s="35"/>
      <c r="TT19" s="35"/>
      <c r="TU19" s="35"/>
      <c r="TV19" s="35"/>
      <c r="TW19" s="35"/>
      <c r="TX19" s="35"/>
      <c r="TY19" s="35"/>
      <c r="TZ19" s="35"/>
      <c r="UA19" s="35"/>
      <c r="UB19" s="35"/>
      <c r="UC19" s="35"/>
      <c r="UD19" s="35"/>
      <c r="UE19" s="35"/>
      <c r="UF19" s="35"/>
      <c r="UG19" s="35"/>
      <c r="UH19" s="35"/>
      <c r="UI19" s="35"/>
      <c r="UJ19" s="35"/>
      <c r="UK19" s="35"/>
      <c r="UL19" s="35"/>
      <c r="UM19" s="35"/>
      <c r="UN19" s="35"/>
      <c r="UO19" s="35"/>
      <c r="UP19" s="35"/>
      <c r="UQ19" s="35"/>
      <c r="UR19" s="35"/>
      <c r="US19" s="35"/>
      <c r="UT19" s="35"/>
      <c r="UU19" s="35"/>
      <c r="UV19" s="35"/>
      <c r="UW19" s="35"/>
      <c r="UX19" s="35"/>
      <c r="UY19" s="35"/>
      <c r="UZ19" s="35"/>
      <c r="VA19" s="35"/>
      <c r="VB19" s="35"/>
      <c r="VC19" s="35"/>
      <c r="VD19" s="35"/>
      <c r="VE19" s="35"/>
      <c r="VF19" s="35"/>
      <c r="VG19" s="35"/>
      <c r="VH19" s="35"/>
    </row>
    <row r="20" spans="1:580" s="36" customFormat="1" ht="11.45">
      <c r="D20" s="406"/>
      <c r="E20" s="59"/>
      <c r="F20" s="60"/>
      <c r="G20" s="60"/>
      <c r="H20" s="60"/>
      <c r="I20" s="60"/>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c r="IW20" s="35"/>
      <c r="IX20" s="35"/>
      <c r="IY20" s="35"/>
      <c r="IZ20" s="35"/>
      <c r="JA20" s="35"/>
      <c r="JB20" s="35"/>
      <c r="JC20" s="35"/>
      <c r="JD20" s="35"/>
      <c r="JE20" s="35"/>
      <c r="JF20" s="35"/>
      <c r="JG20" s="35"/>
      <c r="JH20" s="35"/>
      <c r="JI20" s="35"/>
      <c r="JJ20" s="35"/>
      <c r="JK20" s="35"/>
      <c r="JL20" s="35"/>
      <c r="JM20" s="35"/>
      <c r="JN20" s="35"/>
      <c r="JO20" s="35"/>
      <c r="JP20" s="35"/>
      <c r="JQ20" s="35"/>
      <c r="JR20" s="35"/>
      <c r="JS20" s="35"/>
      <c r="JT20" s="35"/>
      <c r="JU20" s="35"/>
      <c r="JV20" s="35"/>
      <c r="JW20" s="35"/>
      <c r="JX20" s="35"/>
      <c r="JY20" s="35"/>
      <c r="JZ20" s="35"/>
      <c r="KA20" s="35"/>
      <c r="KB20" s="35"/>
      <c r="KC20" s="35"/>
      <c r="KD20" s="35"/>
      <c r="KE20" s="35"/>
      <c r="KF20" s="35"/>
      <c r="KG20" s="35"/>
      <c r="KH20" s="35"/>
      <c r="KI20" s="35"/>
      <c r="KJ20" s="35"/>
      <c r="KK20" s="35"/>
      <c r="KL20" s="35"/>
      <c r="KM20" s="35"/>
      <c r="KN20" s="35"/>
      <c r="KO20" s="35"/>
      <c r="KP20" s="35"/>
      <c r="KQ20" s="35"/>
      <c r="KR20" s="35"/>
      <c r="KS20" s="35"/>
      <c r="KT20" s="35"/>
      <c r="KU20" s="35"/>
      <c r="KV20" s="35"/>
      <c r="KW20" s="35"/>
      <c r="KX20" s="35"/>
      <c r="KY20" s="35"/>
      <c r="KZ20" s="35"/>
      <c r="LA20" s="35"/>
      <c r="LB20" s="35"/>
      <c r="LC20" s="35"/>
      <c r="LD20" s="35"/>
      <c r="LE20" s="35"/>
      <c r="LF20" s="35"/>
      <c r="LG20" s="35"/>
      <c r="LH20" s="35"/>
      <c r="LI20" s="35"/>
      <c r="LJ20" s="35"/>
      <c r="LK20" s="35"/>
      <c r="LL20" s="35"/>
      <c r="LM20" s="35"/>
      <c r="LN20" s="35"/>
      <c r="LO20" s="35"/>
      <c r="LP20" s="35"/>
      <c r="LQ20" s="35"/>
      <c r="LR20" s="35"/>
      <c r="LS20" s="35"/>
      <c r="LT20" s="35"/>
      <c r="LU20" s="35"/>
      <c r="LV20" s="35"/>
      <c r="LW20" s="35"/>
      <c r="LX20" s="35"/>
      <c r="LY20" s="35"/>
      <c r="LZ20" s="35"/>
      <c r="MA20" s="35"/>
      <c r="MB20" s="35"/>
      <c r="MC20" s="35"/>
      <c r="MD20" s="35"/>
      <c r="ME20" s="35"/>
      <c r="MF20" s="35"/>
      <c r="MG20" s="35"/>
      <c r="MH20" s="35"/>
      <c r="MI20" s="35"/>
      <c r="MJ20" s="35"/>
      <c r="MK20" s="35"/>
      <c r="ML20" s="35"/>
      <c r="MM20" s="35"/>
      <c r="MN20" s="35"/>
      <c r="MO20" s="35"/>
      <c r="MP20" s="35"/>
      <c r="MQ20" s="35"/>
      <c r="MR20" s="35"/>
      <c r="MS20" s="35"/>
      <c r="MT20" s="35"/>
      <c r="MU20" s="35"/>
      <c r="MV20" s="35"/>
      <c r="MW20" s="35"/>
      <c r="MX20" s="35"/>
      <c r="MY20" s="35"/>
      <c r="MZ20" s="35"/>
      <c r="NA20" s="35"/>
      <c r="NB20" s="35"/>
      <c r="NC20" s="35"/>
      <c r="ND20" s="35"/>
      <c r="NE20" s="35"/>
      <c r="NF20" s="35"/>
      <c r="NG20" s="35"/>
      <c r="NH20" s="35"/>
      <c r="NI20" s="35"/>
      <c r="NJ20" s="35"/>
      <c r="NK20" s="35"/>
      <c r="NL20" s="35"/>
      <c r="NM20" s="35"/>
      <c r="NN20" s="35"/>
      <c r="NO20" s="35"/>
      <c r="NP20" s="35"/>
      <c r="NQ20" s="35"/>
      <c r="NR20" s="35"/>
      <c r="NS20" s="35"/>
      <c r="NT20" s="35"/>
      <c r="NU20" s="35"/>
      <c r="NV20" s="35"/>
      <c r="NW20" s="35"/>
      <c r="NX20" s="35"/>
      <c r="NY20" s="35"/>
      <c r="NZ20" s="35"/>
      <c r="OA20" s="35"/>
      <c r="OB20" s="35"/>
      <c r="OC20" s="35"/>
      <c r="OD20" s="35"/>
      <c r="OE20" s="35"/>
      <c r="OF20" s="35"/>
      <c r="OG20" s="35"/>
      <c r="OH20" s="35"/>
      <c r="OI20" s="35"/>
      <c r="OJ20" s="35"/>
      <c r="OK20" s="35"/>
      <c r="OL20" s="35"/>
      <c r="OM20" s="35"/>
      <c r="ON20" s="35"/>
      <c r="OO20" s="35"/>
      <c r="OP20" s="35"/>
      <c r="OQ20" s="35"/>
      <c r="OR20" s="35"/>
      <c r="OS20" s="35"/>
      <c r="OT20" s="35"/>
      <c r="OU20" s="35"/>
      <c r="OV20" s="35"/>
      <c r="OW20" s="35"/>
      <c r="OX20" s="35"/>
      <c r="OY20" s="35"/>
      <c r="OZ20" s="35"/>
      <c r="PA20" s="35"/>
      <c r="PB20" s="35"/>
      <c r="PC20" s="35"/>
      <c r="PD20" s="35"/>
      <c r="PE20" s="35"/>
      <c r="PF20" s="35"/>
      <c r="PG20" s="35"/>
      <c r="PH20" s="35"/>
      <c r="PI20" s="35"/>
      <c r="PJ20" s="35"/>
      <c r="PK20" s="35"/>
      <c r="PL20" s="35"/>
      <c r="PM20" s="35"/>
      <c r="PN20" s="35"/>
      <c r="PO20" s="35"/>
      <c r="PP20" s="35"/>
      <c r="PQ20" s="35"/>
      <c r="PR20" s="35"/>
      <c r="PS20" s="35"/>
      <c r="PT20" s="35"/>
      <c r="PU20" s="35"/>
      <c r="PV20" s="35"/>
      <c r="PW20" s="35"/>
      <c r="PX20" s="35"/>
      <c r="PY20" s="35"/>
      <c r="PZ20" s="35"/>
      <c r="QA20" s="35"/>
      <c r="QB20" s="35"/>
      <c r="QC20" s="35"/>
      <c r="QD20" s="35"/>
      <c r="QE20" s="35"/>
      <c r="QF20" s="35"/>
      <c r="QG20" s="35"/>
      <c r="QH20" s="35"/>
      <c r="QI20" s="35"/>
      <c r="QJ20" s="35"/>
      <c r="QK20" s="35"/>
      <c r="QL20" s="35"/>
      <c r="QM20" s="35"/>
      <c r="QN20" s="35"/>
      <c r="QO20" s="35"/>
      <c r="QP20" s="35"/>
      <c r="QQ20" s="35"/>
      <c r="QR20" s="35"/>
      <c r="QS20" s="35"/>
      <c r="QT20" s="35"/>
      <c r="QU20" s="35"/>
      <c r="QV20" s="35"/>
      <c r="QW20" s="35"/>
      <c r="QX20" s="35"/>
      <c r="QY20" s="35"/>
      <c r="QZ20" s="35"/>
      <c r="RA20" s="35"/>
      <c r="RB20" s="35"/>
      <c r="RC20" s="35"/>
      <c r="RD20" s="35"/>
      <c r="RE20" s="35"/>
      <c r="RF20" s="35"/>
      <c r="RG20" s="35"/>
      <c r="RH20" s="35"/>
      <c r="RI20" s="35"/>
      <c r="RJ20" s="35"/>
      <c r="RK20" s="35"/>
      <c r="RL20" s="35"/>
      <c r="RM20" s="35"/>
      <c r="RN20" s="35"/>
      <c r="RO20" s="35"/>
      <c r="RP20" s="35"/>
      <c r="RQ20" s="35"/>
      <c r="RR20" s="35"/>
      <c r="RS20" s="35"/>
      <c r="RT20" s="35"/>
      <c r="RU20" s="35"/>
      <c r="RV20" s="35"/>
      <c r="RW20" s="35"/>
      <c r="RX20" s="35"/>
      <c r="RY20" s="35"/>
      <c r="RZ20" s="35"/>
      <c r="SA20" s="35"/>
      <c r="SB20" s="35"/>
      <c r="SC20" s="35"/>
      <c r="SD20" s="35"/>
      <c r="SE20" s="35"/>
      <c r="SF20" s="35"/>
      <c r="SG20" s="35"/>
      <c r="SH20" s="35"/>
      <c r="SI20" s="35"/>
      <c r="SJ20" s="35"/>
      <c r="SK20" s="35"/>
      <c r="SL20" s="35"/>
      <c r="SM20" s="35"/>
      <c r="SN20" s="35"/>
      <c r="SO20" s="35"/>
      <c r="SP20" s="35"/>
      <c r="SQ20" s="35"/>
      <c r="SR20" s="35"/>
      <c r="SS20" s="35"/>
      <c r="ST20" s="35"/>
      <c r="SU20" s="35"/>
      <c r="SV20" s="35"/>
      <c r="SW20" s="35"/>
      <c r="SX20" s="35"/>
      <c r="SY20" s="35"/>
      <c r="SZ20" s="35"/>
      <c r="TA20" s="35"/>
      <c r="TB20" s="35"/>
      <c r="TC20" s="35"/>
      <c r="TD20" s="35"/>
      <c r="TE20" s="35"/>
      <c r="TF20" s="35"/>
      <c r="TG20" s="35"/>
      <c r="TH20" s="35"/>
      <c r="TI20" s="35"/>
      <c r="TJ20" s="35"/>
      <c r="TK20" s="35"/>
      <c r="TL20" s="35"/>
      <c r="TM20" s="35"/>
      <c r="TN20" s="35"/>
      <c r="TO20" s="35"/>
      <c r="TP20" s="35"/>
      <c r="TQ20" s="35"/>
      <c r="TR20" s="35"/>
      <c r="TS20" s="35"/>
      <c r="TT20" s="35"/>
      <c r="TU20" s="35"/>
      <c r="TV20" s="35"/>
      <c r="TW20" s="35"/>
      <c r="TX20" s="35"/>
      <c r="TY20" s="35"/>
      <c r="TZ20" s="35"/>
      <c r="UA20" s="35"/>
      <c r="UB20" s="35"/>
      <c r="UC20" s="35"/>
      <c r="UD20" s="35"/>
      <c r="UE20" s="35"/>
      <c r="UF20" s="35"/>
      <c r="UG20" s="35"/>
      <c r="UH20" s="35"/>
      <c r="UI20" s="35"/>
      <c r="UJ20" s="35"/>
      <c r="UK20" s="35"/>
      <c r="UL20" s="35"/>
      <c r="UM20" s="35"/>
      <c r="UN20" s="35"/>
      <c r="UO20" s="35"/>
      <c r="UP20" s="35"/>
      <c r="UQ20" s="35"/>
      <c r="UR20" s="35"/>
      <c r="US20" s="35"/>
      <c r="UT20" s="35"/>
      <c r="UU20" s="35"/>
      <c r="UV20" s="35"/>
      <c r="UW20" s="35"/>
      <c r="UX20" s="35"/>
      <c r="UY20" s="35"/>
      <c r="UZ20" s="35"/>
      <c r="VA20" s="35"/>
      <c r="VB20" s="35"/>
      <c r="VC20" s="35"/>
      <c r="VD20" s="35"/>
      <c r="VE20" s="35"/>
      <c r="VF20" s="35"/>
      <c r="VG20" s="35"/>
      <c r="VH20" s="35"/>
    </row>
    <row r="21" spans="1:580" s="36" customFormat="1" ht="11.45">
      <c r="A21" s="64"/>
      <c r="B21" s="64"/>
      <c r="C21" s="57"/>
      <c r="D21" s="406"/>
      <c r="E21" s="59"/>
      <c r="F21" s="65"/>
      <c r="G21" s="66"/>
      <c r="H21" s="66"/>
      <c r="I21" s="66"/>
      <c r="J21" s="64"/>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c r="IW21" s="35"/>
      <c r="IX21" s="35"/>
      <c r="IY21" s="35"/>
      <c r="IZ21" s="35"/>
      <c r="JA21" s="35"/>
      <c r="JB21" s="35"/>
      <c r="JC21" s="35"/>
      <c r="JD21" s="35"/>
      <c r="JE21" s="35"/>
      <c r="JF21" s="35"/>
      <c r="JG21" s="35"/>
      <c r="JH21" s="35"/>
      <c r="JI21" s="35"/>
      <c r="JJ21" s="35"/>
      <c r="JK21" s="35"/>
      <c r="JL21" s="35"/>
      <c r="JM21" s="35"/>
      <c r="JN21" s="35"/>
      <c r="JO21" s="35"/>
      <c r="JP21" s="35"/>
      <c r="JQ21" s="35"/>
      <c r="JR21" s="35"/>
      <c r="JS21" s="35"/>
      <c r="JT21" s="35"/>
      <c r="JU21" s="35"/>
      <c r="JV21" s="35"/>
      <c r="JW21" s="35"/>
      <c r="JX21" s="35"/>
      <c r="JY21" s="35"/>
      <c r="JZ21" s="35"/>
      <c r="KA21" s="35"/>
      <c r="KB21" s="35"/>
      <c r="KC21" s="35"/>
      <c r="KD21" s="35"/>
      <c r="KE21" s="35"/>
      <c r="KF21" s="35"/>
      <c r="KG21" s="35"/>
      <c r="KH21" s="35"/>
      <c r="KI21" s="35"/>
      <c r="KJ21" s="35"/>
      <c r="KK21" s="35"/>
      <c r="KL21" s="35"/>
      <c r="KM21" s="35"/>
      <c r="KN21" s="35"/>
      <c r="KO21" s="35"/>
      <c r="KP21" s="35"/>
      <c r="KQ21" s="35"/>
      <c r="KR21" s="35"/>
      <c r="KS21" s="35"/>
      <c r="KT21" s="35"/>
      <c r="KU21" s="35"/>
      <c r="KV21" s="35"/>
      <c r="KW21" s="35"/>
      <c r="KX21" s="35"/>
      <c r="KY21" s="35"/>
      <c r="KZ21" s="35"/>
      <c r="LA21" s="35"/>
      <c r="LB21" s="35"/>
      <c r="LC21" s="35"/>
      <c r="LD21" s="35"/>
      <c r="LE21" s="35"/>
      <c r="LF21" s="35"/>
      <c r="LG21" s="35"/>
      <c r="LH21" s="35"/>
      <c r="LI21" s="35"/>
      <c r="LJ21" s="35"/>
      <c r="LK21" s="35"/>
      <c r="LL21" s="35"/>
      <c r="LM21" s="35"/>
      <c r="LN21" s="35"/>
      <c r="LO21" s="35"/>
      <c r="LP21" s="35"/>
      <c r="LQ21" s="35"/>
      <c r="LR21" s="35"/>
      <c r="LS21" s="35"/>
      <c r="LT21" s="35"/>
      <c r="LU21" s="35"/>
      <c r="LV21" s="35"/>
      <c r="LW21" s="35"/>
      <c r="LX21" s="35"/>
      <c r="LY21" s="35"/>
      <c r="LZ21" s="35"/>
      <c r="MA21" s="35"/>
      <c r="MB21" s="35"/>
      <c r="MC21" s="35"/>
      <c r="MD21" s="35"/>
      <c r="ME21" s="35"/>
      <c r="MF21" s="35"/>
      <c r="MG21" s="35"/>
      <c r="MH21" s="35"/>
      <c r="MI21" s="35"/>
      <c r="MJ21" s="35"/>
      <c r="MK21" s="35"/>
      <c r="ML21" s="35"/>
      <c r="MM21" s="35"/>
      <c r="MN21" s="35"/>
      <c r="MO21" s="35"/>
      <c r="MP21" s="35"/>
      <c r="MQ21" s="35"/>
      <c r="MR21" s="35"/>
      <c r="MS21" s="35"/>
      <c r="MT21" s="35"/>
      <c r="MU21" s="35"/>
      <c r="MV21" s="35"/>
      <c r="MW21" s="35"/>
      <c r="MX21" s="35"/>
      <c r="MY21" s="35"/>
      <c r="MZ21" s="35"/>
      <c r="NA21" s="35"/>
      <c r="NB21" s="35"/>
      <c r="NC21" s="35"/>
      <c r="ND21" s="35"/>
      <c r="NE21" s="35"/>
      <c r="NF21" s="35"/>
      <c r="NG21" s="35"/>
      <c r="NH21" s="35"/>
      <c r="NI21" s="35"/>
      <c r="NJ21" s="35"/>
      <c r="NK21" s="35"/>
      <c r="NL21" s="35"/>
      <c r="NM21" s="35"/>
      <c r="NN21" s="35"/>
      <c r="NO21" s="35"/>
      <c r="NP21" s="35"/>
      <c r="NQ21" s="35"/>
      <c r="NR21" s="35"/>
      <c r="NS21" s="35"/>
      <c r="NT21" s="35"/>
      <c r="NU21" s="35"/>
      <c r="NV21" s="35"/>
      <c r="NW21" s="35"/>
      <c r="NX21" s="35"/>
      <c r="NY21" s="35"/>
      <c r="NZ21" s="35"/>
      <c r="OA21" s="35"/>
      <c r="OB21" s="35"/>
      <c r="OC21" s="35"/>
      <c r="OD21" s="35"/>
      <c r="OE21" s="35"/>
      <c r="OF21" s="35"/>
      <c r="OG21" s="35"/>
      <c r="OH21" s="35"/>
      <c r="OI21" s="35"/>
      <c r="OJ21" s="35"/>
      <c r="OK21" s="35"/>
      <c r="OL21" s="35"/>
      <c r="OM21" s="35"/>
      <c r="ON21" s="35"/>
      <c r="OO21" s="35"/>
      <c r="OP21" s="35"/>
      <c r="OQ21" s="35"/>
      <c r="OR21" s="35"/>
      <c r="OS21" s="35"/>
      <c r="OT21" s="35"/>
      <c r="OU21" s="35"/>
      <c r="OV21" s="35"/>
      <c r="OW21" s="35"/>
      <c r="OX21" s="35"/>
      <c r="OY21" s="35"/>
      <c r="OZ21" s="35"/>
      <c r="PA21" s="35"/>
      <c r="PB21" s="35"/>
      <c r="PC21" s="35"/>
      <c r="PD21" s="35"/>
      <c r="PE21" s="35"/>
      <c r="PF21" s="35"/>
      <c r="PG21" s="35"/>
      <c r="PH21" s="35"/>
      <c r="PI21" s="35"/>
      <c r="PJ21" s="35"/>
      <c r="PK21" s="35"/>
      <c r="PL21" s="35"/>
      <c r="PM21" s="35"/>
      <c r="PN21" s="35"/>
      <c r="PO21" s="35"/>
      <c r="PP21" s="35"/>
      <c r="PQ21" s="35"/>
      <c r="PR21" s="35"/>
      <c r="PS21" s="35"/>
      <c r="PT21" s="35"/>
      <c r="PU21" s="35"/>
      <c r="PV21" s="35"/>
      <c r="PW21" s="35"/>
      <c r="PX21" s="35"/>
      <c r="PY21" s="35"/>
      <c r="PZ21" s="35"/>
      <c r="QA21" s="35"/>
      <c r="QB21" s="35"/>
      <c r="QC21" s="35"/>
      <c r="QD21" s="35"/>
      <c r="QE21" s="35"/>
      <c r="QF21" s="35"/>
      <c r="QG21" s="35"/>
      <c r="QH21" s="35"/>
      <c r="QI21" s="35"/>
      <c r="QJ21" s="35"/>
      <c r="QK21" s="35"/>
      <c r="QL21" s="35"/>
      <c r="QM21" s="35"/>
      <c r="QN21" s="35"/>
      <c r="QO21" s="35"/>
      <c r="QP21" s="35"/>
      <c r="QQ21" s="35"/>
      <c r="QR21" s="35"/>
      <c r="QS21" s="35"/>
      <c r="QT21" s="35"/>
      <c r="QU21" s="35"/>
      <c r="QV21" s="35"/>
      <c r="QW21" s="35"/>
      <c r="QX21" s="35"/>
      <c r="QY21" s="35"/>
      <c r="QZ21" s="35"/>
      <c r="RA21" s="35"/>
      <c r="RB21" s="35"/>
      <c r="RC21" s="35"/>
      <c r="RD21" s="35"/>
      <c r="RE21" s="35"/>
      <c r="RF21" s="35"/>
      <c r="RG21" s="35"/>
      <c r="RH21" s="35"/>
      <c r="RI21" s="35"/>
      <c r="RJ21" s="35"/>
      <c r="RK21" s="35"/>
      <c r="RL21" s="35"/>
      <c r="RM21" s="35"/>
      <c r="RN21" s="35"/>
      <c r="RO21" s="35"/>
      <c r="RP21" s="35"/>
      <c r="RQ21" s="35"/>
      <c r="RR21" s="35"/>
      <c r="RS21" s="35"/>
      <c r="RT21" s="35"/>
      <c r="RU21" s="35"/>
      <c r="RV21" s="35"/>
      <c r="RW21" s="35"/>
      <c r="RX21" s="35"/>
      <c r="RY21" s="35"/>
      <c r="RZ21" s="35"/>
      <c r="SA21" s="35"/>
      <c r="SB21" s="35"/>
      <c r="SC21" s="35"/>
      <c r="SD21" s="35"/>
      <c r="SE21" s="35"/>
      <c r="SF21" s="35"/>
      <c r="SG21" s="35"/>
      <c r="SH21" s="35"/>
      <c r="SI21" s="35"/>
      <c r="SJ21" s="35"/>
      <c r="SK21" s="35"/>
      <c r="SL21" s="35"/>
      <c r="SM21" s="35"/>
      <c r="SN21" s="35"/>
      <c r="SO21" s="35"/>
      <c r="SP21" s="35"/>
      <c r="SQ21" s="35"/>
      <c r="SR21" s="35"/>
      <c r="SS21" s="35"/>
      <c r="ST21" s="35"/>
      <c r="SU21" s="35"/>
      <c r="SV21" s="35"/>
      <c r="SW21" s="35"/>
      <c r="SX21" s="35"/>
      <c r="SY21" s="35"/>
      <c r="SZ21" s="35"/>
      <c r="TA21" s="35"/>
      <c r="TB21" s="35"/>
      <c r="TC21" s="35"/>
      <c r="TD21" s="35"/>
      <c r="TE21" s="35"/>
      <c r="TF21" s="35"/>
      <c r="TG21" s="35"/>
      <c r="TH21" s="35"/>
      <c r="TI21" s="35"/>
      <c r="TJ21" s="35"/>
      <c r="TK21" s="35"/>
      <c r="TL21" s="35"/>
      <c r="TM21" s="35"/>
      <c r="TN21" s="35"/>
      <c r="TO21" s="35"/>
      <c r="TP21" s="35"/>
      <c r="TQ21" s="35"/>
      <c r="TR21" s="35"/>
      <c r="TS21" s="35"/>
      <c r="TT21" s="35"/>
      <c r="TU21" s="35"/>
      <c r="TV21" s="35"/>
      <c r="TW21" s="35"/>
      <c r="TX21" s="35"/>
      <c r="TY21" s="35"/>
      <c r="TZ21" s="35"/>
      <c r="UA21" s="35"/>
      <c r="UB21" s="35"/>
      <c r="UC21" s="35"/>
      <c r="UD21" s="35"/>
      <c r="UE21" s="35"/>
      <c r="UF21" s="35"/>
      <c r="UG21" s="35"/>
      <c r="UH21" s="35"/>
      <c r="UI21" s="35"/>
      <c r="UJ21" s="35"/>
      <c r="UK21" s="35"/>
      <c r="UL21" s="35"/>
      <c r="UM21" s="35"/>
      <c r="UN21" s="35"/>
      <c r="UO21" s="35"/>
      <c r="UP21" s="35"/>
      <c r="UQ21" s="35"/>
      <c r="UR21" s="35"/>
      <c r="US21" s="35"/>
      <c r="UT21" s="35"/>
      <c r="UU21" s="35"/>
      <c r="UV21" s="35"/>
      <c r="UW21" s="35"/>
      <c r="UX21" s="35"/>
      <c r="UY21" s="35"/>
      <c r="UZ21" s="35"/>
      <c r="VA21" s="35"/>
      <c r="VB21" s="35"/>
      <c r="VC21" s="35"/>
      <c r="VD21" s="35"/>
      <c r="VE21" s="35"/>
      <c r="VF21" s="35"/>
      <c r="VG21" s="35"/>
      <c r="VH21" s="35"/>
    </row>
    <row r="22" spans="1:580" s="36" customFormat="1" ht="11.45">
      <c r="A22" s="67" t="s">
        <v>64</v>
      </c>
      <c r="B22" s="67"/>
      <c r="C22" s="57"/>
      <c r="D22" s="406"/>
      <c r="E22" s="59"/>
      <c r="F22" s="65"/>
      <c r="G22" s="426" t="s">
        <v>65</v>
      </c>
      <c r="H22" s="426"/>
      <c r="I22" s="426"/>
      <c r="J22" s="426"/>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c r="IW22" s="35"/>
      <c r="IX22" s="35"/>
      <c r="IY22" s="35"/>
      <c r="IZ22" s="35"/>
      <c r="JA22" s="35"/>
      <c r="JB22" s="35"/>
      <c r="JC22" s="35"/>
      <c r="JD22" s="35"/>
      <c r="JE22" s="35"/>
      <c r="JF22" s="35"/>
      <c r="JG22" s="35"/>
      <c r="JH22" s="35"/>
      <c r="JI22" s="35"/>
      <c r="JJ22" s="35"/>
      <c r="JK22" s="35"/>
      <c r="JL22" s="35"/>
      <c r="JM22" s="35"/>
      <c r="JN22" s="35"/>
      <c r="JO22" s="35"/>
      <c r="JP22" s="35"/>
      <c r="JQ22" s="35"/>
      <c r="JR22" s="35"/>
      <c r="JS22" s="35"/>
      <c r="JT22" s="35"/>
      <c r="JU22" s="35"/>
      <c r="JV22" s="35"/>
      <c r="JW22" s="35"/>
      <c r="JX22" s="35"/>
      <c r="JY22" s="35"/>
      <c r="JZ22" s="35"/>
      <c r="KA22" s="35"/>
      <c r="KB22" s="35"/>
      <c r="KC22" s="35"/>
      <c r="KD22" s="35"/>
      <c r="KE22" s="35"/>
      <c r="KF22" s="35"/>
      <c r="KG22" s="35"/>
      <c r="KH22" s="35"/>
      <c r="KI22" s="35"/>
      <c r="KJ22" s="35"/>
      <c r="KK22" s="35"/>
      <c r="KL22" s="35"/>
      <c r="KM22" s="35"/>
      <c r="KN22" s="35"/>
      <c r="KO22" s="35"/>
      <c r="KP22" s="35"/>
      <c r="KQ22" s="35"/>
      <c r="KR22" s="35"/>
      <c r="KS22" s="35"/>
      <c r="KT22" s="35"/>
      <c r="KU22" s="35"/>
      <c r="KV22" s="35"/>
      <c r="KW22" s="35"/>
      <c r="KX22" s="35"/>
      <c r="KY22" s="35"/>
      <c r="KZ22" s="35"/>
      <c r="LA22" s="35"/>
      <c r="LB22" s="35"/>
      <c r="LC22" s="35"/>
      <c r="LD22" s="35"/>
      <c r="LE22" s="35"/>
      <c r="LF22" s="35"/>
      <c r="LG22" s="35"/>
      <c r="LH22" s="35"/>
      <c r="LI22" s="35"/>
      <c r="LJ22" s="35"/>
      <c r="LK22" s="35"/>
      <c r="LL22" s="35"/>
      <c r="LM22" s="35"/>
      <c r="LN22" s="35"/>
      <c r="LO22" s="35"/>
      <c r="LP22" s="35"/>
      <c r="LQ22" s="35"/>
      <c r="LR22" s="35"/>
      <c r="LS22" s="35"/>
      <c r="LT22" s="35"/>
      <c r="LU22" s="35"/>
      <c r="LV22" s="35"/>
      <c r="LW22" s="35"/>
      <c r="LX22" s="35"/>
      <c r="LY22" s="35"/>
      <c r="LZ22" s="35"/>
      <c r="MA22" s="35"/>
      <c r="MB22" s="35"/>
      <c r="MC22" s="35"/>
      <c r="MD22" s="35"/>
      <c r="ME22" s="35"/>
      <c r="MF22" s="35"/>
      <c r="MG22" s="35"/>
      <c r="MH22" s="35"/>
      <c r="MI22" s="35"/>
      <c r="MJ22" s="35"/>
      <c r="MK22" s="35"/>
      <c r="ML22" s="35"/>
      <c r="MM22" s="35"/>
      <c r="MN22" s="35"/>
      <c r="MO22" s="35"/>
      <c r="MP22" s="35"/>
      <c r="MQ22" s="35"/>
      <c r="MR22" s="35"/>
      <c r="MS22" s="35"/>
      <c r="MT22" s="35"/>
      <c r="MU22" s="35"/>
      <c r="MV22" s="35"/>
      <c r="MW22" s="35"/>
      <c r="MX22" s="35"/>
      <c r="MY22" s="35"/>
      <c r="MZ22" s="35"/>
      <c r="NA22" s="35"/>
      <c r="NB22" s="35"/>
      <c r="NC22" s="35"/>
      <c r="ND22" s="35"/>
      <c r="NE22" s="35"/>
      <c r="NF22" s="35"/>
      <c r="NG22" s="35"/>
      <c r="NH22" s="35"/>
      <c r="NI22" s="35"/>
      <c r="NJ22" s="35"/>
      <c r="NK22" s="35"/>
      <c r="NL22" s="35"/>
      <c r="NM22" s="35"/>
      <c r="NN22" s="35"/>
      <c r="NO22" s="35"/>
      <c r="NP22" s="35"/>
      <c r="NQ22" s="35"/>
      <c r="NR22" s="35"/>
      <c r="NS22" s="35"/>
      <c r="NT22" s="35"/>
      <c r="NU22" s="35"/>
      <c r="NV22" s="35"/>
      <c r="NW22" s="35"/>
      <c r="NX22" s="35"/>
      <c r="NY22" s="35"/>
      <c r="NZ22" s="35"/>
      <c r="OA22" s="35"/>
      <c r="OB22" s="35"/>
      <c r="OC22" s="35"/>
      <c r="OD22" s="35"/>
      <c r="OE22" s="35"/>
      <c r="OF22" s="35"/>
      <c r="OG22" s="35"/>
      <c r="OH22" s="35"/>
      <c r="OI22" s="35"/>
      <c r="OJ22" s="35"/>
      <c r="OK22" s="35"/>
      <c r="OL22" s="35"/>
      <c r="OM22" s="35"/>
      <c r="ON22" s="35"/>
      <c r="OO22" s="35"/>
      <c r="OP22" s="35"/>
      <c r="OQ22" s="35"/>
      <c r="OR22" s="35"/>
      <c r="OS22" s="35"/>
      <c r="OT22" s="35"/>
      <c r="OU22" s="35"/>
      <c r="OV22" s="35"/>
      <c r="OW22" s="35"/>
      <c r="OX22" s="35"/>
      <c r="OY22" s="35"/>
      <c r="OZ22" s="35"/>
      <c r="PA22" s="35"/>
      <c r="PB22" s="35"/>
      <c r="PC22" s="35"/>
      <c r="PD22" s="35"/>
      <c r="PE22" s="35"/>
      <c r="PF22" s="35"/>
      <c r="PG22" s="35"/>
      <c r="PH22" s="35"/>
      <c r="PI22" s="35"/>
      <c r="PJ22" s="35"/>
      <c r="PK22" s="35"/>
      <c r="PL22" s="35"/>
      <c r="PM22" s="35"/>
      <c r="PN22" s="35"/>
      <c r="PO22" s="35"/>
      <c r="PP22" s="35"/>
      <c r="PQ22" s="35"/>
      <c r="PR22" s="35"/>
      <c r="PS22" s="35"/>
      <c r="PT22" s="35"/>
      <c r="PU22" s="35"/>
      <c r="PV22" s="35"/>
      <c r="PW22" s="35"/>
      <c r="PX22" s="35"/>
      <c r="PY22" s="35"/>
      <c r="PZ22" s="35"/>
      <c r="QA22" s="35"/>
      <c r="QB22" s="35"/>
      <c r="QC22" s="35"/>
      <c r="QD22" s="35"/>
      <c r="QE22" s="35"/>
      <c r="QF22" s="35"/>
      <c r="QG22" s="35"/>
      <c r="QH22" s="35"/>
      <c r="QI22" s="35"/>
      <c r="QJ22" s="35"/>
      <c r="QK22" s="35"/>
      <c r="QL22" s="35"/>
      <c r="QM22" s="35"/>
      <c r="QN22" s="35"/>
      <c r="QO22" s="35"/>
      <c r="QP22" s="35"/>
      <c r="QQ22" s="35"/>
      <c r="QR22" s="35"/>
      <c r="QS22" s="35"/>
      <c r="QT22" s="35"/>
      <c r="QU22" s="35"/>
      <c r="QV22" s="35"/>
      <c r="QW22" s="35"/>
      <c r="QX22" s="35"/>
      <c r="QY22" s="35"/>
      <c r="QZ22" s="35"/>
      <c r="RA22" s="35"/>
      <c r="RB22" s="35"/>
      <c r="RC22" s="35"/>
      <c r="RD22" s="35"/>
      <c r="RE22" s="35"/>
      <c r="RF22" s="35"/>
      <c r="RG22" s="35"/>
      <c r="RH22" s="35"/>
      <c r="RI22" s="35"/>
      <c r="RJ22" s="35"/>
      <c r="RK22" s="35"/>
      <c r="RL22" s="35"/>
      <c r="RM22" s="35"/>
      <c r="RN22" s="35"/>
      <c r="RO22" s="35"/>
      <c r="RP22" s="35"/>
      <c r="RQ22" s="35"/>
      <c r="RR22" s="35"/>
      <c r="RS22" s="35"/>
      <c r="RT22" s="35"/>
      <c r="RU22" s="35"/>
      <c r="RV22" s="35"/>
      <c r="RW22" s="35"/>
      <c r="RX22" s="35"/>
      <c r="RY22" s="35"/>
      <c r="RZ22" s="35"/>
      <c r="SA22" s="35"/>
      <c r="SB22" s="35"/>
      <c r="SC22" s="35"/>
      <c r="SD22" s="35"/>
      <c r="SE22" s="35"/>
      <c r="SF22" s="35"/>
      <c r="SG22" s="35"/>
      <c r="SH22" s="35"/>
      <c r="SI22" s="35"/>
      <c r="SJ22" s="35"/>
      <c r="SK22" s="35"/>
      <c r="SL22" s="35"/>
      <c r="SM22" s="35"/>
      <c r="SN22" s="35"/>
      <c r="SO22" s="35"/>
      <c r="SP22" s="35"/>
      <c r="SQ22" s="35"/>
      <c r="SR22" s="35"/>
      <c r="SS22" s="35"/>
      <c r="ST22" s="35"/>
      <c r="SU22" s="35"/>
      <c r="SV22" s="35"/>
      <c r="SW22" s="35"/>
      <c r="SX22" s="35"/>
      <c r="SY22" s="35"/>
      <c r="SZ22" s="35"/>
      <c r="TA22" s="35"/>
      <c r="TB22" s="35"/>
      <c r="TC22" s="35"/>
      <c r="TD22" s="35"/>
      <c r="TE22" s="35"/>
      <c r="TF22" s="35"/>
      <c r="TG22" s="35"/>
      <c r="TH22" s="35"/>
      <c r="TI22" s="35"/>
      <c r="TJ22" s="35"/>
      <c r="TK22" s="35"/>
      <c r="TL22" s="35"/>
      <c r="TM22" s="35"/>
      <c r="TN22" s="35"/>
      <c r="TO22" s="35"/>
      <c r="TP22" s="35"/>
      <c r="TQ22" s="35"/>
      <c r="TR22" s="35"/>
      <c r="TS22" s="35"/>
      <c r="TT22" s="35"/>
      <c r="TU22" s="35"/>
      <c r="TV22" s="35"/>
      <c r="TW22" s="35"/>
      <c r="TX22" s="35"/>
      <c r="TY22" s="35"/>
      <c r="TZ22" s="35"/>
      <c r="UA22" s="35"/>
      <c r="UB22" s="35"/>
      <c r="UC22" s="35"/>
      <c r="UD22" s="35"/>
      <c r="UE22" s="35"/>
      <c r="UF22" s="35"/>
      <c r="UG22" s="35"/>
      <c r="UH22" s="35"/>
      <c r="UI22" s="35"/>
      <c r="UJ22" s="35"/>
      <c r="UK22" s="35"/>
      <c r="UL22" s="35"/>
      <c r="UM22" s="35"/>
      <c r="UN22" s="35"/>
      <c r="UO22" s="35"/>
      <c r="UP22" s="35"/>
      <c r="UQ22" s="35"/>
      <c r="UR22" s="35"/>
      <c r="US22" s="35"/>
      <c r="UT22" s="35"/>
      <c r="UU22" s="35"/>
      <c r="UV22" s="35"/>
      <c r="UW22" s="35"/>
      <c r="UX22" s="35"/>
      <c r="UY22" s="35"/>
      <c r="UZ22" s="35"/>
      <c r="VA22" s="35"/>
      <c r="VB22" s="35"/>
      <c r="VC22" s="35"/>
      <c r="VD22" s="35"/>
      <c r="VE22" s="35"/>
      <c r="VF22" s="35"/>
      <c r="VG22" s="35"/>
      <c r="VH22" s="35"/>
    </row>
    <row r="23" spans="1:580" s="36" customFormat="1" ht="11.45">
      <c r="D23" s="406"/>
      <c r="E23" s="59"/>
      <c r="F23" s="60"/>
      <c r="G23" s="60"/>
      <c r="H23" s="60"/>
      <c r="I23" s="60"/>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c r="IW23" s="35"/>
      <c r="IX23" s="35"/>
      <c r="IY23" s="35"/>
      <c r="IZ23" s="35"/>
      <c r="JA23" s="35"/>
      <c r="JB23" s="35"/>
      <c r="JC23" s="35"/>
      <c r="JD23" s="35"/>
      <c r="JE23" s="35"/>
      <c r="JF23" s="35"/>
      <c r="JG23" s="35"/>
      <c r="JH23" s="35"/>
      <c r="JI23" s="35"/>
      <c r="JJ23" s="35"/>
      <c r="JK23" s="35"/>
      <c r="JL23" s="35"/>
      <c r="JM23" s="35"/>
      <c r="JN23" s="35"/>
      <c r="JO23" s="35"/>
      <c r="JP23" s="35"/>
      <c r="JQ23" s="35"/>
      <c r="JR23" s="35"/>
      <c r="JS23" s="35"/>
      <c r="JT23" s="35"/>
      <c r="JU23" s="35"/>
      <c r="JV23" s="35"/>
      <c r="JW23" s="35"/>
      <c r="JX23" s="35"/>
      <c r="JY23" s="35"/>
      <c r="JZ23" s="35"/>
      <c r="KA23" s="35"/>
      <c r="KB23" s="35"/>
      <c r="KC23" s="35"/>
      <c r="KD23" s="35"/>
      <c r="KE23" s="35"/>
      <c r="KF23" s="35"/>
      <c r="KG23" s="35"/>
      <c r="KH23" s="35"/>
      <c r="KI23" s="35"/>
      <c r="KJ23" s="35"/>
      <c r="KK23" s="35"/>
      <c r="KL23" s="35"/>
      <c r="KM23" s="35"/>
      <c r="KN23" s="35"/>
      <c r="KO23" s="35"/>
      <c r="KP23" s="35"/>
      <c r="KQ23" s="35"/>
      <c r="KR23" s="35"/>
      <c r="KS23" s="35"/>
      <c r="KT23" s="35"/>
      <c r="KU23" s="35"/>
      <c r="KV23" s="35"/>
      <c r="KW23" s="35"/>
      <c r="KX23" s="35"/>
      <c r="KY23" s="35"/>
      <c r="KZ23" s="35"/>
      <c r="LA23" s="35"/>
      <c r="LB23" s="35"/>
      <c r="LC23" s="35"/>
      <c r="LD23" s="35"/>
      <c r="LE23" s="35"/>
      <c r="LF23" s="35"/>
      <c r="LG23" s="35"/>
      <c r="LH23" s="35"/>
      <c r="LI23" s="35"/>
      <c r="LJ23" s="35"/>
      <c r="LK23" s="35"/>
      <c r="LL23" s="35"/>
      <c r="LM23" s="35"/>
      <c r="LN23" s="35"/>
      <c r="LO23" s="35"/>
      <c r="LP23" s="35"/>
      <c r="LQ23" s="35"/>
      <c r="LR23" s="35"/>
      <c r="LS23" s="35"/>
      <c r="LT23" s="35"/>
      <c r="LU23" s="35"/>
      <c r="LV23" s="35"/>
      <c r="LW23" s="35"/>
      <c r="LX23" s="35"/>
      <c r="LY23" s="35"/>
      <c r="LZ23" s="35"/>
      <c r="MA23" s="35"/>
      <c r="MB23" s="35"/>
      <c r="MC23" s="35"/>
      <c r="MD23" s="35"/>
      <c r="ME23" s="35"/>
      <c r="MF23" s="35"/>
      <c r="MG23" s="35"/>
      <c r="MH23" s="35"/>
      <c r="MI23" s="35"/>
      <c r="MJ23" s="35"/>
      <c r="MK23" s="35"/>
      <c r="ML23" s="35"/>
      <c r="MM23" s="35"/>
      <c r="MN23" s="35"/>
      <c r="MO23" s="35"/>
      <c r="MP23" s="35"/>
      <c r="MQ23" s="35"/>
      <c r="MR23" s="35"/>
      <c r="MS23" s="35"/>
      <c r="MT23" s="35"/>
      <c r="MU23" s="35"/>
      <c r="MV23" s="35"/>
      <c r="MW23" s="35"/>
      <c r="MX23" s="35"/>
      <c r="MY23" s="35"/>
      <c r="MZ23" s="35"/>
      <c r="NA23" s="35"/>
      <c r="NB23" s="35"/>
      <c r="NC23" s="35"/>
      <c r="ND23" s="35"/>
      <c r="NE23" s="35"/>
      <c r="NF23" s="35"/>
      <c r="NG23" s="35"/>
      <c r="NH23" s="35"/>
      <c r="NI23" s="35"/>
      <c r="NJ23" s="35"/>
      <c r="NK23" s="35"/>
      <c r="NL23" s="35"/>
      <c r="NM23" s="35"/>
      <c r="NN23" s="35"/>
      <c r="NO23" s="35"/>
      <c r="NP23" s="35"/>
      <c r="NQ23" s="35"/>
      <c r="NR23" s="35"/>
      <c r="NS23" s="35"/>
      <c r="NT23" s="35"/>
      <c r="NU23" s="35"/>
      <c r="NV23" s="35"/>
      <c r="NW23" s="35"/>
      <c r="NX23" s="35"/>
      <c r="NY23" s="35"/>
      <c r="NZ23" s="35"/>
      <c r="OA23" s="35"/>
      <c r="OB23" s="35"/>
      <c r="OC23" s="35"/>
      <c r="OD23" s="35"/>
      <c r="OE23" s="35"/>
      <c r="OF23" s="35"/>
      <c r="OG23" s="35"/>
      <c r="OH23" s="35"/>
      <c r="OI23" s="35"/>
      <c r="OJ23" s="35"/>
      <c r="OK23" s="35"/>
      <c r="OL23" s="35"/>
      <c r="OM23" s="35"/>
      <c r="ON23" s="35"/>
      <c r="OO23" s="35"/>
      <c r="OP23" s="35"/>
      <c r="OQ23" s="35"/>
      <c r="OR23" s="35"/>
      <c r="OS23" s="35"/>
      <c r="OT23" s="35"/>
      <c r="OU23" s="35"/>
      <c r="OV23" s="35"/>
      <c r="OW23" s="35"/>
      <c r="OX23" s="35"/>
      <c r="OY23" s="35"/>
      <c r="OZ23" s="35"/>
      <c r="PA23" s="35"/>
      <c r="PB23" s="35"/>
      <c r="PC23" s="35"/>
      <c r="PD23" s="35"/>
      <c r="PE23" s="35"/>
      <c r="PF23" s="35"/>
      <c r="PG23" s="35"/>
      <c r="PH23" s="35"/>
      <c r="PI23" s="35"/>
      <c r="PJ23" s="35"/>
      <c r="PK23" s="35"/>
      <c r="PL23" s="35"/>
      <c r="PM23" s="35"/>
      <c r="PN23" s="35"/>
      <c r="PO23" s="35"/>
      <c r="PP23" s="35"/>
      <c r="PQ23" s="35"/>
      <c r="PR23" s="35"/>
      <c r="PS23" s="35"/>
      <c r="PT23" s="35"/>
      <c r="PU23" s="35"/>
      <c r="PV23" s="35"/>
      <c r="PW23" s="35"/>
      <c r="PX23" s="35"/>
      <c r="PY23" s="35"/>
      <c r="PZ23" s="35"/>
      <c r="QA23" s="35"/>
      <c r="QB23" s="35"/>
      <c r="QC23" s="35"/>
      <c r="QD23" s="35"/>
      <c r="QE23" s="35"/>
      <c r="QF23" s="35"/>
      <c r="QG23" s="35"/>
      <c r="QH23" s="35"/>
      <c r="QI23" s="35"/>
      <c r="QJ23" s="35"/>
      <c r="QK23" s="35"/>
      <c r="QL23" s="35"/>
      <c r="QM23" s="35"/>
      <c r="QN23" s="35"/>
      <c r="QO23" s="35"/>
      <c r="QP23" s="35"/>
      <c r="QQ23" s="35"/>
      <c r="QR23" s="35"/>
      <c r="QS23" s="35"/>
      <c r="QT23" s="35"/>
      <c r="QU23" s="35"/>
      <c r="QV23" s="35"/>
      <c r="QW23" s="35"/>
      <c r="QX23" s="35"/>
      <c r="QY23" s="35"/>
      <c r="QZ23" s="35"/>
      <c r="RA23" s="35"/>
      <c r="RB23" s="35"/>
      <c r="RC23" s="35"/>
      <c r="RD23" s="35"/>
      <c r="RE23" s="35"/>
      <c r="RF23" s="35"/>
      <c r="RG23" s="35"/>
      <c r="RH23" s="35"/>
      <c r="RI23" s="35"/>
      <c r="RJ23" s="35"/>
      <c r="RK23" s="35"/>
      <c r="RL23" s="35"/>
      <c r="RM23" s="35"/>
      <c r="RN23" s="35"/>
      <c r="RO23" s="35"/>
      <c r="RP23" s="35"/>
      <c r="RQ23" s="35"/>
      <c r="RR23" s="35"/>
      <c r="RS23" s="35"/>
      <c r="RT23" s="35"/>
      <c r="RU23" s="35"/>
      <c r="RV23" s="35"/>
      <c r="RW23" s="35"/>
      <c r="RX23" s="35"/>
      <c r="RY23" s="35"/>
      <c r="RZ23" s="35"/>
      <c r="SA23" s="35"/>
      <c r="SB23" s="35"/>
      <c r="SC23" s="35"/>
      <c r="SD23" s="35"/>
      <c r="SE23" s="35"/>
      <c r="SF23" s="35"/>
      <c r="SG23" s="35"/>
      <c r="SH23" s="35"/>
      <c r="SI23" s="35"/>
      <c r="SJ23" s="35"/>
      <c r="SK23" s="35"/>
      <c r="SL23" s="35"/>
      <c r="SM23" s="35"/>
      <c r="SN23" s="35"/>
      <c r="SO23" s="35"/>
      <c r="SP23" s="35"/>
      <c r="SQ23" s="35"/>
      <c r="SR23" s="35"/>
      <c r="SS23" s="35"/>
      <c r="ST23" s="35"/>
      <c r="SU23" s="35"/>
      <c r="SV23" s="35"/>
      <c r="SW23" s="35"/>
      <c r="SX23" s="35"/>
      <c r="SY23" s="35"/>
      <c r="SZ23" s="35"/>
      <c r="TA23" s="35"/>
      <c r="TB23" s="35"/>
      <c r="TC23" s="35"/>
      <c r="TD23" s="35"/>
      <c r="TE23" s="35"/>
      <c r="TF23" s="35"/>
      <c r="TG23" s="35"/>
      <c r="TH23" s="35"/>
      <c r="TI23" s="35"/>
      <c r="TJ23" s="35"/>
      <c r="TK23" s="35"/>
      <c r="TL23" s="35"/>
      <c r="TM23" s="35"/>
      <c r="TN23" s="35"/>
      <c r="TO23" s="35"/>
      <c r="TP23" s="35"/>
      <c r="TQ23" s="35"/>
      <c r="TR23" s="35"/>
      <c r="TS23" s="35"/>
      <c r="TT23" s="35"/>
      <c r="TU23" s="35"/>
      <c r="TV23" s="35"/>
      <c r="TW23" s="35"/>
      <c r="TX23" s="35"/>
      <c r="TY23" s="35"/>
      <c r="TZ23" s="35"/>
      <c r="UA23" s="35"/>
      <c r="UB23" s="35"/>
      <c r="UC23" s="35"/>
      <c r="UD23" s="35"/>
      <c r="UE23" s="35"/>
      <c r="UF23" s="35"/>
      <c r="UG23" s="35"/>
      <c r="UH23" s="35"/>
      <c r="UI23" s="35"/>
      <c r="UJ23" s="35"/>
      <c r="UK23" s="35"/>
      <c r="UL23" s="35"/>
      <c r="UM23" s="35"/>
      <c r="UN23" s="35"/>
      <c r="UO23" s="35"/>
      <c r="UP23" s="35"/>
      <c r="UQ23" s="35"/>
      <c r="UR23" s="35"/>
      <c r="US23" s="35"/>
      <c r="UT23" s="35"/>
      <c r="UU23" s="35"/>
      <c r="UV23" s="35"/>
      <c r="UW23" s="35"/>
      <c r="UX23" s="35"/>
      <c r="UY23" s="35"/>
      <c r="UZ23" s="35"/>
      <c r="VA23" s="35"/>
      <c r="VB23" s="35"/>
      <c r="VC23" s="35"/>
      <c r="VD23" s="35"/>
      <c r="VE23" s="35"/>
      <c r="VF23" s="35"/>
      <c r="VG23" s="35"/>
      <c r="VH23" s="35"/>
    </row>
    <row r="24" spans="1:580" s="36" customFormat="1" ht="11.45">
      <c r="D24" s="406"/>
      <c r="E24" s="59"/>
      <c r="F24" s="60"/>
      <c r="G24" s="60"/>
      <c r="H24" s="60"/>
      <c r="I24" s="60"/>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c r="IW24" s="35"/>
      <c r="IX24" s="35"/>
      <c r="IY24" s="35"/>
      <c r="IZ24" s="35"/>
      <c r="JA24" s="35"/>
      <c r="JB24" s="35"/>
      <c r="JC24" s="35"/>
      <c r="JD24" s="35"/>
      <c r="JE24" s="35"/>
      <c r="JF24" s="35"/>
      <c r="JG24" s="35"/>
      <c r="JH24" s="35"/>
      <c r="JI24" s="35"/>
      <c r="JJ24" s="35"/>
      <c r="JK24" s="35"/>
      <c r="JL24" s="35"/>
      <c r="JM24" s="35"/>
      <c r="JN24" s="35"/>
      <c r="JO24" s="35"/>
      <c r="JP24" s="35"/>
      <c r="JQ24" s="35"/>
      <c r="JR24" s="35"/>
      <c r="JS24" s="35"/>
      <c r="JT24" s="35"/>
      <c r="JU24" s="35"/>
      <c r="JV24" s="35"/>
      <c r="JW24" s="35"/>
      <c r="JX24" s="35"/>
      <c r="JY24" s="35"/>
      <c r="JZ24" s="35"/>
      <c r="KA24" s="35"/>
      <c r="KB24" s="35"/>
      <c r="KC24" s="35"/>
      <c r="KD24" s="35"/>
      <c r="KE24" s="35"/>
      <c r="KF24" s="35"/>
      <c r="KG24" s="35"/>
      <c r="KH24" s="35"/>
      <c r="KI24" s="35"/>
      <c r="KJ24" s="35"/>
      <c r="KK24" s="35"/>
      <c r="KL24" s="35"/>
      <c r="KM24" s="35"/>
      <c r="KN24" s="35"/>
      <c r="KO24" s="35"/>
      <c r="KP24" s="35"/>
      <c r="KQ24" s="35"/>
      <c r="KR24" s="35"/>
      <c r="KS24" s="35"/>
      <c r="KT24" s="35"/>
      <c r="KU24" s="35"/>
      <c r="KV24" s="35"/>
      <c r="KW24" s="35"/>
      <c r="KX24" s="35"/>
      <c r="KY24" s="35"/>
      <c r="KZ24" s="35"/>
      <c r="LA24" s="35"/>
      <c r="LB24" s="35"/>
      <c r="LC24" s="35"/>
      <c r="LD24" s="35"/>
      <c r="LE24" s="35"/>
      <c r="LF24" s="35"/>
      <c r="LG24" s="35"/>
      <c r="LH24" s="35"/>
      <c r="LI24" s="35"/>
      <c r="LJ24" s="35"/>
      <c r="LK24" s="35"/>
      <c r="LL24" s="35"/>
      <c r="LM24" s="35"/>
      <c r="LN24" s="35"/>
      <c r="LO24" s="35"/>
      <c r="LP24" s="35"/>
      <c r="LQ24" s="35"/>
      <c r="LR24" s="35"/>
      <c r="LS24" s="35"/>
      <c r="LT24" s="35"/>
      <c r="LU24" s="35"/>
      <c r="LV24" s="35"/>
      <c r="LW24" s="35"/>
      <c r="LX24" s="35"/>
      <c r="LY24" s="35"/>
      <c r="LZ24" s="35"/>
      <c r="MA24" s="35"/>
      <c r="MB24" s="35"/>
      <c r="MC24" s="35"/>
      <c r="MD24" s="35"/>
      <c r="ME24" s="35"/>
      <c r="MF24" s="35"/>
      <c r="MG24" s="35"/>
      <c r="MH24" s="35"/>
      <c r="MI24" s="35"/>
      <c r="MJ24" s="35"/>
      <c r="MK24" s="35"/>
      <c r="ML24" s="35"/>
      <c r="MM24" s="35"/>
      <c r="MN24" s="35"/>
      <c r="MO24" s="35"/>
      <c r="MP24" s="35"/>
      <c r="MQ24" s="35"/>
      <c r="MR24" s="35"/>
      <c r="MS24" s="35"/>
      <c r="MT24" s="35"/>
      <c r="MU24" s="35"/>
      <c r="MV24" s="35"/>
      <c r="MW24" s="35"/>
      <c r="MX24" s="35"/>
      <c r="MY24" s="35"/>
      <c r="MZ24" s="35"/>
      <c r="NA24" s="35"/>
      <c r="NB24" s="35"/>
      <c r="NC24" s="35"/>
      <c r="ND24" s="35"/>
      <c r="NE24" s="35"/>
      <c r="NF24" s="35"/>
      <c r="NG24" s="35"/>
      <c r="NH24" s="35"/>
      <c r="NI24" s="35"/>
      <c r="NJ24" s="35"/>
      <c r="NK24" s="35"/>
      <c r="NL24" s="35"/>
      <c r="NM24" s="35"/>
      <c r="NN24" s="35"/>
      <c r="NO24" s="35"/>
      <c r="NP24" s="35"/>
      <c r="NQ24" s="35"/>
      <c r="NR24" s="35"/>
      <c r="NS24" s="35"/>
      <c r="NT24" s="35"/>
      <c r="NU24" s="35"/>
      <c r="NV24" s="35"/>
      <c r="NW24" s="35"/>
      <c r="NX24" s="35"/>
      <c r="NY24" s="35"/>
      <c r="NZ24" s="35"/>
      <c r="OA24" s="35"/>
      <c r="OB24" s="35"/>
      <c r="OC24" s="35"/>
      <c r="OD24" s="35"/>
      <c r="OE24" s="35"/>
      <c r="OF24" s="35"/>
      <c r="OG24" s="35"/>
      <c r="OH24" s="35"/>
      <c r="OI24" s="35"/>
      <c r="OJ24" s="35"/>
      <c r="OK24" s="35"/>
      <c r="OL24" s="35"/>
      <c r="OM24" s="35"/>
      <c r="ON24" s="35"/>
      <c r="OO24" s="35"/>
      <c r="OP24" s="35"/>
      <c r="OQ24" s="35"/>
      <c r="OR24" s="35"/>
      <c r="OS24" s="35"/>
      <c r="OT24" s="35"/>
      <c r="OU24" s="35"/>
      <c r="OV24" s="35"/>
      <c r="OW24" s="35"/>
      <c r="OX24" s="35"/>
      <c r="OY24" s="35"/>
      <c r="OZ24" s="35"/>
      <c r="PA24" s="35"/>
      <c r="PB24" s="35"/>
      <c r="PC24" s="35"/>
      <c r="PD24" s="35"/>
      <c r="PE24" s="35"/>
      <c r="PF24" s="35"/>
      <c r="PG24" s="35"/>
      <c r="PH24" s="35"/>
      <c r="PI24" s="35"/>
      <c r="PJ24" s="35"/>
      <c r="PK24" s="35"/>
      <c r="PL24" s="35"/>
      <c r="PM24" s="35"/>
      <c r="PN24" s="35"/>
      <c r="PO24" s="35"/>
      <c r="PP24" s="35"/>
      <c r="PQ24" s="35"/>
      <c r="PR24" s="35"/>
      <c r="PS24" s="35"/>
      <c r="PT24" s="35"/>
      <c r="PU24" s="35"/>
      <c r="PV24" s="35"/>
      <c r="PW24" s="35"/>
      <c r="PX24" s="35"/>
      <c r="PY24" s="35"/>
      <c r="PZ24" s="35"/>
      <c r="QA24" s="35"/>
      <c r="QB24" s="35"/>
      <c r="QC24" s="35"/>
      <c r="QD24" s="35"/>
      <c r="QE24" s="35"/>
      <c r="QF24" s="35"/>
      <c r="QG24" s="35"/>
      <c r="QH24" s="35"/>
      <c r="QI24" s="35"/>
      <c r="QJ24" s="35"/>
      <c r="QK24" s="35"/>
      <c r="QL24" s="35"/>
      <c r="QM24" s="35"/>
      <c r="QN24" s="35"/>
      <c r="QO24" s="35"/>
      <c r="QP24" s="35"/>
      <c r="QQ24" s="35"/>
      <c r="QR24" s="35"/>
      <c r="QS24" s="35"/>
      <c r="QT24" s="35"/>
      <c r="QU24" s="35"/>
      <c r="QV24" s="35"/>
      <c r="QW24" s="35"/>
      <c r="QX24" s="35"/>
      <c r="QY24" s="35"/>
      <c r="QZ24" s="35"/>
      <c r="RA24" s="35"/>
      <c r="RB24" s="35"/>
      <c r="RC24" s="35"/>
      <c r="RD24" s="35"/>
      <c r="RE24" s="35"/>
      <c r="RF24" s="35"/>
      <c r="RG24" s="35"/>
      <c r="RH24" s="35"/>
      <c r="RI24" s="35"/>
      <c r="RJ24" s="35"/>
      <c r="RK24" s="35"/>
      <c r="RL24" s="35"/>
      <c r="RM24" s="35"/>
      <c r="RN24" s="35"/>
      <c r="RO24" s="35"/>
      <c r="RP24" s="35"/>
      <c r="RQ24" s="35"/>
      <c r="RR24" s="35"/>
      <c r="RS24" s="35"/>
      <c r="RT24" s="35"/>
      <c r="RU24" s="35"/>
      <c r="RV24" s="35"/>
      <c r="RW24" s="35"/>
      <c r="RX24" s="35"/>
      <c r="RY24" s="35"/>
      <c r="RZ24" s="35"/>
      <c r="SA24" s="35"/>
      <c r="SB24" s="35"/>
      <c r="SC24" s="35"/>
      <c r="SD24" s="35"/>
      <c r="SE24" s="35"/>
      <c r="SF24" s="35"/>
      <c r="SG24" s="35"/>
      <c r="SH24" s="35"/>
      <c r="SI24" s="35"/>
      <c r="SJ24" s="35"/>
      <c r="SK24" s="35"/>
      <c r="SL24" s="35"/>
      <c r="SM24" s="35"/>
      <c r="SN24" s="35"/>
      <c r="SO24" s="35"/>
      <c r="SP24" s="35"/>
      <c r="SQ24" s="35"/>
      <c r="SR24" s="35"/>
      <c r="SS24" s="35"/>
      <c r="ST24" s="35"/>
      <c r="SU24" s="35"/>
      <c r="SV24" s="35"/>
      <c r="SW24" s="35"/>
      <c r="SX24" s="35"/>
      <c r="SY24" s="35"/>
      <c r="SZ24" s="35"/>
      <c r="TA24" s="35"/>
      <c r="TB24" s="35"/>
      <c r="TC24" s="35"/>
      <c r="TD24" s="35"/>
      <c r="TE24" s="35"/>
      <c r="TF24" s="35"/>
      <c r="TG24" s="35"/>
      <c r="TH24" s="35"/>
      <c r="TI24" s="35"/>
      <c r="TJ24" s="35"/>
      <c r="TK24" s="35"/>
      <c r="TL24" s="35"/>
      <c r="TM24" s="35"/>
      <c r="TN24" s="35"/>
      <c r="TO24" s="35"/>
      <c r="TP24" s="35"/>
      <c r="TQ24" s="35"/>
      <c r="TR24" s="35"/>
      <c r="TS24" s="35"/>
      <c r="TT24" s="35"/>
      <c r="TU24" s="35"/>
      <c r="TV24" s="35"/>
      <c r="TW24" s="35"/>
      <c r="TX24" s="35"/>
      <c r="TY24" s="35"/>
      <c r="TZ24" s="35"/>
      <c r="UA24" s="35"/>
      <c r="UB24" s="35"/>
      <c r="UC24" s="35"/>
      <c r="UD24" s="35"/>
      <c r="UE24" s="35"/>
      <c r="UF24" s="35"/>
      <c r="UG24" s="35"/>
      <c r="UH24" s="35"/>
      <c r="UI24" s="35"/>
      <c r="UJ24" s="35"/>
      <c r="UK24" s="35"/>
      <c r="UL24" s="35"/>
      <c r="UM24" s="35"/>
      <c r="UN24" s="35"/>
      <c r="UO24" s="35"/>
      <c r="UP24" s="35"/>
      <c r="UQ24" s="35"/>
      <c r="UR24" s="35"/>
      <c r="US24" s="35"/>
      <c r="UT24" s="35"/>
      <c r="UU24" s="35"/>
      <c r="UV24" s="35"/>
      <c r="UW24" s="35"/>
      <c r="UX24" s="35"/>
      <c r="UY24" s="35"/>
      <c r="UZ24" s="35"/>
      <c r="VA24" s="35"/>
      <c r="VB24" s="35"/>
      <c r="VC24" s="35"/>
      <c r="VD24" s="35"/>
      <c r="VE24" s="35"/>
      <c r="VF24" s="35"/>
      <c r="VG24" s="35"/>
      <c r="VH24" s="35"/>
    </row>
    <row r="25" spans="1:580">
      <c r="A25" s="427" t="s">
        <v>66</v>
      </c>
      <c r="B25" s="427"/>
      <c r="C25" s="427"/>
      <c r="D25" s="427"/>
      <c r="E25" s="427"/>
      <c r="F25" s="60"/>
      <c r="G25" s="60"/>
      <c r="H25" s="60"/>
      <c r="I25" s="60"/>
      <c r="J25" s="36"/>
      <c r="K25" s="36"/>
      <c r="L25" s="36"/>
      <c r="M25" s="36"/>
      <c r="N25" s="36"/>
      <c r="O25" s="36"/>
    </row>
    <row r="26" spans="1:580">
      <c r="A26" s="36"/>
      <c r="B26" s="36"/>
      <c r="C26" s="36"/>
      <c r="D26" s="406"/>
      <c r="E26" s="59"/>
      <c r="F26" s="60"/>
      <c r="G26" s="60"/>
      <c r="H26" s="60"/>
      <c r="I26" s="60"/>
      <c r="J26" s="36"/>
      <c r="K26" s="36"/>
      <c r="L26" s="36"/>
      <c r="M26" s="36"/>
      <c r="N26" s="36"/>
      <c r="O26" s="36"/>
    </row>
  </sheetData>
  <mergeCells count="26">
    <mergeCell ref="A1:E1"/>
    <mergeCell ref="A2:O3"/>
    <mergeCell ref="A4:A6"/>
    <mergeCell ref="B4:B6"/>
    <mergeCell ref="C4:C6"/>
    <mergeCell ref="D4:D6"/>
    <mergeCell ref="E4:E6"/>
    <mergeCell ref="F4:H4"/>
    <mergeCell ref="I4:I6"/>
    <mergeCell ref="J4:J6"/>
    <mergeCell ref="K4:K6"/>
    <mergeCell ref="O4:O6"/>
    <mergeCell ref="F5:F6"/>
    <mergeCell ref="G5:G6"/>
    <mergeCell ref="H5:H6"/>
    <mergeCell ref="A15:E15"/>
    <mergeCell ref="G22:J22"/>
    <mergeCell ref="A25:E25"/>
    <mergeCell ref="A12:E12"/>
    <mergeCell ref="A7:E7"/>
    <mergeCell ref="A8:E8"/>
    <mergeCell ref="A9:A10"/>
    <mergeCell ref="B9:B10"/>
    <mergeCell ref="D9:D10"/>
    <mergeCell ref="A11:E11"/>
    <mergeCell ref="A14:E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Q26"/>
  <sheetViews>
    <sheetView tabSelected="1" zoomScale="70" zoomScaleNormal="70" workbookViewId="0" xr3:uid="{842E5F09-E766-5B8D-85AF-A39847EA96FD}">
      <pane xSplit="2" ySplit="6" topLeftCell="G7" activePane="bottomRight" state="frozen"/>
      <selection pane="bottomRight" activeCell="Q8" sqref="Q8"/>
      <selection pane="bottomLeft" activeCell="B21" sqref="B21"/>
      <selection pane="topRight" activeCell="B21" sqref="B21"/>
    </sheetView>
  </sheetViews>
  <sheetFormatPr defaultRowHeight="14.45"/>
  <cols>
    <col min="1" max="1" width="8.28515625" style="154" customWidth="1"/>
    <col min="2" max="2" width="92.28515625" style="262" customWidth="1"/>
    <col min="3" max="3" width="9.42578125" hidden="1" customWidth="1"/>
    <col min="4" max="4" width="19.5703125" bestFit="1" customWidth="1"/>
    <col min="5" max="5" width="18.85546875" hidden="1" customWidth="1"/>
    <col min="6" max="6" width="17.7109375" hidden="1" customWidth="1"/>
    <col min="7" max="7" width="22" bestFit="1" customWidth="1"/>
    <col min="8" max="8" width="22" hidden="1" customWidth="1"/>
    <col min="9" max="9" width="12.5703125" hidden="1" customWidth="1"/>
    <col min="10" max="10" width="22" customWidth="1"/>
    <col min="11" max="11" width="22" hidden="1" customWidth="1"/>
    <col min="12" max="12" width="12.28515625" hidden="1" customWidth="1"/>
    <col min="13" max="13" width="22" bestFit="1" customWidth="1"/>
    <col min="14" max="14" width="22" hidden="1" customWidth="1"/>
    <col min="15" max="15" width="17.7109375" hidden="1" customWidth="1"/>
    <col min="16" max="16" width="22" hidden="1" customWidth="1"/>
    <col min="17" max="17" width="23.7109375" bestFit="1" customWidth="1"/>
    <col min="241" max="241" width="29" customWidth="1"/>
    <col min="242" max="242" width="37.7109375" customWidth="1"/>
    <col min="246" max="246" width="12.5703125" bestFit="1" customWidth="1"/>
    <col min="249" max="249" width="10.140625" bestFit="1" customWidth="1"/>
    <col min="250" max="250" width="10.5703125" bestFit="1" customWidth="1"/>
    <col min="251" max="269" width="9.140625" customWidth="1"/>
    <col min="270" max="270" width="10" bestFit="1" customWidth="1"/>
    <col min="497" max="497" width="29" customWidth="1"/>
    <col min="498" max="498" width="37.7109375" customWidth="1"/>
    <col min="502" max="502" width="12.5703125" bestFit="1" customWidth="1"/>
    <col min="505" max="505" width="10.140625" bestFit="1" customWidth="1"/>
    <col min="506" max="506" width="10.5703125" bestFit="1" customWidth="1"/>
    <col min="507" max="525" width="9.140625" customWidth="1"/>
    <col min="526" max="526" width="10" bestFit="1" customWidth="1"/>
    <col min="753" max="753" width="29" customWidth="1"/>
    <col min="754" max="754" width="37.7109375" customWidth="1"/>
    <col min="758" max="758" width="12.5703125" bestFit="1" customWidth="1"/>
    <col min="761" max="761" width="10.140625" bestFit="1" customWidth="1"/>
    <col min="762" max="762" width="10.5703125" bestFit="1" customWidth="1"/>
    <col min="763" max="781" width="9.140625" customWidth="1"/>
    <col min="782" max="782" width="10" bestFit="1" customWidth="1"/>
    <col min="1009" max="1009" width="29" customWidth="1"/>
    <col min="1010" max="1010" width="37.7109375" customWidth="1"/>
    <col min="1014" max="1014" width="12.5703125" bestFit="1" customWidth="1"/>
    <col min="1017" max="1017" width="10.140625" bestFit="1" customWidth="1"/>
    <col min="1018" max="1018" width="10.5703125" bestFit="1" customWidth="1"/>
    <col min="1019" max="1037" width="9.140625" customWidth="1"/>
    <col min="1038" max="1038" width="10" bestFit="1" customWidth="1"/>
    <col min="1265" max="1265" width="29" customWidth="1"/>
    <col min="1266" max="1266" width="37.7109375" customWidth="1"/>
    <col min="1270" max="1270" width="12.5703125" bestFit="1" customWidth="1"/>
    <col min="1273" max="1273" width="10.140625" bestFit="1" customWidth="1"/>
    <col min="1274" max="1274" width="10.5703125" bestFit="1" customWidth="1"/>
    <col min="1275" max="1293" width="9.140625" customWidth="1"/>
    <col min="1294" max="1294" width="10" bestFit="1" customWidth="1"/>
    <col min="1521" max="1521" width="29" customWidth="1"/>
    <col min="1522" max="1522" width="37.7109375" customWidth="1"/>
    <col min="1526" max="1526" width="12.5703125" bestFit="1" customWidth="1"/>
    <col min="1529" max="1529" width="10.140625" bestFit="1" customWidth="1"/>
    <col min="1530" max="1530" width="10.5703125" bestFit="1" customWidth="1"/>
    <col min="1531" max="1549" width="9.140625" customWidth="1"/>
    <col min="1550" max="1550" width="10" bestFit="1" customWidth="1"/>
    <col min="1777" max="1777" width="29" customWidth="1"/>
    <col min="1778" max="1778" width="37.7109375" customWidth="1"/>
    <col min="1782" max="1782" width="12.5703125" bestFit="1" customWidth="1"/>
    <col min="1785" max="1785" width="10.140625" bestFit="1" customWidth="1"/>
    <col min="1786" max="1786" width="10.5703125" bestFit="1" customWidth="1"/>
    <col min="1787" max="1805" width="9.140625" customWidth="1"/>
    <col min="1806" max="1806" width="10" bestFit="1" customWidth="1"/>
    <col min="2033" max="2033" width="29" customWidth="1"/>
    <col min="2034" max="2034" width="37.7109375" customWidth="1"/>
    <col min="2038" max="2038" width="12.5703125" bestFit="1" customWidth="1"/>
    <col min="2041" max="2041" width="10.140625" bestFit="1" customWidth="1"/>
    <col min="2042" max="2042" width="10.5703125" bestFit="1" customWidth="1"/>
    <col min="2043" max="2061" width="9.140625" customWidth="1"/>
    <col min="2062" max="2062" width="10" bestFit="1" customWidth="1"/>
    <col min="2289" max="2289" width="29" customWidth="1"/>
    <col min="2290" max="2290" width="37.7109375" customWidth="1"/>
    <col min="2294" max="2294" width="12.5703125" bestFit="1" customWidth="1"/>
    <col min="2297" max="2297" width="10.140625" bestFit="1" customWidth="1"/>
    <col min="2298" max="2298" width="10.5703125" bestFit="1" customWidth="1"/>
    <col min="2299" max="2317" width="9.140625" customWidth="1"/>
    <col min="2318" max="2318" width="10" bestFit="1" customWidth="1"/>
    <col min="2545" max="2545" width="29" customWidth="1"/>
    <col min="2546" max="2546" width="37.7109375" customWidth="1"/>
    <col min="2550" max="2550" width="12.5703125" bestFit="1" customWidth="1"/>
    <col min="2553" max="2553" width="10.140625" bestFit="1" customWidth="1"/>
    <col min="2554" max="2554" width="10.5703125" bestFit="1" customWidth="1"/>
    <col min="2555" max="2573" width="9.140625" customWidth="1"/>
    <col min="2574" max="2574" width="10" bestFit="1" customWidth="1"/>
    <col min="2801" max="2801" width="29" customWidth="1"/>
    <col min="2802" max="2802" width="37.7109375" customWidth="1"/>
    <col min="2806" max="2806" width="12.5703125" bestFit="1" customWidth="1"/>
    <col min="2809" max="2809" width="10.140625" bestFit="1" customWidth="1"/>
    <col min="2810" max="2810" width="10.5703125" bestFit="1" customWidth="1"/>
    <col min="2811" max="2829" width="9.140625" customWidth="1"/>
    <col min="2830" max="2830" width="10" bestFit="1" customWidth="1"/>
    <col min="3057" max="3057" width="29" customWidth="1"/>
    <col min="3058" max="3058" width="37.7109375" customWidth="1"/>
    <col min="3062" max="3062" width="12.5703125" bestFit="1" customWidth="1"/>
    <col min="3065" max="3065" width="10.140625" bestFit="1" customWidth="1"/>
    <col min="3066" max="3066" width="10.5703125" bestFit="1" customWidth="1"/>
    <col min="3067" max="3085" width="9.140625" customWidth="1"/>
    <col min="3086" max="3086" width="10" bestFit="1" customWidth="1"/>
    <col min="3313" max="3313" width="29" customWidth="1"/>
    <col min="3314" max="3314" width="37.7109375" customWidth="1"/>
    <col min="3318" max="3318" width="12.5703125" bestFit="1" customWidth="1"/>
    <col min="3321" max="3321" width="10.140625" bestFit="1" customWidth="1"/>
    <col min="3322" max="3322" width="10.5703125" bestFit="1" customWidth="1"/>
    <col min="3323" max="3341" width="9.140625" customWidth="1"/>
    <col min="3342" max="3342" width="10" bestFit="1" customWidth="1"/>
    <col min="3569" max="3569" width="29" customWidth="1"/>
    <col min="3570" max="3570" width="37.7109375" customWidth="1"/>
    <col min="3574" max="3574" width="12.5703125" bestFit="1" customWidth="1"/>
    <col min="3577" max="3577" width="10.140625" bestFit="1" customWidth="1"/>
    <col min="3578" max="3578" width="10.5703125" bestFit="1" customWidth="1"/>
    <col min="3579" max="3597" width="9.140625" customWidth="1"/>
    <col min="3598" max="3598" width="10" bestFit="1" customWidth="1"/>
    <col min="3825" max="3825" width="29" customWidth="1"/>
    <col min="3826" max="3826" width="37.7109375" customWidth="1"/>
    <col min="3830" max="3830" width="12.5703125" bestFit="1" customWidth="1"/>
    <col min="3833" max="3833" width="10.140625" bestFit="1" customWidth="1"/>
    <col min="3834" max="3834" width="10.5703125" bestFit="1" customWidth="1"/>
    <col min="3835" max="3853" width="9.140625" customWidth="1"/>
    <col min="3854" max="3854" width="10" bestFit="1" customWidth="1"/>
    <col min="4081" max="4081" width="29" customWidth="1"/>
    <col min="4082" max="4082" width="37.7109375" customWidth="1"/>
    <col min="4086" max="4086" width="12.5703125" bestFit="1" customWidth="1"/>
    <col min="4089" max="4089" width="10.140625" bestFit="1" customWidth="1"/>
    <col min="4090" max="4090" width="10.5703125" bestFit="1" customWidth="1"/>
    <col min="4091" max="4109" width="9.140625" customWidth="1"/>
    <col min="4110" max="4110" width="10" bestFit="1" customWidth="1"/>
    <col min="4337" max="4337" width="29" customWidth="1"/>
    <col min="4338" max="4338" width="37.7109375" customWidth="1"/>
    <col min="4342" max="4342" width="12.5703125" bestFit="1" customWidth="1"/>
    <col min="4345" max="4345" width="10.140625" bestFit="1" customWidth="1"/>
    <col min="4346" max="4346" width="10.5703125" bestFit="1" customWidth="1"/>
    <col min="4347" max="4365" width="9.140625" customWidth="1"/>
    <col min="4366" max="4366" width="10" bestFit="1" customWidth="1"/>
    <col min="4593" max="4593" width="29" customWidth="1"/>
    <col min="4594" max="4594" width="37.7109375" customWidth="1"/>
    <col min="4598" max="4598" width="12.5703125" bestFit="1" customWidth="1"/>
    <col min="4601" max="4601" width="10.140625" bestFit="1" customWidth="1"/>
    <col min="4602" max="4602" width="10.5703125" bestFit="1" customWidth="1"/>
    <col min="4603" max="4621" width="9.140625" customWidth="1"/>
    <col min="4622" max="4622" width="10" bestFit="1" customWidth="1"/>
    <col min="4849" max="4849" width="29" customWidth="1"/>
    <col min="4850" max="4850" width="37.7109375" customWidth="1"/>
    <col min="4854" max="4854" width="12.5703125" bestFit="1" customWidth="1"/>
    <col min="4857" max="4857" width="10.140625" bestFit="1" customWidth="1"/>
    <col min="4858" max="4858" width="10.5703125" bestFit="1" customWidth="1"/>
    <col min="4859" max="4877" width="9.140625" customWidth="1"/>
    <col min="4878" max="4878" width="10" bestFit="1" customWidth="1"/>
    <col min="5105" max="5105" width="29" customWidth="1"/>
    <col min="5106" max="5106" width="37.7109375" customWidth="1"/>
    <col min="5110" max="5110" width="12.5703125" bestFit="1" customWidth="1"/>
    <col min="5113" max="5113" width="10.140625" bestFit="1" customWidth="1"/>
    <col min="5114" max="5114" width="10.5703125" bestFit="1" customWidth="1"/>
    <col min="5115" max="5133" width="9.140625" customWidth="1"/>
    <col min="5134" max="5134" width="10" bestFit="1" customWidth="1"/>
    <col min="5361" max="5361" width="29" customWidth="1"/>
    <col min="5362" max="5362" width="37.7109375" customWidth="1"/>
    <col min="5366" max="5366" width="12.5703125" bestFit="1" customWidth="1"/>
    <col min="5369" max="5369" width="10.140625" bestFit="1" customWidth="1"/>
    <col min="5370" max="5370" width="10.5703125" bestFit="1" customWidth="1"/>
    <col min="5371" max="5389" width="9.140625" customWidth="1"/>
    <col min="5390" max="5390" width="10" bestFit="1" customWidth="1"/>
    <col min="5617" max="5617" width="29" customWidth="1"/>
    <col min="5618" max="5618" width="37.7109375" customWidth="1"/>
    <col min="5622" max="5622" width="12.5703125" bestFit="1" customWidth="1"/>
    <col min="5625" max="5625" width="10.140625" bestFit="1" customWidth="1"/>
    <col min="5626" max="5626" width="10.5703125" bestFit="1" customWidth="1"/>
    <col min="5627" max="5645" width="9.140625" customWidth="1"/>
    <col min="5646" max="5646" width="10" bestFit="1" customWidth="1"/>
    <col min="5873" max="5873" width="29" customWidth="1"/>
    <col min="5874" max="5874" width="37.7109375" customWidth="1"/>
    <col min="5878" max="5878" width="12.5703125" bestFit="1" customWidth="1"/>
    <col min="5881" max="5881" width="10.140625" bestFit="1" customWidth="1"/>
    <col min="5882" max="5882" width="10.5703125" bestFit="1" customWidth="1"/>
    <col min="5883" max="5901" width="9.140625" customWidth="1"/>
    <col min="5902" max="5902" width="10" bestFit="1" customWidth="1"/>
    <col min="6129" max="6129" width="29" customWidth="1"/>
    <col min="6130" max="6130" width="37.7109375" customWidth="1"/>
    <col min="6134" max="6134" width="12.5703125" bestFit="1" customWidth="1"/>
    <col min="6137" max="6137" width="10.140625" bestFit="1" customWidth="1"/>
    <col min="6138" max="6138" width="10.5703125" bestFit="1" customWidth="1"/>
    <col min="6139" max="6157" width="9.140625" customWidth="1"/>
    <col min="6158" max="6158" width="10" bestFit="1" customWidth="1"/>
    <col min="6385" max="6385" width="29" customWidth="1"/>
    <col min="6386" max="6386" width="37.7109375" customWidth="1"/>
    <col min="6390" max="6390" width="12.5703125" bestFit="1" customWidth="1"/>
    <col min="6393" max="6393" width="10.140625" bestFit="1" customWidth="1"/>
    <col min="6394" max="6394" width="10.5703125" bestFit="1" customWidth="1"/>
    <col min="6395" max="6413" width="9.140625" customWidth="1"/>
    <col min="6414" max="6414" width="10" bestFit="1" customWidth="1"/>
    <col min="6641" max="6641" width="29" customWidth="1"/>
    <col min="6642" max="6642" width="37.7109375" customWidth="1"/>
    <col min="6646" max="6646" width="12.5703125" bestFit="1" customWidth="1"/>
    <col min="6649" max="6649" width="10.140625" bestFit="1" customWidth="1"/>
    <col min="6650" max="6650" width="10.5703125" bestFit="1" customWidth="1"/>
    <col min="6651" max="6669" width="9.140625" customWidth="1"/>
    <col min="6670" max="6670" width="10" bestFit="1" customWidth="1"/>
    <col min="6897" max="6897" width="29" customWidth="1"/>
    <col min="6898" max="6898" width="37.7109375" customWidth="1"/>
    <col min="6902" max="6902" width="12.5703125" bestFit="1" customWidth="1"/>
    <col min="6905" max="6905" width="10.140625" bestFit="1" customWidth="1"/>
    <col min="6906" max="6906" width="10.5703125" bestFit="1" customWidth="1"/>
    <col min="6907" max="6925" width="9.140625" customWidth="1"/>
    <col min="6926" max="6926" width="10" bestFit="1" customWidth="1"/>
    <col min="7153" max="7153" width="29" customWidth="1"/>
    <col min="7154" max="7154" width="37.7109375" customWidth="1"/>
    <col min="7158" max="7158" width="12.5703125" bestFit="1" customWidth="1"/>
    <col min="7161" max="7161" width="10.140625" bestFit="1" customWidth="1"/>
    <col min="7162" max="7162" width="10.5703125" bestFit="1" customWidth="1"/>
    <col min="7163" max="7181" width="9.140625" customWidth="1"/>
    <col min="7182" max="7182" width="10" bestFit="1" customWidth="1"/>
    <col min="7409" max="7409" width="29" customWidth="1"/>
    <col min="7410" max="7410" width="37.7109375" customWidth="1"/>
    <col min="7414" max="7414" width="12.5703125" bestFit="1" customWidth="1"/>
    <col min="7417" max="7417" width="10.140625" bestFit="1" customWidth="1"/>
    <col min="7418" max="7418" width="10.5703125" bestFit="1" customWidth="1"/>
    <col min="7419" max="7437" width="9.140625" customWidth="1"/>
    <col min="7438" max="7438" width="10" bestFit="1" customWidth="1"/>
    <col min="7665" max="7665" width="29" customWidth="1"/>
    <col min="7666" max="7666" width="37.7109375" customWidth="1"/>
    <col min="7670" max="7670" width="12.5703125" bestFit="1" customWidth="1"/>
    <col min="7673" max="7673" width="10.140625" bestFit="1" customWidth="1"/>
    <col min="7674" max="7674" width="10.5703125" bestFit="1" customWidth="1"/>
    <col min="7675" max="7693" width="9.140625" customWidth="1"/>
    <col min="7694" max="7694" width="10" bestFit="1" customWidth="1"/>
    <col min="7921" max="7921" width="29" customWidth="1"/>
    <col min="7922" max="7922" width="37.7109375" customWidth="1"/>
    <col min="7926" max="7926" width="12.5703125" bestFit="1" customWidth="1"/>
    <col min="7929" max="7929" width="10.140625" bestFit="1" customWidth="1"/>
    <col min="7930" max="7930" width="10.5703125" bestFit="1" customWidth="1"/>
    <col min="7931" max="7949" width="9.140625" customWidth="1"/>
    <col min="7950" max="7950" width="10" bestFit="1" customWidth="1"/>
    <col min="8177" max="8177" width="29" customWidth="1"/>
    <col min="8178" max="8178" width="37.7109375" customWidth="1"/>
    <col min="8182" max="8182" width="12.5703125" bestFit="1" customWidth="1"/>
    <col min="8185" max="8185" width="10.140625" bestFit="1" customWidth="1"/>
    <col min="8186" max="8186" width="10.5703125" bestFit="1" customWidth="1"/>
    <col min="8187" max="8205" width="9.140625" customWidth="1"/>
    <col min="8206" max="8206" width="10" bestFit="1" customWidth="1"/>
    <col min="8433" max="8433" width="29" customWidth="1"/>
    <col min="8434" max="8434" width="37.7109375" customWidth="1"/>
    <col min="8438" max="8438" width="12.5703125" bestFit="1" customWidth="1"/>
    <col min="8441" max="8441" width="10.140625" bestFit="1" customWidth="1"/>
    <col min="8442" max="8442" width="10.5703125" bestFit="1" customWidth="1"/>
    <col min="8443" max="8461" width="9.140625" customWidth="1"/>
    <col min="8462" max="8462" width="10" bestFit="1" customWidth="1"/>
    <col min="8689" max="8689" width="29" customWidth="1"/>
    <col min="8690" max="8690" width="37.7109375" customWidth="1"/>
    <col min="8694" max="8694" width="12.5703125" bestFit="1" customWidth="1"/>
    <col min="8697" max="8697" width="10.140625" bestFit="1" customWidth="1"/>
    <col min="8698" max="8698" width="10.5703125" bestFit="1" customWidth="1"/>
    <col min="8699" max="8717" width="9.140625" customWidth="1"/>
    <col min="8718" max="8718" width="10" bestFit="1" customWidth="1"/>
    <col min="8945" max="8945" width="29" customWidth="1"/>
    <col min="8946" max="8946" width="37.7109375" customWidth="1"/>
    <col min="8950" max="8950" width="12.5703125" bestFit="1" customWidth="1"/>
    <col min="8953" max="8953" width="10.140625" bestFit="1" customWidth="1"/>
    <col min="8954" max="8954" width="10.5703125" bestFit="1" customWidth="1"/>
    <col min="8955" max="8973" width="9.140625" customWidth="1"/>
    <col min="8974" max="8974" width="10" bestFit="1" customWidth="1"/>
    <col min="9201" max="9201" width="29" customWidth="1"/>
    <col min="9202" max="9202" width="37.7109375" customWidth="1"/>
    <col min="9206" max="9206" width="12.5703125" bestFit="1" customWidth="1"/>
    <col min="9209" max="9209" width="10.140625" bestFit="1" customWidth="1"/>
    <col min="9210" max="9210" width="10.5703125" bestFit="1" customWidth="1"/>
    <col min="9211" max="9229" width="9.140625" customWidth="1"/>
    <col min="9230" max="9230" width="10" bestFit="1" customWidth="1"/>
    <col min="9457" max="9457" width="29" customWidth="1"/>
    <col min="9458" max="9458" width="37.7109375" customWidth="1"/>
    <col min="9462" max="9462" width="12.5703125" bestFit="1" customWidth="1"/>
    <col min="9465" max="9465" width="10.140625" bestFit="1" customWidth="1"/>
    <col min="9466" max="9466" width="10.5703125" bestFit="1" customWidth="1"/>
    <col min="9467" max="9485" width="9.140625" customWidth="1"/>
    <col min="9486" max="9486" width="10" bestFit="1" customWidth="1"/>
    <col min="9713" max="9713" width="29" customWidth="1"/>
    <col min="9714" max="9714" width="37.7109375" customWidth="1"/>
    <col min="9718" max="9718" width="12.5703125" bestFit="1" customWidth="1"/>
    <col min="9721" max="9721" width="10.140625" bestFit="1" customWidth="1"/>
    <col min="9722" max="9722" width="10.5703125" bestFit="1" customWidth="1"/>
    <col min="9723" max="9741" width="9.140625" customWidth="1"/>
    <col min="9742" max="9742" width="10" bestFit="1" customWidth="1"/>
    <col min="9969" max="9969" width="29" customWidth="1"/>
    <col min="9970" max="9970" width="37.7109375" customWidth="1"/>
    <col min="9974" max="9974" width="12.5703125" bestFit="1" customWidth="1"/>
    <col min="9977" max="9977" width="10.140625" bestFit="1" customWidth="1"/>
    <col min="9978" max="9978" width="10.5703125" bestFit="1" customWidth="1"/>
    <col min="9979" max="9997" width="9.140625" customWidth="1"/>
    <col min="9998" max="9998" width="10" bestFit="1" customWidth="1"/>
    <col min="10225" max="10225" width="29" customWidth="1"/>
    <col min="10226" max="10226" width="37.7109375" customWidth="1"/>
    <col min="10230" max="10230" width="12.5703125" bestFit="1" customWidth="1"/>
    <col min="10233" max="10233" width="10.140625" bestFit="1" customWidth="1"/>
    <col min="10234" max="10234" width="10.5703125" bestFit="1" customWidth="1"/>
    <col min="10235" max="10253" width="9.140625" customWidth="1"/>
    <col min="10254" max="10254" width="10" bestFit="1" customWidth="1"/>
    <col min="10481" max="10481" width="29" customWidth="1"/>
    <col min="10482" max="10482" width="37.7109375" customWidth="1"/>
    <col min="10486" max="10486" width="12.5703125" bestFit="1" customWidth="1"/>
    <col min="10489" max="10489" width="10.140625" bestFit="1" customWidth="1"/>
    <col min="10490" max="10490" width="10.5703125" bestFit="1" customWidth="1"/>
    <col min="10491" max="10509" width="9.140625" customWidth="1"/>
    <col min="10510" max="10510" width="10" bestFit="1" customWidth="1"/>
    <col min="10737" max="10737" width="29" customWidth="1"/>
    <col min="10738" max="10738" width="37.7109375" customWidth="1"/>
    <col min="10742" max="10742" width="12.5703125" bestFit="1" customWidth="1"/>
    <col min="10745" max="10745" width="10.140625" bestFit="1" customWidth="1"/>
    <col min="10746" max="10746" width="10.5703125" bestFit="1" customWidth="1"/>
    <col min="10747" max="10765" width="9.140625" customWidth="1"/>
    <col min="10766" max="10766" width="10" bestFit="1" customWidth="1"/>
    <col min="10993" max="10993" width="29" customWidth="1"/>
    <col min="10994" max="10994" width="37.7109375" customWidth="1"/>
    <col min="10998" max="10998" width="12.5703125" bestFit="1" customWidth="1"/>
    <col min="11001" max="11001" width="10.140625" bestFit="1" customWidth="1"/>
    <col min="11002" max="11002" width="10.5703125" bestFit="1" customWidth="1"/>
    <col min="11003" max="11021" width="9.140625" customWidth="1"/>
    <col min="11022" max="11022" width="10" bestFit="1" customWidth="1"/>
    <col min="11249" max="11249" width="29" customWidth="1"/>
    <col min="11250" max="11250" width="37.7109375" customWidth="1"/>
    <col min="11254" max="11254" width="12.5703125" bestFit="1" customWidth="1"/>
    <col min="11257" max="11257" width="10.140625" bestFit="1" customWidth="1"/>
    <col min="11258" max="11258" width="10.5703125" bestFit="1" customWidth="1"/>
    <col min="11259" max="11277" width="9.140625" customWidth="1"/>
    <col min="11278" max="11278" width="10" bestFit="1" customWidth="1"/>
    <col min="11505" max="11505" width="29" customWidth="1"/>
    <col min="11506" max="11506" width="37.7109375" customWidth="1"/>
    <col min="11510" max="11510" width="12.5703125" bestFit="1" customWidth="1"/>
    <col min="11513" max="11513" width="10.140625" bestFit="1" customWidth="1"/>
    <col min="11514" max="11514" width="10.5703125" bestFit="1" customWidth="1"/>
    <col min="11515" max="11533" width="9.140625" customWidth="1"/>
    <col min="11534" max="11534" width="10" bestFit="1" customWidth="1"/>
    <col min="11761" max="11761" width="29" customWidth="1"/>
    <col min="11762" max="11762" width="37.7109375" customWidth="1"/>
    <col min="11766" max="11766" width="12.5703125" bestFit="1" customWidth="1"/>
    <col min="11769" max="11769" width="10.140625" bestFit="1" customWidth="1"/>
    <col min="11770" max="11770" width="10.5703125" bestFit="1" customWidth="1"/>
    <col min="11771" max="11789" width="9.140625" customWidth="1"/>
    <col min="11790" max="11790" width="10" bestFit="1" customWidth="1"/>
    <col min="12017" max="12017" width="29" customWidth="1"/>
    <col min="12018" max="12018" width="37.7109375" customWidth="1"/>
    <col min="12022" max="12022" width="12.5703125" bestFit="1" customWidth="1"/>
    <col min="12025" max="12025" width="10.140625" bestFit="1" customWidth="1"/>
    <col min="12026" max="12026" width="10.5703125" bestFit="1" customWidth="1"/>
    <col min="12027" max="12045" width="9.140625" customWidth="1"/>
    <col min="12046" max="12046" width="10" bestFit="1" customWidth="1"/>
    <col min="12273" max="12273" width="29" customWidth="1"/>
    <col min="12274" max="12274" width="37.7109375" customWidth="1"/>
    <col min="12278" max="12278" width="12.5703125" bestFit="1" customWidth="1"/>
    <col min="12281" max="12281" width="10.140625" bestFit="1" customWidth="1"/>
    <col min="12282" max="12282" width="10.5703125" bestFit="1" customWidth="1"/>
    <col min="12283" max="12301" width="9.140625" customWidth="1"/>
    <col min="12302" max="12302" width="10" bestFit="1" customWidth="1"/>
    <col min="12529" max="12529" width="29" customWidth="1"/>
    <col min="12530" max="12530" width="37.7109375" customWidth="1"/>
    <col min="12534" max="12534" width="12.5703125" bestFit="1" customWidth="1"/>
    <col min="12537" max="12537" width="10.140625" bestFit="1" customWidth="1"/>
    <col min="12538" max="12538" width="10.5703125" bestFit="1" customWidth="1"/>
    <col min="12539" max="12557" width="9.140625" customWidth="1"/>
    <col min="12558" max="12558" width="10" bestFit="1" customWidth="1"/>
    <col min="12785" max="12785" width="29" customWidth="1"/>
    <col min="12786" max="12786" width="37.7109375" customWidth="1"/>
    <col min="12790" max="12790" width="12.5703125" bestFit="1" customWidth="1"/>
    <col min="12793" max="12793" width="10.140625" bestFit="1" customWidth="1"/>
    <col min="12794" max="12794" width="10.5703125" bestFit="1" customWidth="1"/>
    <col min="12795" max="12813" width="9.140625" customWidth="1"/>
    <col min="12814" max="12814" width="10" bestFit="1" customWidth="1"/>
    <col min="13041" max="13041" width="29" customWidth="1"/>
    <col min="13042" max="13042" width="37.7109375" customWidth="1"/>
    <col min="13046" max="13046" width="12.5703125" bestFit="1" customWidth="1"/>
    <col min="13049" max="13049" width="10.140625" bestFit="1" customWidth="1"/>
    <col min="13050" max="13050" width="10.5703125" bestFit="1" customWidth="1"/>
    <col min="13051" max="13069" width="9.140625" customWidth="1"/>
    <col min="13070" max="13070" width="10" bestFit="1" customWidth="1"/>
    <col min="13297" max="13297" width="29" customWidth="1"/>
    <col min="13298" max="13298" width="37.7109375" customWidth="1"/>
    <col min="13302" max="13302" width="12.5703125" bestFit="1" customWidth="1"/>
    <col min="13305" max="13305" width="10.140625" bestFit="1" customWidth="1"/>
    <col min="13306" max="13306" width="10.5703125" bestFit="1" customWidth="1"/>
    <col min="13307" max="13325" width="9.140625" customWidth="1"/>
    <col min="13326" max="13326" width="10" bestFit="1" customWidth="1"/>
    <col min="13553" max="13553" width="29" customWidth="1"/>
    <col min="13554" max="13554" width="37.7109375" customWidth="1"/>
    <col min="13558" max="13558" width="12.5703125" bestFit="1" customWidth="1"/>
    <col min="13561" max="13561" width="10.140625" bestFit="1" customWidth="1"/>
    <col min="13562" max="13562" width="10.5703125" bestFit="1" customWidth="1"/>
    <col min="13563" max="13581" width="9.140625" customWidth="1"/>
    <col min="13582" max="13582" width="10" bestFit="1" customWidth="1"/>
    <col min="13809" max="13809" width="29" customWidth="1"/>
    <col min="13810" max="13810" width="37.7109375" customWidth="1"/>
    <col min="13814" max="13814" width="12.5703125" bestFit="1" customWidth="1"/>
    <col min="13817" max="13817" width="10.140625" bestFit="1" customWidth="1"/>
    <col min="13818" max="13818" width="10.5703125" bestFit="1" customWidth="1"/>
    <col min="13819" max="13837" width="9.140625" customWidth="1"/>
    <col min="13838" max="13838" width="10" bestFit="1" customWidth="1"/>
    <col min="14065" max="14065" width="29" customWidth="1"/>
    <col min="14066" max="14066" width="37.7109375" customWidth="1"/>
    <col min="14070" max="14070" width="12.5703125" bestFit="1" customWidth="1"/>
    <col min="14073" max="14073" width="10.140625" bestFit="1" customWidth="1"/>
    <col min="14074" max="14074" width="10.5703125" bestFit="1" customWidth="1"/>
    <col min="14075" max="14093" width="9.140625" customWidth="1"/>
    <col min="14094" max="14094" width="10" bestFit="1" customWidth="1"/>
    <col min="14321" max="14321" width="29" customWidth="1"/>
    <col min="14322" max="14322" width="37.7109375" customWidth="1"/>
    <col min="14326" max="14326" width="12.5703125" bestFit="1" customWidth="1"/>
    <col min="14329" max="14329" width="10.140625" bestFit="1" customWidth="1"/>
    <col min="14330" max="14330" width="10.5703125" bestFit="1" customWidth="1"/>
    <col min="14331" max="14349" width="9.140625" customWidth="1"/>
    <col min="14350" max="14350" width="10" bestFit="1" customWidth="1"/>
    <col min="14577" max="14577" width="29" customWidth="1"/>
    <col min="14578" max="14578" width="37.7109375" customWidth="1"/>
    <col min="14582" max="14582" width="12.5703125" bestFit="1" customWidth="1"/>
    <col min="14585" max="14585" width="10.140625" bestFit="1" customWidth="1"/>
    <col min="14586" max="14586" width="10.5703125" bestFit="1" customWidth="1"/>
    <col min="14587" max="14605" width="9.140625" customWidth="1"/>
    <col min="14606" max="14606" width="10" bestFit="1" customWidth="1"/>
    <col min="14833" max="14833" width="29" customWidth="1"/>
    <col min="14834" max="14834" width="37.7109375" customWidth="1"/>
    <col min="14838" max="14838" width="12.5703125" bestFit="1" customWidth="1"/>
    <col min="14841" max="14841" width="10.140625" bestFit="1" customWidth="1"/>
    <col min="14842" max="14842" width="10.5703125" bestFit="1" customWidth="1"/>
    <col min="14843" max="14861" width="9.140625" customWidth="1"/>
    <col min="14862" max="14862" width="10" bestFit="1" customWidth="1"/>
    <col min="15089" max="15089" width="29" customWidth="1"/>
    <col min="15090" max="15090" width="37.7109375" customWidth="1"/>
    <col min="15094" max="15094" width="12.5703125" bestFit="1" customWidth="1"/>
    <col min="15097" max="15097" width="10.140625" bestFit="1" customWidth="1"/>
    <col min="15098" max="15098" width="10.5703125" bestFit="1" customWidth="1"/>
    <col min="15099" max="15117" width="9.140625" customWidth="1"/>
    <col min="15118" max="15118" width="10" bestFit="1" customWidth="1"/>
    <col min="15345" max="15345" width="29" customWidth="1"/>
    <col min="15346" max="15346" width="37.7109375" customWidth="1"/>
    <col min="15350" max="15350" width="12.5703125" bestFit="1" customWidth="1"/>
    <col min="15353" max="15353" width="10.140625" bestFit="1" customWidth="1"/>
    <col min="15354" max="15354" width="10.5703125" bestFit="1" customWidth="1"/>
    <col min="15355" max="15373" width="9.140625" customWidth="1"/>
    <col min="15374" max="15374" width="10" bestFit="1" customWidth="1"/>
    <col min="15601" max="15601" width="29" customWidth="1"/>
    <col min="15602" max="15602" width="37.7109375" customWidth="1"/>
    <col min="15606" max="15606" width="12.5703125" bestFit="1" customWidth="1"/>
    <col min="15609" max="15609" width="10.140625" bestFit="1" customWidth="1"/>
    <col min="15610" max="15610" width="10.5703125" bestFit="1" customWidth="1"/>
    <col min="15611" max="15629" width="9.140625" customWidth="1"/>
    <col min="15630" max="15630" width="10" bestFit="1" customWidth="1"/>
    <col min="15857" max="15857" width="29" customWidth="1"/>
    <col min="15858" max="15858" width="37.7109375" customWidth="1"/>
    <col min="15862" max="15862" width="12.5703125" bestFit="1" customWidth="1"/>
    <col min="15865" max="15865" width="10.140625" bestFit="1" customWidth="1"/>
    <col min="15866" max="15866" width="10.5703125" bestFit="1" customWidth="1"/>
    <col min="15867" max="15885" width="9.140625" customWidth="1"/>
    <col min="15886" max="15886" width="10" bestFit="1" customWidth="1"/>
    <col min="16113" max="16113" width="29" customWidth="1"/>
    <col min="16114" max="16114" width="37.7109375" customWidth="1"/>
    <col min="16118" max="16118" width="12.5703125" bestFit="1" customWidth="1"/>
    <col min="16121" max="16121" width="10.140625" bestFit="1" customWidth="1"/>
    <col min="16122" max="16122" width="10.5703125" bestFit="1" customWidth="1"/>
    <col min="16123" max="16141" width="9.140625" customWidth="1"/>
    <col min="16142" max="16142" width="10" bestFit="1" customWidth="1"/>
  </cols>
  <sheetData>
    <row r="1" spans="1:17" ht="31.15">
      <c r="B1" s="457" t="s">
        <v>67</v>
      </c>
      <c r="C1" s="457"/>
      <c r="D1" s="457"/>
      <c r="E1" s="457"/>
      <c r="F1" s="457"/>
      <c r="G1" s="457"/>
      <c r="H1" s="457"/>
      <c r="I1" s="457"/>
      <c r="J1" s="457"/>
      <c r="K1" s="457"/>
      <c r="L1" s="457"/>
      <c r="M1" s="457"/>
      <c r="N1" s="457"/>
      <c r="O1" s="457"/>
      <c r="P1" s="457"/>
      <c r="Q1" s="457"/>
    </row>
    <row r="2" spans="1:17" ht="25.9">
      <c r="B2" s="458" t="s">
        <v>68</v>
      </c>
      <c r="C2" s="458"/>
      <c r="D2" s="458"/>
      <c r="E2" s="458"/>
      <c r="F2" s="458"/>
      <c r="G2" s="458"/>
      <c r="H2" s="458"/>
      <c r="I2" s="458"/>
      <c r="J2" s="458"/>
      <c r="K2" s="458"/>
      <c r="L2" s="458"/>
      <c r="M2" s="458"/>
      <c r="N2" s="458"/>
      <c r="O2" s="458"/>
      <c r="P2" s="458"/>
      <c r="Q2" s="458"/>
    </row>
    <row r="3" spans="1:17" ht="18">
      <c r="B3" s="459" t="s">
        <v>69</v>
      </c>
      <c r="C3" s="459"/>
      <c r="D3" s="459"/>
      <c r="E3" s="459"/>
      <c r="F3" s="459"/>
      <c r="G3" s="459"/>
      <c r="H3" s="459"/>
      <c r="I3" s="459"/>
      <c r="J3" s="459"/>
      <c r="K3" s="459"/>
      <c r="L3" s="459"/>
      <c r="M3" s="459"/>
      <c r="N3" s="459"/>
      <c r="O3" s="459"/>
      <c r="P3" s="459"/>
      <c r="Q3" s="459"/>
    </row>
    <row r="4" spans="1:17" ht="15" customHeight="1">
      <c r="B4" s="460" t="s">
        <v>70</v>
      </c>
      <c r="C4" s="455" t="s">
        <v>71</v>
      </c>
      <c r="D4" s="455"/>
      <c r="E4" s="456"/>
      <c r="F4" s="460" t="s">
        <v>72</v>
      </c>
      <c r="G4" s="460"/>
      <c r="H4" s="460"/>
      <c r="I4" s="460" t="s">
        <v>73</v>
      </c>
      <c r="J4" s="460"/>
      <c r="K4" s="460"/>
      <c r="L4" s="460" t="s">
        <v>74</v>
      </c>
      <c r="M4" s="460"/>
      <c r="N4" s="460"/>
      <c r="O4" s="451" t="s">
        <v>75</v>
      </c>
      <c r="P4" s="452"/>
      <c r="Q4" s="453"/>
    </row>
    <row r="5" spans="1:17" ht="15" hidden="1" customHeight="1">
      <c r="B5" s="460"/>
      <c r="C5" s="454" t="s">
        <v>76</v>
      </c>
      <c r="D5" s="455"/>
      <c r="E5" s="456"/>
      <c r="F5" s="454" t="s">
        <v>76</v>
      </c>
      <c r="G5" s="455"/>
      <c r="H5" s="456"/>
      <c r="I5" s="454" t="s">
        <v>76</v>
      </c>
      <c r="J5" s="455"/>
      <c r="K5" s="456"/>
      <c r="L5" s="454" t="s">
        <v>76</v>
      </c>
      <c r="M5" s="455"/>
      <c r="N5" s="456"/>
      <c r="O5" s="451" t="s">
        <v>76</v>
      </c>
      <c r="P5" s="452"/>
      <c r="Q5" s="453"/>
    </row>
    <row r="6" spans="1:17" ht="21">
      <c r="B6" s="461"/>
      <c r="C6" s="212" t="s">
        <v>77</v>
      </c>
      <c r="D6" s="410" t="s">
        <v>41</v>
      </c>
      <c r="E6" s="410" t="s">
        <v>78</v>
      </c>
      <c r="F6" s="212" t="s">
        <v>77</v>
      </c>
      <c r="G6" s="410" t="s">
        <v>41</v>
      </c>
      <c r="H6" s="410" t="s">
        <v>78</v>
      </c>
      <c r="I6" s="212" t="s">
        <v>77</v>
      </c>
      <c r="J6" s="410" t="s">
        <v>41</v>
      </c>
      <c r="K6" s="410" t="s">
        <v>78</v>
      </c>
      <c r="L6" s="212" t="s">
        <v>77</v>
      </c>
      <c r="M6" s="410" t="s">
        <v>41</v>
      </c>
      <c r="N6" s="410" t="s">
        <v>78</v>
      </c>
      <c r="O6" s="229" t="s">
        <v>77</v>
      </c>
      <c r="P6" s="230" t="s">
        <v>41</v>
      </c>
      <c r="Q6" s="230" t="s">
        <v>78</v>
      </c>
    </row>
    <row r="7" spans="1:17" ht="21">
      <c r="A7" s="155"/>
      <c r="B7" s="219" t="s">
        <v>79</v>
      </c>
      <c r="C7" s="448"/>
      <c r="D7" s="448"/>
      <c r="E7" s="448"/>
      <c r="F7" s="448"/>
      <c r="G7" s="448"/>
      <c r="H7" s="448"/>
      <c r="I7" s="448"/>
      <c r="J7" s="448"/>
      <c r="K7" s="448"/>
      <c r="L7" s="448"/>
      <c r="M7" s="448"/>
      <c r="N7" s="448"/>
      <c r="O7" s="448"/>
      <c r="P7" s="448"/>
      <c r="Q7" s="411">
        <f>Q8</f>
        <v>9531897.4918211568</v>
      </c>
    </row>
    <row r="8" spans="1:17" s="156" customFormat="1" ht="42">
      <c r="A8" s="155"/>
      <c r="B8" s="216" t="s">
        <v>80</v>
      </c>
      <c r="C8" s="217">
        <f t="shared" ref="C8:E8" si="0">SUM(C9:C10)</f>
        <v>0</v>
      </c>
      <c r="D8" s="217">
        <f>SUM(D9:D10)</f>
        <v>0</v>
      </c>
      <c r="E8" s="217">
        <f t="shared" si="0"/>
        <v>0</v>
      </c>
      <c r="F8" s="217">
        <f t="shared" ref="F8" si="1">SUM(F9:F10)</f>
        <v>0</v>
      </c>
      <c r="G8" s="217">
        <f>SUM(G9:G10)</f>
        <v>3110632.4972737189</v>
      </c>
      <c r="H8" s="217">
        <f>SUM(H9:H10)</f>
        <v>3110632.4972737189</v>
      </c>
      <c r="I8" s="217">
        <f t="shared" ref="I8" si="2">SUM(I9:I10)</f>
        <v>0</v>
      </c>
      <c r="J8" s="217">
        <f>SUM(J9:J10)</f>
        <v>3110632.4972737189</v>
      </c>
      <c r="K8" s="217">
        <f>SUM(K9:K10)</f>
        <v>3110632.4972737189</v>
      </c>
      <c r="L8" s="217">
        <f t="shared" ref="L8" si="3">SUM(L9:L10)</f>
        <v>0</v>
      </c>
      <c r="M8" s="217">
        <f>SUM(M9:M10)</f>
        <v>3310632.4972737189</v>
      </c>
      <c r="N8" s="217">
        <f>SUM(N9:N10)</f>
        <v>3310632.4972737189</v>
      </c>
      <c r="O8" s="231">
        <f t="shared" ref="O8:P10" si="4">+C8+F8+I8+L8</f>
        <v>0</v>
      </c>
      <c r="P8" s="231">
        <f t="shared" si="4"/>
        <v>9531897.4918211568</v>
      </c>
      <c r="Q8" s="231">
        <f>O8+P8</f>
        <v>9531897.4918211568</v>
      </c>
    </row>
    <row r="9" spans="1:17" ht="21">
      <c r="A9" s="449"/>
      <c r="B9" s="214" t="s">
        <v>81</v>
      </c>
      <c r="C9" s="215">
        <v>0</v>
      </c>
      <c r="D9" s="213">
        <v>0</v>
      </c>
      <c r="E9" s="213">
        <f>+SUM(C9:D9)</f>
        <v>0</v>
      </c>
      <c r="F9" s="215">
        <v>0</v>
      </c>
      <c r="G9" s="213">
        <f>+'Detailed Procurement Plan'!$G$5/3</f>
        <v>3110632.4972737189</v>
      </c>
      <c r="H9" s="213">
        <f>+SUM(F9:G9)</f>
        <v>3110632.4972737189</v>
      </c>
      <c r="I9" s="215">
        <v>0</v>
      </c>
      <c r="J9" s="213">
        <f>+'Detailed Procurement Plan'!$G$5/3</f>
        <v>3110632.4972737189</v>
      </c>
      <c r="K9" s="213">
        <f>+SUM(I9:J9)</f>
        <v>3110632.4972737189</v>
      </c>
      <c r="L9" s="215">
        <v>0</v>
      </c>
      <c r="M9" s="213">
        <f>+'Detailed Procurement Plan'!$G$5/3</f>
        <v>3110632.4972737189</v>
      </c>
      <c r="N9" s="213">
        <f>+SUM(L9:M9)</f>
        <v>3110632.4972737189</v>
      </c>
      <c r="O9" s="232">
        <f t="shared" si="4"/>
        <v>0</v>
      </c>
      <c r="P9" s="232">
        <f t="shared" si="4"/>
        <v>9331897.4918211568</v>
      </c>
      <c r="Q9" s="232">
        <f>+SUM(O9:P9)</f>
        <v>9331897.4918211568</v>
      </c>
    </row>
    <row r="10" spans="1:17" ht="42">
      <c r="A10" s="449"/>
      <c r="B10" s="214" t="s">
        <v>82</v>
      </c>
      <c r="C10" s="215">
        <v>0</v>
      </c>
      <c r="D10" s="213">
        <v>0</v>
      </c>
      <c r="E10" s="213">
        <v>0</v>
      </c>
      <c r="F10" s="215">
        <v>0</v>
      </c>
      <c r="G10" s="213">
        <v>0</v>
      </c>
      <c r="H10" s="213">
        <f>+SUM(F10:G10)</f>
        <v>0</v>
      </c>
      <c r="I10" s="215">
        <v>0</v>
      </c>
      <c r="J10" s="213">
        <v>0</v>
      </c>
      <c r="K10" s="213">
        <f>+SUM(I10:J10)</f>
        <v>0</v>
      </c>
      <c r="L10" s="215">
        <v>0</v>
      </c>
      <c r="M10" s="213">
        <f>+'Detailed Procurement Plan'!F23</f>
        <v>200000</v>
      </c>
      <c r="N10" s="213">
        <f>+SUM(L10:M10)</f>
        <v>200000</v>
      </c>
      <c r="O10" s="232">
        <f t="shared" si="4"/>
        <v>0</v>
      </c>
      <c r="P10" s="232">
        <f t="shared" si="4"/>
        <v>200000</v>
      </c>
      <c r="Q10" s="232">
        <f>+SUM(O10:P10)</f>
        <v>200000</v>
      </c>
    </row>
    <row r="11" spans="1:17" ht="21">
      <c r="B11" s="220" t="s">
        <v>58</v>
      </c>
      <c r="C11" s="450"/>
      <c r="D11" s="450"/>
      <c r="E11" s="450"/>
      <c r="F11" s="450"/>
      <c r="G11" s="450"/>
      <c r="H11" s="450"/>
      <c r="I11" s="450"/>
      <c r="J11" s="450"/>
      <c r="K11" s="450"/>
      <c r="L11" s="450"/>
      <c r="M11" s="450"/>
      <c r="N11" s="450"/>
      <c r="O11" s="450"/>
      <c r="P11" s="450"/>
      <c r="Q11" s="412">
        <f>+Q12</f>
        <v>250000</v>
      </c>
    </row>
    <row r="12" spans="1:17" ht="126">
      <c r="B12" s="259" t="s">
        <v>83</v>
      </c>
      <c r="C12" s="221">
        <v>0</v>
      </c>
      <c r="D12" s="221">
        <f>+'Detailed Procurement Plan'!F24</f>
        <v>70000</v>
      </c>
      <c r="E12" s="221">
        <v>0</v>
      </c>
      <c r="F12" s="221">
        <v>0</v>
      </c>
      <c r="G12" s="221">
        <v>0</v>
      </c>
      <c r="H12" s="221">
        <v>0</v>
      </c>
      <c r="I12" s="221">
        <v>0</v>
      </c>
      <c r="J12" s="221">
        <v>0</v>
      </c>
      <c r="K12" s="221">
        <v>0</v>
      </c>
      <c r="L12" s="221">
        <v>0</v>
      </c>
      <c r="M12" s="221">
        <f>+'Detailed Procurement Plan'!F25</f>
        <v>180000</v>
      </c>
      <c r="N12" s="221">
        <f>+M12</f>
        <v>180000</v>
      </c>
      <c r="O12" s="221">
        <f>+'Detailed Procurement Plan'!$F$25/4</f>
        <v>45000</v>
      </c>
      <c r="P12" s="221">
        <f>+'Detailed Procurement Plan'!$F$25/4</f>
        <v>45000</v>
      </c>
      <c r="Q12" s="233">
        <f>+D12+G12+J12+M12</f>
        <v>250000</v>
      </c>
    </row>
    <row r="13" spans="1:17" ht="21">
      <c r="B13" s="271" t="s">
        <v>78</v>
      </c>
      <c r="C13" s="272" t="e">
        <f>+C8+#REF!+#REF!</f>
        <v>#REF!</v>
      </c>
      <c r="D13" s="273">
        <f>+D9+D10+D12</f>
        <v>70000</v>
      </c>
      <c r="E13" s="273">
        <f t="shared" ref="E13:Q13" si="5">+E9+E10+E12</f>
        <v>0</v>
      </c>
      <c r="F13" s="273">
        <f t="shared" si="5"/>
        <v>0</v>
      </c>
      <c r="G13" s="273">
        <f t="shared" si="5"/>
        <v>3110632.4972737189</v>
      </c>
      <c r="H13" s="273">
        <f t="shared" si="5"/>
        <v>3110632.4972737189</v>
      </c>
      <c r="I13" s="273">
        <f t="shared" si="5"/>
        <v>0</v>
      </c>
      <c r="J13" s="273">
        <f t="shared" si="5"/>
        <v>3110632.4972737189</v>
      </c>
      <c r="K13" s="273">
        <f t="shared" si="5"/>
        <v>3110632.4972737189</v>
      </c>
      <c r="L13" s="273">
        <f t="shared" si="5"/>
        <v>0</v>
      </c>
      <c r="M13" s="273">
        <f t="shared" si="5"/>
        <v>3490632.4972737189</v>
      </c>
      <c r="N13" s="273">
        <f t="shared" si="5"/>
        <v>3490632.4972737189</v>
      </c>
      <c r="O13" s="273">
        <f t="shared" si="5"/>
        <v>45000</v>
      </c>
      <c r="P13" s="273">
        <f t="shared" si="5"/>
        <v>9576897.4918211568</v>
      </c>
      <c r="Q13" s="272">
        <f t="shared" si="5"/>
        <v>9781897.4918211568</v>
      </c>
    </row>
    <row r="14" spans="1:17" ht="21">
      <c r="B14" s="260"/>
      <c r="C14" s="222"/>
      <c r="D14" s="243">
        <f>+D13/$Q$13</f>
        <v>7.1560758082497211E-3</v>
      </c>
      <c r="E14" s="222"/>
      <c r="F14" s="222"/>
      <c r="G14" s="243">
        <f>+G13/$Q$13</f>
        <v>0.31799888517279823</v>
      </c>
      <c r="H14" s="222"/>
      <c r="I14" s="222"/>
      <c r="J14" s="243">
        <f>+J13/$Q$13</f>
        <v>0.31799888517279823</v>
      </c>
      <c r="K14" s="222"/>
      <c r="L14" s="222"/>
      <c r="M14" s="243">
        <f>+M13/$Q$13</f>
        <v>0.35684615384615387</v>
      </c>
      <c r="N14" s="222"/>
      <c r="O14" s="222"/>
      <c r="P14" s="222"/>
      <c r="Q14" s="258">
        <f>+SUM(D14:M14)</f>
        <v>1</v>
      </c>
    </row>
    <row r="15" spans="1:17" ht="21">
      <c r="B15" s="261"/>
      <c r="C15" s="211"/>
      <c r="D15" s="211"/>
      <c r="E15" s="211"/>
      <c r="F15" s="211"/>
      <c r="G15" s="211"/>
      <c r="H15" s="211"/>
      <c r="I15" s="211"/>
      <c r="J15" s="211"/>
      <c r="K15" s="211"/>
      <c r="L15" s="211"/>
      <c r="M15" s="211" t="s">
        <v>84</v>
      </c>
      <c r="N15" s="211"/>
      <c r="O15" s="211"/>
      <c r="P15" s="211" t="s">
        <v>84</v>
      </c>
      <c r="Q15" s="218">
        <f>+'Procurement Plan'!B19</f>
        <v>0</v>
      </c>
    </row>
    <row r="16" spans="1:17" ht="21">
      <c r="B16" s="261"/>
      <c r="C16" s="211"/>
      <c r="D16" s="211"/>
      <c r="E16" s="211"/>
      <c r="F16" s="211"/>
      <c r="G16" s="211"/>
      <c r="H16" s="211"/>
      <c r="I16" s="211"/>
      <c r="J16" s="211"/>
      <c r="K16" s="211"/>
      <c r="L16" s="211"/>
      <c r="M16" s="211" t="s">
        <v>85</v>
      </c>
      <c r="N16" s="211"/>
      <c r="O16" s="211"/>
      <c r="P16" s="211" t="s">
        <v>85</v>
      </c>
      <c r="Q16" s="218">
        <f>+PEP!E19</f>
        <v>218102.51</v>
      </c>
    </row>
    <row r="17" spans="2:17" ht="21">
      <c r="B17" s="261"/>
      <c r="C17" s="211"/>
      <c r="D17" s="211"/>
      <c r="E17" s="211"/>
      <c r="F17" s="211"/>
      <c r="G17" s="211"/>
      <c r="H17" s="211"/>
      <c r="I17" s="211"/>
      <c r="J17" s="211"/>
      <c r="K17" s="211"/>
      <c r="L17" s="211"/>
      <c r="M17" s="223" t="s">
        <v>86</v>
      </c>
      <c r="N17" s="211"/>
      <c r="O17" s="211"/>
      <c r="P17" s="223" t="s">
        <v>86</v>
      </c>
      <c r="Q17" s="248">
        <f>+Q16+Q13</f>
        <v>10000000.001821157</v>
      </c>
    </row>
    <row r="18" spans="2:17" ht="21">
      <c r="B18" s="261"/>
      <c r="C18" s="211"/>
      <c r="D18" s="211"/>
      <c r="E18" s="211"/>
      <c r="F18" s="211"/>
      <c r="G18" s="211"/>
      <c r="H18" s="211"/>
      <c r="I18" s="211"/>
      <c r="J18" s="211"/>
      <c r="K18" s="211"/>
      <c r="L18" s="211"/>
      <c r="M18" s="211"/>
      <c r="N18" s="211"/>
      <c r="O18" s="211"/>
      <c r="P18" s="211"/>
      <c r="Q18" s="211"/>
    </row>
    <row r="19" spans="2:17">
      <c r="E19" s="25"/>
    </row>
    <row r="20" spans="2:17">
      <c r="H20" s="159"/>
    </row>
    <row r="21" spans="2:17" hidden="1">
      <c r="E21" s="158">
        <v>1436038.33</v>
      </c>
      <c r="F21" s="158">
        <v>116666.663333333</v>
      </c>
      <c r="G21" s="158">
        <f>E21-F21</f>
        <v>1319371.666666667</v>
      </c>
      <c r="H21" s="158">
        <v>3028500</v>
      </c>
      <c r="I21" s="158">
        <v>306333.33333333401</v>
      </c>
      <c r="J21" s="158">
        <f>H21-I21</f>
        <v>2722166.666666666</v>
      </c>
      <c r="K21" s="158">
        <v>3947961.67</v>
      </c>
      <c r="L21" s="158">
        <v>190470.58490196057</v>
      </c>
      <c r="M21" s="157">
        <f>K21+L21</f>
        <v>4138432.2549019605</v>
      </c>
      <c r="N21">
        <v>3365000</v>
      </c>
      <c r="O21">
        <v>376500</v>
      </c>
      <c r="P21" t="e">
        <f>#REF!+O21</f>
        <v>#REF!</v>
      </c>
    </row>
    <row r="22" spans="2:17" hidden="1">
      <c r="E22" s="158"/>
      <c r="F22" s="158"/>
      <c r="G22" s="158"/>
      <c r="H22" s="158"/>
      <c r="I22" s="158">
        <f>F21+I21</f>
        <v>422999.99666666699</v>
      </c>
      <c r="J22" s="158"/>
      <c r="K22" s="158"/>
      <c r="L22" s="158">
        <f>I22-L21</f>
        <v>232529.41176470643</v>
      </c>
    </row>
    <row r="23" spans="2:17">
      <c r="B23" s="263"/>
    </row>
    <row r="24" spans="2:17">
      <c r="B24" s="263"/>
    </row>
    <row r="25" spans="2:17">
      <c r="B25" s="263"/>
    </row>
    <row r="26" spans="2:17">
      <c r="B26" s="263"/>
    </row>
  </sheetData>
  <mergeCells count="17">
    <mergeCell ref="B1:Q1"/>
    <mergeCell ref="B2:Q2"/>
    <mergeCell ref="B3:Q3"/>
    <mergeCell ref="B4:B6"/>
    <mergeCell ref="C4:E4"/>
    <mergeCell ref="F4:H4"/>
    <mergeCell ref="I4:K4"/>
    <mergeCell ref="L4:N4"/>
    <mergeCell ref="C7:P7"/>
    <mergeCell ref="A9:A10"/>
    <mergeCell ref="C11:P11"/>
    <mergeCell ref="O4:Q4"/>
    <mergeCell ref="C5:E5"/>
    <mergeCell ref="F5:H5"/>
    <mergeCell ref="I5:K5"/>
    <mergeCell ref="L5:N5"/>
    <mergeCell ref="O5:Q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2:I23"/>
  <sheetViews>
    <sheetView zoomScaleNormal="100" workbookViewId="0" xr3:uid="{51F8DEE0-4D01-5F28-A812-FC0BD7CAC4A5}">
      <pane ySplit="2" topLeftCell="A3" activePane="bottomLeft" state="frozen"/>
      <selection pane="bottomLeft" activeCell="G9" sqref="G9"/>
      <selection activeCell="B21" sqref="B21"/>
    </sheetView>
  </sheetViews>
  <sheetFormatPr defaultColWidth="9" defaultRowHeight="13.15"/>
  <cols>
    <col min="1" max="1" width="9" style="189"/>
    <col min="2" max="2" width="68.140625" style="189" customWidth="1"/>
    <col min="3" max="3" width="6.7109375" style="189" customWidth="1"/>
    <col min="4" max="5" width="10.28515625" style="189" bestFit="1" customWidth="1"/>
    <col min="6" max="8" width="11.28515625" style="189" bestFit="1" customWidth="1"/>
    <col min="9" max="9" width="13.140625" style="202" bestFit="1" customWidth="1"/>
    <col min="10" max="11" width="10.28515625" style="189" bestFit="1" customWidth="1"/>
    <col min="12" max="16384" width="9" style="189"/>
  </cols>
  <sheetData>
    <row r="2" spans="2:9" s="187" customFormat="1" ht="26.45">
      <c r="B2" s="180" t="s">
        <v>87</v>
      </c>
      <c r="C2" s="180" t="s">
        <v>88</v>
      </c>
      <c r="D2" s="180" t="s">
        <v>89</v>
      </c>
      <c r="E2" s="180" t="s">
        <v>90</v>
      </c>
      <c r="F2" s="180" t="s">
        <v>91</v>
      </c>
      <c r="G2" s="180" t="s">
        <v>92</v>
      </c>
      <c r="H2" s="180" t="s">
        <v>93</v>
      </c>
      <c r="I2" s="199"/>
    </row>
    <row r="3" spans="2:9" s="182" customFormat="1">
      <c r="B3" s="464" t="s">
        <v>94</v>
      </c>
      <c r="C3" s="465"/>
      <c r="D3" s="465"/>
      <c r="E3" s="465"/>
      <c r="F3" s="465"/>
      <c r="G3" s="465"/>
      <c r="H3" s="465"/>
      <c r="I3" s="200"/>
    </row>
    <row r="4" spans="2:9" s="182" customFormat="1">
      <c r="B4" s="274" t="s">
        <v>52</v>
      </c>
      <c r="C4" s="276" t="str">
        <f>+C5</f>
        <v>US$</v>
      </c>
      <c r="D4" s="275">
        <f>+SUM(D5:D7)</f>
        <v>0</v>
      </c>
      <c r="E4" s="275">
        <f t="shared" ref="E4:H4" si="0">+SUM(E5:E7)</f>
        <v>3110632.4972737189</v>
      </c>
      <c r="F4" s="275">
        <f t="shared" si="0"/>
        <v>3110632.4972737189</v>
      </c>
      <c r="G4" s="275">
        <f t="shared" si="0"/>
        <v>3310632.4972737189</v>
      </c>
      <c r="H4" s="275">
        <f t="shared" si="0"/>
        <v>9531897.4918211568</v>
      </c>
      <c r="I4" s="200"/>
    </row>
    <row r="5" spans="2:9" s="196" customFormat="1" ht="26.45">
      <c r="B5" s="183" t="s">
        <v>95</v>
      </c>
      <c r="C5" s="195" t="s">
        <v>96</v>
      </c>
      <c r="D5" s="197">
        <f>+'POA-Consolidated Financial Plan'!D9</f>
        <v>0</v>
      </c>
      <c r="E5" s="197">
        <f>+'POA-Consolidated Financial Plan'!G9</f>
        <v>3110632.4972737189</v>
      </c>
      <c r="F5" s="197">
        <f>+'POA-Consolidated Financial Plan'!J9</f>
        <v>3110632.4972737189</v>
      </c>
      <c r="G5" s="197">
        <f>+'POA-Consolidated Financial Plan'!M9</f>
        <v>3110632.4972737189</v>
      </c>
      <c r="H5" s="228">
        <f>+SUM(D5:G5)</f>
        <v>9331897.4918211568</v>
      </c>
      <c r="I5" s="201"/>
    </row>
    <row r="6" spans="2:9" s="196" customFormat="1" ht="26.45">
      <c r="B6" s="198" t="s">
        <v>97</v>
      </c>
      <c r="C6" s="193" t="s">
        <v>96</v>
      </c>
      <c r="D6" s="197">
        <f>+'POA-Consolidated Financial Plan'!D9</f>
        <v>0</v>
      </c>
      <c r="E6" s="197">
        <v>0</v>
      </c>
      <c r="F6" s="197">
        <v>0</v>
      </c>
      <c r="G6" s="197">
        <f>+('POA-Consolidated Financial Plan'!M10/4)*1</f>
        <v>50000</v>
      </c>
      <c r="H6" s="228">
        <v>50000</v>
      </c>
      <c r="I6" s="201"/>
    </row>
    <row r="7" spans="2:9" s="196" customFormat="1" ht="26.45">
      <c r="B7" s="198" t="s">
        <v>98</v>
      </c>
      <c r="C7" s="193" t="s">
        <v>96</v>
      </c>
      <c r="D7" s="197">
        <f>+'POA-Consolidated Financial Plan'!D10</f>
        <v>0</v>
      </c>
      <c r="E7" s="197">
        <v>0</v>
      </c>
      <c r="F7" s="197">
        <v>0</v>
      </c>
      <c r="G7" s="197">
        <f>+('POA-Consolidated Financial Plan'!M10/4)*3</f>
        <v>150000</v>
      </c>
      <c r="H7" s="228">
        <v>150000</v>
      </c>
      <c r="I7" s="201"/>
    </row>
    <row r="8" spans="2:9" s="196" customFormat="1">
      <c r="B8" s="274" t="s">
        <v>58</v>
      </c>
      <c r="C8" s="276" t="str">
        <f>+C9</f>
        <v>US$</v>
      </c>
      <c r="D8" s="275">
        <f>+D9</f>
        <v>70000</v>
      </c>
      <c r="E8" s="275">
        <f t="shared" ref="E8:H8" si="1">+E9</f>
        <v>0</v>
      </c>
      <c r="F8" s="275">
        <f t="shared" si="1"/>
        <v>0</v>
      </c>
      <c r="G8" s="275">
        <f t="shared" si="1"/>
        <v>180000</v>
      </c>
      <c r="H8" s="275">
        <f t="shared" si="1"/>
        <v>250000</v>
      </c>
      <c r="I8" s="201"/>
    </row>
    <row r="9" spans="2:9" ht="26.45">
      <c r="B9" s="183" t="s">
        <v>99</v>
      </c>
      <c r="C9" s="195" t="s">
        <v>96</v>
      </c>
      <c r="D9" s="197">
        <v>70000</v>
      </c>
      <c r="E9" s="197">
        <f>+'POA-Consolidated Financial Plan'!H12</f>
        <v>0</v>
      </c>
      <c r="F9" s="197">
        <f>+'POA-Consolidated Financial Plan'!K12</f>
        <v>0</v>
      </c>
      <c r="G9" s="197">
        <v>180000</v>
      </c>
      <c r="H9" s="225">
        <f>+SUM(D9:G9)</f>
        <v>250000</v>
      </c>
      <c r="I9" s="201"/>
    </row>
    <row r="10" spans="2:9" s="186" customFormat="1">
      <c r="B10" s="234"/>
      <c r="C10" s="235"/>
      <c r="D10" s="236"/>
      <c r="E10" s="236"/>
      <c r="F10" s="236"/>
      <c r="G10" s="236"/>
      <c r="H10" s="236"/>
      <c r="I10" s="237"/>
    </row>
    <row r="11" spans="2:9" s="196" customFormat="1">
      <c r="B11" s="462" t="s">
        <v>100</v>
      </c>
      <c r="C11" s="463"/>
      <c r="D11" s="463"/>
      <c r="E11" s="463"/>
      <c r="F11" s="463"/>
      <c r="G11" s="463"/>
      <c r="H11" s="463"/>
      <c r="I11" s="201"/>
    </row>
    <row r="12" spans="2:9">
      <c r="B12" s="183" t="s">
        <v>52</v>
      </c>
      <c r="C12" s="184" t="s">
        <v>96</v>
      </c>
      <c r="D12" s="197">
        <f>+SUM(D5:D7)</f>
        <v>0</v>
      </c>
      <c r="E12" s="197">
        <f t="shared" ref="E12:G12" si="2">+SUM(E5:E7)</f>
        <v>3110632.4972737189</v>
      </c>
      <c r="F12" s="197">
        <f t="shared" si="2"/>
        <v>3110632.4972737189</v>
      </c>
      <c r="G12" s="197">
        <f t="shared" si="2"/>
        <v>3310632.4972737189</v>
      </c>
      <c r="H12" s="225">
        <f>+SUM(D12:G12)</f>
        <v>9531897.4918211568</v>
      </c>
      <c r="I12" s="201"/>
    </row>
    <row r="13" spans="2:9">
      <c r="B13" s="183" t="s">
        <v>58</v>
      </c>
      <c r="C13" s="184" t="s">
        <v>96</v>
      </c>
      <c r="D13" s="197">
        <f>D9</f>
        <v>70000</v>
      </c>
      <c r="E13" s="197">
        <f>E9</f>
        <v>0</v>
      </c>
      <c r="F13" s="197">
        <f>F9</f>
        <v>0</v>
      </c>
      <c r="G13" s="197">
        <f>G9</f>
        <v>180000</v>
      </c>
      <c r="H13" s="225">
        <f>+SUM(D13:G13)</f>
        <v>250000</v>
      </c>
      <c r="I13" s="201"/>
    </row>
    <row r="14" spans="2:9">
      <c r="B14" s="183" t="s">
        <v>62</v>
      </c>
      <c r="C14" s="184" t="s">
        <v>96</v>
      </c>
      <c r="D14" s="197">
        <f>+'POA-Consolidated Financial Plan'!Q16</f>
        <v>218102.51</v>
      </c>
      <c r="E14" s="197"/>
      <c r="F14" s="197"/>
      <c r="G14" s="197"/>
      <c r="H14" s="225">
        <f>+SUM(D14:G14)</f>
        <v>218102.51</v>
      </c>
      <c r="I14" s="201"/>
    </row>
    <row r="15" spans="2:9">
      <c r="B15" s="277" t="s">
        <v>100</v>
      </c>
      <c r="C15" s="278" t="s">
        <v>96</v>
      </c>
      <c r="D15" s="279">
        <f>SUM(D12:D14)</f>
        <v>288102.51</v>
      </c>
      <c r="E15" s="279">
        <f t="shared" ref="E15:H15" si="3">SUM(E12:E14)</f>
        <v>3110632.4972737189</v>
      </c>
      <c r="F15" s="279">
        <f t="shared" si="3"/>
        <v>3110632.4972737189</v>
      </c>
      <c r="G15" s="279">
        <f t="shared" si="3"/>
        <v>3490632.4972737189</v>
      </c>
      <c r="H15" s="279">
        <f t="shared" si="3"/>
        <v>10000000.001821157</v>
      </c>
    </row>
    <row r="16" spans="2:9">
      <c r="B16" s="277" t="s">
        <v>101</v>
      </c>
      <c r="C16" s="278" t="s">
        <v>102</v>
      </c>
      <c r="D16" s="280">
        <f>D15/$H$15</f>
        <v>2.8810250994753202E-2</v>
      </c>
      <c r="E16" s="280">
        <f>E15/$H$15</f>
        <v>0.31106324967072241</v>
      </c>
      <c r="F16" s="280">
        <f>F15/$H$15</f>
        <v>0.31106324967072241</v>
      </c>
      <c r="G16" s="280">
        <f>G15/$H$15</f>
        <v>0.34906324966380203</v>
      </c>
      <c r="H16" s="280">
        <f>H15/$H$15</f>
        <v>1</v>
      </c>
    </row>
    <row r="17" spans="1:9" s="207" customFormat="1" hidden="1">
      <c r="B17" s="203" t="s">
        <v>103</v>
      </c>
      <c r="C17" s="204" t="s">
        <v>102</v>
      </c>
      <c r="D17" s="238">
        <v>0.12</v>
      </c>
      <c r="E17" s="238">
        <v>0.18</v>
      </c>
      <c r="F17" s="238">
        <v>0.2</v>
      </c>
      <c r="G17" s="205"/>
      <c r="H17" s="205"/>
      <c r="I17" s="206"/>
    </row>
    <row r="19" spans="1:9">
      <c r="A19" s="189" t="s">
        <v>104</v>
      </c>
      <c r="B19" s="189">
        <v>0.91700000000000004</v>
      </c>
      <c r="C19" s="184" t="s">
        <v>105</v>
      </c>
      <c r="D19" s="197">
        <f>+D12*$B$19</f>
        <v>0</v>
      </c>
      <c r="E19" s="197">
        <f t="shared" ref="E19:H19" si="4">+E12*$B$19</f>
        <v>2852450.0000000005</v>
      </c>
      <c r="F19" s="197">
        <f t="shared" si="4"/>
        <v>2852450.0000000005</v>
      </c>
      <c r="G19" s="197">
        <f t="shared" si="4"/>
        <v>3035850.0000000005</v>
      </c>
      <c r="H19" s="225">
        <f t="shared" si="4"/>
        <v>8740750.0000000019</v>
      </c>
    </row>
    <row r="20" spans="1:9">
      <c r="C20" s="184" t="s">
        <v>105</v>
      </c>
      <c r="D20" s="197">
        <f t="shared" ref="D20:H22" si="5">+D13*$B$19</f>
        <v>64190</v>
      </c>
      <c r="E20" s="197">
        <f t="shared" si="5"/>
        <v>0</v>
      </c>
      <c r="F20" s="197">
        <f t="shared" si="5"/>
        <v>0</v>
      </c>
      <c r="G20" s="197">
        <f t="shared" si="5"/>
        <v>165060</v>
      </c>
      <c r="H20" s="225">
        <f t="shared" si="5"/>
        <v>229250</v>
      </c>
    </row>
    <row r="21" spans="1:9">
      <c r="C21" s="184" t="s">
        <v>105</v>
      </c>
      <c r="D21" s="197">
        <f t="shared" si="5"/>
        <v>200000.00167000003</v>
      </c>
      <c r="E21" s="197">
        <f t="shared" si="5"/>
        <v>0</v>
      </c>
      <c r="F21" s="197">
        <f t="shared" si="5"/>
        <v>0</v>
      </c>
      <c r="G21" s="197">
        <f t="shared" si="5"/>
        <v>0</v>
      </c>
      <c r="H21" s="225">
        <f t="shared" si="5"/>
        <v>200000.00167000003</v>
      </c>
    </row>
    <row r="22" spans="1:9">
      <c r="C22" s="278" t="s">
        <v>105</v>
      </c>
      <c r="D22" s="279">
        <f t="shared" si="5"/>
        <v>264190.00167000003</v>
      </c>
      <c r="E22" s="279">
        <f t="shared" si="5"/>
        <v>2852450.0000000005</v>
      </c>
      <c r="F22" s="279">
        <f t="shared" si="5"/>
        <v>2852450.0000000005</v>
      </c>
      <c r="G22" s="279">
        <f t="shared" si="5"/>
        <v>3200910.0000000005</v>
      </c>
      <c r="H22" s="279">
        <f t="shared" si="5"/>
        <v>9170000.0016700011</v>
      </c>
    </row>
    <row r="23" spans="1:9">
      <c r="C23" s="278" t="s">
        <v>102</v>
      </c>
      <c r="D23" s="280">
        <f>+D16</f>
        <v>2.8810250994753202E-2</v>
      </c>
      <c r="E23" s="280">
        <f t="shared" ref="E23:H23" si="6">+E16</f>
        <v>0.31106324967072241</v>
      </c>
      <c r="F23" s="280">
        <f t="shared" si="6"/>
        <v>0.31106324967072241</v>
      </c>
      <c r="G23" s="280">
        <f t="shared" si="6"/>
        <v>0.34906324966380203</v>
      </c>
      <c r="H23" s="280">
        <f t="shared" si="6"/>
        <v>1</v>
      </c>
    </row>
  </sheetData>
  <mergeCells count="2">
    <mergeCell ref="B11:H11"/>
    <mergeCell ref="B3:H3"/>
  </mergeCells>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E11"/>
  <sheetViews>
    <sheetView topLeftCell="A3" zoomScaleNormal="100" workbookViewId="0" xr3:uid="{F9CF3CF3-643B-5BE6-8B46-32C596A47465}">
      <selection activeCell="B17" sqref="B17"/>
    </sheetView>
  </sheetViews>
  <sheetFormatPr defaultRowHeight="14.45"/>
  <cols>
    <col min="1" max="1" width="9.28515625" customWidth="1"/>
    <col min="2" max="2" width="73.28515625" customWidth="1"/>
    <col min="3" max="3" width="16.140625" hidden="1" customWidth="1"/>
    <col min="4" max="4" width="15.28515625" customWidth="1"/>
    <col min="5" max="5" width="17.5703125" customWidth="1"/>
    <col min="6" max="6" width="29.28515625" customWidth="1"/>
    <col min="256" max="256" width="5.5703125" bestFit="1" customWidth="1"/>
    <col min="257" max="257" width="31.42578125" customWidth="1"/>
    <col min="258" max="261" width="13.7109375" bestFit="1" customWidth="1"/>
    <col min="262" max="262" width="29.28515625" customWidth="1"/>
    <col min="512" max="512" width="5.5703125" bestFit="1" customWidth="1"/>
    <col min="513" max="513" width="31.42578125" customWidth="1"/>
    <col min="514" max="517" width="13.7109375" bestFit="1" customWidth="1"/>
    <col min="518" max="518" width="29.28515625" customWidth="1"/>
    <col min="768" max="768" width="5.5703125" bestFit="1" customWidth="1"/>
    <col min="769" max="769" width="31.42578125" customWidth="1"/>
    <col min="770" max="773" width="13.7109375" bestFit="1" customWidth="1"/>
    <col min="774" max="774" width="29.28515625" customWidth="1"/>
    <col min="1024" max="1024" width="5.5703125" bestFit="1" customWidth="1"/>
    <col min="1025" max="1025" width="31.42578125" customWidth="1"/>
    <col min="1026" max="1029" width="13.7109375" bestFit="1" customWidth="1"/>
    <col min="1030" max="1030" width="29.28515625" customWidth="1"/>
    <col min="1280" max="1280" width="5.5703125" bestFit="1" customWidth="1"/>
    <col min="1281" max="1281" width="31.42578125" customWidth="1"/>
    <col min="1282" max="1285" width="13.7109375" bestFit="1" customWidth="1"/>
    <col min="1286" max="1286" width="29.28515625" customWidth="1"/>
    <col min="1536" max="1536" width="5.5703125" bestFit="1" customWidth="1"/>
    <col min="1537" max="1537" width="31.42578125" customWidth="1"/>
    <col min="1538" max="1541" width="13.7109375" bestFit="1" customWidth="1"/>
    <col min="1542" max="1542" width="29.28515625" customWidth="1"/>
    <col min="1792" max="1792" width="5.5703125" bestFit="1" customWidth="1"/>
    <col min="1793" max="1793" width="31.42578125" customWidth="1"/>
    <col min="1794" max="1797" width="13.7109375" bestFit="1" customWidth="1"/>
    <col min="1798" max="1798" width="29.28515625" customWidth="1"/>
    <col min="2048" max="2048" width="5.5703125" bestFit="1" customWidth="1"/>
    <col min="2049" max="2049" width="31.42578125" customWidth="1"/>
    <col min="2050" max="2053" width="13.7109375" bestFit="1" customWidth="1"/>
    <col min="2054" max="2054" width="29.28515625" customWidth="1"/>
    <col min="2304" max="2304" width="5.5703125" bestFit="1" customWidth="1"/>
    <col min="2305" max="2305" width="31.42578125" customWidth="1"/>
    <col min="2306" max="2309" width="13.7109375" bestFit="1" customWidth="1"/>
    <col min="2310" max="2310" width="29.28515625" customWidth="1"/>
    <col min="2560" max="2560" width="5.5703125" bestFit="1" customWidth="1"/>
    <col min="2561" max="2561" width="31.42578125" customWidth="1"/>
    <col min="2562" max="2565" width="13.7109375" bestFit="1" customWidth="1"/>
    <col min="2566" max="2566" width="29.28515625" customWidth="1"/>
    <col min="2816" max="2816" width="5.5703125" bestFit="1" customWidth="1"/>
    <col min="2817" max="2817" width="31.42578125" customWidth="1"/>
    <col min="2818" max="2821" width="13.7109375" bestFit="1" customWidth="1"/>
    <col min="2822" max="2822" width="29.28515625" customWidth="1"/>
    <col min="3072" max="3072" width="5.5703125" bestFit="1" customWidth="1"/>
    <col min="3073" max="3073" width="31.42578125" customWidth="1"/>
    <col min="3074" max="3077" width="13.7109375" bestFit="1" customWidth="1"/>
    <col min="3078" max="3078" width="29.28515625" customWidth="1"/>
    <col min="3328" max="3328" width="5.5703125" bestFit="1" customWidth="1"/>
    <col min="3329" max="3329" width="31.42578125" customWidth="1"/>
    <col min="3330" max="3333" width="13.7109375" bestFit="1" customWidth="1"/>
    <col min="3334" max="3334" width="29.28515625" customWidth="1"/>
    <col min="3584" max="3584" width="5.5703125" bestFit="1" customWidth="1"/>
    <col min="3585" max="3585" width="31.42578125" customWidth="1"/>
    <col min="3586" max="3589" width="13.7109375" bestFit="1" customWidth="1"/>
    <col min="3590" max="3590" width="29.28515625" customWidth="1"/>
    <col min="3840" max="3840" width="5.5703125" bestFit="1" customWidth="1"/>
    <col min="3841" max="3841" width="31.42578125" customWidth="1"/>
    <col min="3842" max="3845" width="13.7109375" bestFit="1" customWidth="1"/>
    <col min="3846" max="3846" width="29.28515625" customWidth="1"/>
    <col min="4096" max="4096" width="5.5703125" bestFit="1" customWidth="1"/>
    <col min="4097" max="4097" width="31.42578125" customWidth="1"/>
    <col min="4098" max="4101" width="13.7109375" bestFit="1" customWidth="1"/>
    <col min="4102" max="4102" width="29.28515625" customWidth="1"/>
    <col min="4352" max="4352" width="5.5703125" bestFit="1" customWidth="1"/>
    <col min="4353" max="4353" width="31.42578125" customWidth="1"/>
    <col min="4354" max="4357" width="13.7109375" bestFit="1" customWidth="1"/>
    <col min="4358" max="4358" width="29.28515625" customWidth="1"/>
    <col min="4608" max="4608" width="5.5703125" bestFit="1" customWidth="1"/>
    <col min="4609" max="4609" width="31.42578125" customWidth="1"/>
    <col min="4610" max="4613" width="13.7109375" bestFit="1" customWidth="1"/>
    <col min="4614" max="4614" width="29.28515625" customWidth="1"/>
    <col min="4864" max="4864" width="5.5703125" bestFit="1" customWidth="1"/>
    <col min="4865" max="4865" width="31.42578125" customWidth="1"/>
    <col min="4866" max="4869" width="13.7109375" bestFit="1" customWidth="1"/>
    <col min="4870" max="4870" width="29.28515625" customWidth="1"/>
    <col min="5120" max="5120" width="5.5703125" bestFit="1" customWidth="1"/>
    <col min="5121" max="5121" width="31.42578125" customWidth="1"/>
    <col min="5122" max="5125" width="13.7109375" bestFit="1" customWidth="1"/>
    <col min="5126" max="5126" width="29.28515625" customWidth="1"/>
    <col min="5376" max="5376" width="5.5703125" bestFit="1" customWidth="1"/>
    <col min="5377" max="5377" width="31.42578125" customWidth="1"/>
    <col min="5378" max="5381" width="13.7109375" bestFit="1" customWidth="1"/>
    <col min="5382" max="5382" width="29.28515625" customWidth="1"/>
    <col min="5632" max="5632" width="5.5703125" bestFit="1" customWidth="1"/>
    <col min="5633" max="5633" width="31.42578125" customWidth="1"/>
    <col min="5634" max="5637" width="13.7109375" bestFit="1" customWidth="1"/>
    <col min="5638" max="5638" width="29.28515625" customWidth="1"/>
    <col min="5888" max="5888" width="5.5703125" bestFit="1" customWidth="1"/>
    <col min="5889" max="5889" width="31.42578125" customWidth="1"/>
    <col min="5890" max="5893" width="13.7109375" bestFit="1" customWidth="1"/>
    <col min="5894" max="5894" width="29.28515625" customWidth="1"/>
    <col min="6144" max="6144" width="5.5703125" bestFit="1" customWidth="1"/>
    <col min="6145" max="6145" width="31.42578125" customWidth="1"/>
    <col min="6146" max="6149" width="13.7109375" bestFit="1" customWidth="1"/>
    <col min="6150" max="6150" width="29.28515625" customWidth="1"/>
    <col min="6400" max="6400" width="5.5703125" bestFit="1" customWidth="1"/>
    <col min="6401" max="6401" width="31.42578125" customWidth="1"/>
    <col min="6402" max="6405" width="13.7109375" bestFit="1" customWidth="1"/>
    <col min="6406" max="6406" width="29.28515625" customWidth="1"/>
    <col min="6656" max="6656" width="5.5703125" bestFit="1" customWidth="1"/>
    <col min="6657" max="6657" width="31.42578125" customWidth="1"/>
    <col min="6658" max="6661" width="13.7109375" bestFit="1" customWidth="1"/>
    <col min="6662" max="6662" width="29.28515625" customWidth="1"/>
    <col min="6912" max="6912" width="5.5703125" bestFit="1" customWidth="1"/>
    <col min="6913" max="6913" width="31.42578125" customWidth="1"/>
    <col min="6914" max="6917" width="13.7109375" bestFit="1" customWidth="1"/>
    <col min="6918" max="6918" width="29.28515625" customWidth="1"/>
    <col min="7168" max="7168" width="5.5703125" bestFit="1" customWidth="1"/>
    <col min="7169" max="7169" width="31.42578125" customWidth="1"/>
    <col min="7170" max="7173" width="13.7109375" bestFit="1" customWidth="1"/>
    <col min="7174" max="7174" width="29.28515625" customWidth="1"/>
    <col min="7424" max="7424" width="5.5703125" bestFit="1" customWidth="1"/>
    <col min="7425" max="7425" width="31.42578125" customWidth="1"/>
    <col min="7426" max="7429" width="13.7109375" bestFit="1" customWidth="1"/>
    <col min="7430" max="7430" width="29.28515625" customWidth="1"/>
    <col min="7680" max="7680" width="5.5703125" bestFit="1" customWidth="1"/>
    <col min="7681" max="7681" width="31.42578125" customWidth="1"/>
    <col min="7682" max="7685" width="13.7109375" bestFit="1" customWidth="1"/>
    <col min="7686" max="7686" width="29.28515625" customWidth="1"/>
    <col min="7936" max="7936" width="5.5703125" bestFit="1" customWidth="1"/>
    <col min="7937" max="7937" width="31.42578125" customWidth="1"/>
    <col min="7938" max="7941" width="13.7109375" bestFit="1" customWidth="1"/>
    <col min="7942" max="7942" width="29.28515625" customWidth="1"/>
    <col min="8192" max="8192" width="5.5703125" bestFit="1" customWidth="1"/>
    <col min="8193" max="8193" width="31.42578125" customWidth="1"/>
    <col min="8194" max="8197" width="13.7109375" bestFit="1" customWidth="1"/>
    <col min="8198" max="8198" width="29.28515625" customWidth="1"/>
    <col min="8448" max="8448" width="5.5703125" bestFit="1" customWidth="1"/>
    <col min="8449" max="8449" width="31.42578125" customWidth="1"/>
    <col min="8450" max="8453" width="13.7109375" bestFit="1" customWidth="1"/>
    <col min="8454" max="8454" width="29.28515625" customWidth="1"/>
    <col min="8704" max="8704" width="5.5703125" bestFit="1" customWidth="1"/>
    <col min="8705" max="8705" width="31.42578125" customWidth="1"/>
    <col min="8706" max="8709" width="13.7109375" bestFit="1" customWidth="1"/>
    <col min="8710" max="8710" width="29.28515625" customWidth="1"/>
    <col min="8960" max="8960" width="5.5703125" bestFit="1" customWidth="1"/>
    <col min="8961" max="8961" width="31.42578125" customWidth="1"/>
    <col min="8962" max="8965" width="13.7109375" bestFit="1" customWidth="1"/>
    <col min="8966" max="8966" width="29.28515625" customWidth="1"/>
    <col min="9216" max="9216" width="5.5703125" bestFit="1" customWidth="1"/>
    <col min="9217" max="9217" width="31.42578125" customWidth="1"/>
    <col min="9218" max="9221" width="13.7109375" bestFit="1" customWidth="1"/>
    <col min="9222" max="9222" width="29.28515625" customWidth="1"/>
    <col min="9472" max="9472" width="5.5703125" bestFit="1" customWidth="1"/>
    <col min="9473" max="9473" width="31.42578125" customWidth="1"/>
    <col min="9474" max="9477" width="13.7109375" bestFit="1" customWidth="1"/>
    <col min="9478" max="9478" width="29.28515625" customWidth="1"/>
    <col min="9728" max="9728" width="5.5703125" bestFit="1" customWidth="1"/>
    <col min="9729" max="9729" width="31.42578125" customWidth="1"/>
    <col min="9730" max="9733" width="13.7109375" bestFit="1" customWidth="1"/>
    <col min="9734" max="9734" width="29.28515625" customWidth="1"/>
    <col min="9984" max="9984" width="5.5703125" bestFit="1" customWidth="1"/>
    <col min="9985" max="9985" width="31.42578125" customWidth="1"/>
    <col min="9986" max="9989" width="13.7109375" bestFit="1" customWidth="1"/>
    <col min="9990" max="9990" width="29.28515625" customWidth="1"/>
    <col min="10240" max="10240" width="5.5703125" bestFit="1" customWidth="1"/>
    <col min="10241" max="10241" width="31.42578125" customWidth="1"/>
    <col min="10242" max="10245" width="13.7109375" bestFit="1" customWidth="1"/>
    <col min="10246" max="10246" width="29.28515625" customWidth="1"/>
    <col min="10496" max="10496" width="5.5703125" bestFit="1" customWidth="1"/>
    <col min="10497" max="10497" width="31.42578125" customWidth="1"/>
    <col min="10498" max="10501" width="13.7109375" bestFit="1" customWidth="1"/>
    <col min="10502" max="10502" width="29.28515625" customWidth="1"/>
    <col min="10752" max="10752" width="5.5703125" bestFit="1" customWidth="1"/>
    <col min="10753" max="10753" width="31.42578125" customWidth="1"/>
    <col min="10754" max="10757" width="13.7109375" bestFit="1" customWidth="1"/>
    <col min="10758" max="10758" width="29.28515625" customWidth="1"/>
    <col min="11008" max="11008" width="5.5703125" bestFit="1" customWidth="1"/>
    <col min="11009" max="11009" width="31.42578125" customWidth="1"/>
    <col min="11010" max="11013" width="13.7109375" bestFit="1" customWidth="1"/>
    <col min="11014" max="11014" width="29.28515625" customWidth="1"/>
    <col min="11264" max="11264" width="5.5703125" bestFit="1" customWidth="1"/>
    <col min="11265" max="11265" width="31.42578125" customWidth="1"/>
    <col min="11266" max="11269" width="13.7109375" bestFit="1" customWidth="1"/>
    <col min="11270" max="11270" width="29.28515625" customWidth="1"/>
    <col min="11520" max="11520" width="5.5703125" bestFit="1" customWidth="1"/>
    <col min="11521" max="11521" width="31.42578125" customWidth="1"/>
    <col min="11522" max="11525" width="13.7109375" bestFit="1" customWidth="1"/>
    <col min="11526" max="11526" width="29.28515625" customWidth="1"/>
    <col min="11776" max="11776" width="5.5703125" bestFit="1" customWidth="1"/>
    <col min="11777" max="11777" width="31.42578125" customWidth="1"/>
    <col min="11778" max="11781" width="13.7109375" bestFit="1" customWidth="1"/>
    <col min="11782" max="11782" width="29.28515625" customWidth="1"/>
    <col min="12032" max="12032" width="5.5703125" bestFit="1" customWidth="1"/>
    <col min="12033" max="12033" width="31.42578125" customWidth="1"/>
    <col min="12034" max="12037" width="13.7109375" bestFit="1" customWidth="1"/>
    <col min="12038" max="12038" width="29.28515625" customWidth="1"/>
    <col min="12288" max="12288" width="5.5703125" bestFit="1" customWidth="1"/>
    <col min="12289" max="12289" width="31.42578125" customWidth="1"/>
    <col min="12290" max="12293" width="13.7109375" bestFit="1" customWidth="1"/>
    <col min="12294" max="12294" width="29.28515625" customWidth="1"/>
    <col min="12544" max="12544" width="5.5703125" bestFit="1" customWidth="1"/>
    <col min="12545" max="12545" width="31.42578125" customWidth="1"/>
    <col min="12546" max="12549" width="13.7109375" bestFit="1" customWidth="1"/>
    <col min="12550" max="12550" width="29.28515625" customWidth="1"/>
    <col min="12800" max="12800" width="5.5703125" bestFit="1" customWidth="1"/>
    <col min="12801" max="12801" width="31.42578125" customWidth="1"/>
    <col min="12802" max="12805" width="13.7109375" bestFit="1" customWidth="1"/>
    <col min="12806" max="12806" width="29.28515625" customWidth="1"/>
    <col min="13056" max="13056" width="5.5703125" bestFit="1" customWidth="1"/>
    <col min="13057" max="13057" width="31.42578125" customWidth="1"/>
    <col min="13058" max="13061" width="13.7109375" bestFit="1" customWidth="1"/>
    <col min="13062" max="13062" width="29.28515625" customWidth="1"/>
    <col min="13312" max="13312" width="5.5703125" bestFit="1" customWidth="1"/>
    <col min="13313" max="13313" width="31.42578125" customWidth="1"/>
    <col min="13314" max="13317" width="13.7109375" bestFit="1" customWidth="1"/>
    <col min="13318" max="13318" width="29.28515625" customWidth="1"/>
    <col min="13568" max="13568" width="5.5703125" bestFit="1" customWidth="1"/>
    <col min="13569" max="13569" width="31.42578125" customWidth="1"/>
    <col min="13570" max="13573" width="13.7109375" bestFit="1" customWidth="1"/>
    <col min="13574" max="13574" width="29.28515625" customWidth="1"/>
    <col min="13824" max="13824" width="5.5703125" bestFit="1" customWidth="1"/>
    <col min="13825" max="13825" width="31.42578125" customWidth="1"/>
    <col min="13826" max="13829" width="13.7109375" bestFit="1" customWidth="1"/>
    <col min="13830" max="13830" width="29.28515625" customWidth="1"/>
    <col min="14080" max="14080" width="5.5703125" bestFit="1" customWidth="1"/>
    <col min="14081" max="14081" width="31.42578125" customWidth="1"/>
    <col min="14082" max="14085" width="13.7109375" bestFit="1" customWidth="1"/>
    <col min="14086" max="14086" width="29.28515625" customWidth="1"/>
    <col min="14336" max="14336" width="5.5703125" bestFit="1" customWidth="1"/>
    <col min="14337" max="14337" width="31.42578125" customWidth="1"/>
    <col min="14338" max="14341" width="13.7109375" bestFit="1" customWidth="1"/>
    <col min="14342" max="14342" width="29.28515625" customWidth="1"/>
    <col min="14592" max="14592" width="5.5703125" bestFit="1" customWidth="1"/>
    <col min="14593" max="14593" width="31.42578125" customWidth="1"/>
    <col min="14594" max="14597" width="13.7109375" bestFit="1" customWidth="1"/>
    <col min="14598" max="14598" width="29.28515625" customWidth="1"/>
    <col min="14848" max="14848" width="5.5703125" bestFit="1" customWidth="1"/>
    <col min="14849" max="14849" width="31.42578125" customWidth="1"/>
    <col min="14850" max="14853" width="13.7109375" bestFit="1" customWidth="1"/>
    <col min="14854" max="14854" width="29.28515625" customWidth="1"/>
    <col min="15104" max="15104" width="5.5703125" bestFit="1" customWidth="1"/>
    <col min="15105" max="15105" width="31.42578125" customWidth="1"/>
    <col min="15106" max="15109" width="13.7109375" bestFit="1" customWidth="1"/>
    <col min="15110" max="15110" width="29.28515625" customWidth="1"/>
    <col min="15360" max="15360" width="5.5703125" bestFit="1" customWidth="1"/>
    <col min="15361" max="15361" width="31.42578125" customWidth="1"/>
    <col min="15362" max="15365" width="13.7109375" bestFit="1" customWidth="1"/>
    <col min="15366" max="15366" width="29.28515625" customWidth="1"/>
    <col min="15616" max="15616" width="5.5703125" bestFit="1" customWidth="1"/>
    <col min="15617" max="15617" width="31.42578125" customWidth="1"/>
    <col min="15618" max="15621" width="13.7109375" bestFit="1" customWidth="1"/>
    <col min="15622" max="15622" width="29.28515625" customWidth="1"/>
    <col min="15872" max="15872" width="5.5703125" bestFit="1" customWidth="1"/>
    <col min="15873" max="15873" width="31.42578125" customWidth="1"/>
    <col min="15874" max="15877" width="13.7109375" bestFit="1" customWidth="1"/>
    <col min="15878" max="15878" width="29.28515625" customWidth="1"/>
    <col min="16128" max="16128" width="5.5703125" bestFit="1" customWidth="1"/>
    <col min="16129" max="16129" width="31.42578125" customWidth="1"/>
    <col min="16130" max="16133" width="13.7109375" bestFit="1" customWidth="1"/>
    <col min="16134" max="16134" width="29.28515625" customWidth="1"/>
  </cols>
  <sheetData>
    <row r="1" spans="1:5" ht="15.6">
      <c r="A1" s="466" t="s">
        <v>106</v>
      </c>
      <c r="B1" s="467"/>
      <c r="C1" s="160" t="s">
        <v>77</v>
      </c>
      <c r="D1" s="161" t="s">
        <v>41</v>
      </c>
      <c r="E1" s="162" t="s">
        <v>63</v>
      </c>
    </row>
    <row r="2" spans="1:5" ht="16.149999999999999" thickBot="1">
      <c r="A2" s="468"/>
      <c r="B2" s="469"/>
      <c r="C2" s="163" t="s">
        <v>96</v>
      </c>
      <c r="D2" s="164" t="s">
        <v>96</v>
      </c>
      <c r="E2" s="163" t="s">
        <v>96</v>
      </c>
    </row>
    <row r="3" spans="1:5" ht="20.45" customHeight="1">
      <c r="A3" s="165">
        <v>1</v>
      </c>
      <c r="B3" s="166" t="s">
        <v>52</v>
      </c>
      <c r="C3" s="167"/>
      <c r="D3" s="168">
        <f>+SUM(D4:D5)</f>
        <v>9531897.4918211568</v>
      </c>
      <c r="E3" s="168">
        <f>+SUM(C3:D3)</f>
        <v>9531897.4918211568</v>
      </c>
    </row>
    <row r="4" spans="1:5" ht="15.6">
      <c r="A4" s="169">
        <v>1.2</v>
      </c>
      <c r="B4" s="170" t="s">
        <v>107</v>
      </c>
      <c r="C4" s="171"/>
      <c r="D4" s="172">
        <f>+'Detailed Procurement Plan'!G5</f>
        <v>9331897.4918211568</v>
      </c>
      <c r="E4" s="174">
        <f t="shared" ref="E4:E7" si="0">+SUM(C4:D4)</f>
        <v>9331897.4918211568</v>
      </c>
    </row>
    <row r="5" spans="1:5" ht="31.15">
      <c r="A5" s="169">
        <v>1.3</v>
      </c>
      <c r="B5" s="170" t="s">
        <v>108</v>
      </c>
      <c r="C5" s="171"/>
      <c r="D5" s="172">
        <f>+'Detailed Procurement Plan'!F23</f>
        <v>200000</v>
      </c>
      <c r="E5" s="174">
        <f t="shared" si="0"/>
        <v>200000</v>
      </c>
    </row>
    <row r="6" spans="1:5" ht="15.6">
      <c r="A6" s="165">
        <v>2</v>
      </c>
      <c r="B6" s="166" t="s">
        <v>109</v>
      </c>
      <c r="C6" s="173"/>
      <c r="D6" s="173">
        <f>+SUM(D7)</f>
        <v>250000</v>
      </c>
      <c r="E6" s="173">
        <f t="shared" si="0"/>
        <v>250000</v>
      </c>
    </row>
    <row r="7" spans="1:5" ht="78">
      <c r="A7" s="175">
        <v>2.1</v>
      </c>
      <c r="B7" s="176" t="s">
        <v>110</v>
      </c>
      <c r="C7" s="177"/>
      <c r="D7" s="178">
        <f>+'Detailed Procurement Plan'!F24+'Detailed Procurement Plan'!F25</f>
        <v>250000</v>
      </c>
      <c r="E7" s="178">
        <f t="shared" si="0"/>
        <v>250000</v>
      </c>
    </row>
    <row r="8" spans="1:5" ht="16.149999999999999" thickBot="1">
      <c r="A8" s="165" t="s">
        <v>62</v>
      </c>
      <c r="B8" s="166"/>
      <c r="C8" s="173"/>
      <c r="D8" s="173">
        <v>218102.51</v>
      </c>
      <c r="E8" s="173">
        <f>+D8</f>
        <v>218102.51</v>
      </c>
    </row>
    <row r="9" spans="1:5" ht="21" customHeight="1" thickBot="1">
      <c r="A9" s="470" t="s">
        <v>63</v>
      </c>
      <c r="B9" s="471"/>
      <c r="C9" s="179">
        <f>+C3+C6</f>
        <v>0</v>
      </c>
      <c r="D9" s="179">
        <f>+D3+D6+D8</f>
        <v>10000000.001821157</v>
      </c>
      <c r="E9" s="179">
        <f>+E3+E6+E8</f>
        <v>10000000.001821157</v>
      </c>
    </row>
    <row r="11" spans="1:5">
      <c r="C11" s="157"/>
      <c r="E11" s="157"/>
    </row>
  </sheetData>
  <mergeCells count="2">
    <mergeCell ref="A1:B2"/>
    <mergeCell ref="A9:B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T53"/>
  <sheetViews>
    <sheetView topLeftCell="A4" zoomScale="80" zoomScaleNormal="80" workbookViewId="0" xr3:uid="{78B4E459-6924-5F8B-B7BA-2DD04133E49E}">
      <pane xSplit="4" ySplit="4" topLeftCell="E8" activePane="bottomRight" state="frozen"/>
      <selection pane="bottomRight" activeCell="L4" sqref="L1:L1048576"/>
      <selection pane="bottomLeft" activeCell="L4" sqref="L1:L1048576"/>
      <selection pane="topRight" activeCell="L4" sqref="L1:L1048576"/>
    </sheetView>
  </sheetViews>
  <sheetFormatPr defaultColWidth="11.42578125" defaultRowHeight="14.45"/>
  <cols>
    <col min="1" max="1" width="5.85546875" style="69" customWidth="1"/>
    <col min="2" max="2" width="18.28515625" style="69" customWidth="1"/>
    <col min="3" max="3" width="23.42578125" style="69" customWidth="1"/>
    <col min="4" max="4" width="28.42578125" style="69" customWidth="1"/>
    <col min="5" max="5" width="21.28515625" style="28" customWidth="1"/>
    <col min="6" max="6" width="17.28515625" style="28" customWidth="1"/>
    <col min="7" max="7" width="20.140625" style="28" customWidth="1"/>
    <col min="8" max="8" width="18.140625" style="284" hidden="1" customWidth="1"/>
    <col min="9" max="9" width="18.140625" style="284" customWidth="1"/>
    <col min="10" max="10" width="20.140625" style="28" customWidth="1"/>
    <col min="11" max="11" width="19.42578125" style="285" customWidth="1"/>
    <col min="12" max="12" width="12.28515625" style="28" customWidth="1"/>
    <col min="13" max="13" width="10.85546875" style="28" customWidth="1"/>
    <col min="14" max="14" width="15.85546875" style="29" customWidth="1"/>
    <col min="15" max="15" width="12.42578125" style="29" customWidth="1"/>
    <col min="16" max="16" width="12.28515625" style="29" customWidth="1"/>
    <col min="17" max="249" width="11.42578125" style="29"/>
    <col min="250" max="250" width="9.7109375" style="29" customWidth="1"/>
    <col min="251" max="251" width="12" style="29" customWidth="1"/>
    <col min="252" max="252" width="0" style="29" hidden="1" customWidth="1"/>
    <col min="253" max="253" width="14" style="29" customWidth="1"/>
    <col min="254" max="254" width="21.28515625" style="29" customWidth="1"/>
    <col min="255" max="255" width="27.7109375" style="29" customWidth="1"/>
    <col min="256" max="256" width="14.85546875" style="29" customWidth="1"/>
    <col min="257" max="257" width="12.85546875" style="29" customWidth="1"/>
    <col min="258" max="258" width="10.42578125" style="29" customWidth="1"/>
    <col min="259" max="259" width="13.85546875" style="29" customWidth="1"/>
    <col min="260" max="260" width="12.42578125" style="29" customWidth="1"/>
    <col min="261" max="261" width="11" style="29" customWidth="1"/>
    <col min="262" max="262" width="13.42578125" style="29" customWidth="1"/>
    <col min="263" max="264" width="11" style="29" customWidth="1"/>
    <col min="265" max="265" width="12.28515625" style="29" customWidth="1"/>
    <col min="266" max="266" width="10.85546875" style="29" customWidth="1"/>
    <col min="267" max="269" width="0" style="29" hidden="1" customWidth="1"/>
    <col min="270" max="270" width="23.28515625" style="29" customWidth="1"/>
    <col min="271" max="505" width="11.42578125" style="29"/>
    <col min="506" max="506" width="9.7109375" style="29" customWidth="1"/>
    <col min="507" max="507" width="12" style="29" customWidth="1"/>
    <col min="508" max="508" width="0" style="29" hidden="1" customWidth="1"/>
    <col min="509" max="509" width="14" style="29" customWidth="1"/>
    <col min="510" max="510" width="21.28515625" style="29" customWidth="1"/>
    <col min="511" max="511" width="27.7109375" style="29" customWidth="1"/>
    <col min="512" max="512" width="14.85546875" style="29" customWidth="1"/>
    <col min="513" max="513" width="12.85546875" style="29" customWidth="1"/>
    <col min="514" max="514" width="10.42578125" style="29" customWidth="1"/>
    <col min="515" max="515" width="13.85546875" style="29" customWidth="1"/>
    <col min="516" max="516" width="12.42578125" style="29" customWidth="1"/>
    <col min="517" max="517" width="11" style="29" customWidth="1"/>
    <col min="518" max="518" width="13.42578125" style="29" customWidth="1"/>
    <col min="519" max="520" width="11" style="29" customWidth="1"/>
    <col min="521" max="521" width="12.28515625" style="29" customWidth="1"/>
    <col min="522" max="522" width="10.85546875" style="29" customWidth="1"/>
    <col min="523" max="525" width="0" style="29" hidden="1" customWidth="1"/>
    <col min="526" max="526" width="23.28515625" style="29" customWidth="1"/>
    <col min="527" max="761" width="11.42578125" style="29"/>
    <col min="762" max="762" width="9.7109375" style="29" customWidth="1"/>
    <col min="763" max="763" width="12" style="29" customWidth="1"/>
    <col min="764" max="764" width="0" style="29" hidden="1" customWidth="1"/>
    <col min="765" max="765" width="14" style="29" customWidth="1"/>
    <col min="766" max="766" width="21.28515625" style="29" customWidth="1"/>
    <col min="767" max="767" width="27.7109375" style="29" customWidth="1"/>
    <col min="768" max="768" width="14.85546875" style="29" customWidth="1"/>
    <col min="769" max="769" width="12.85546875" style="29" customWidth="1"/>
    <col min="770" max="770" width="10.42578125" style="29" customWidth="1"/>
    <col min="771" max="771" width="13.85546875" style="29" customWidth="1"/>
    <col min="772" max="772" width="12.42578125" style="29" customWidth="1"/>
    <col min="773" max="773" width="11" style="29" customWidth="1"/>
    <col min="774" max="774" width="13.42578125" style="29" customWidth="1"/>
    <col min="775" max="776" width="11" style="29" customWidth="1"/>
    <col min="777" max="777" width="12.28515625" style="29" customWidth="1"/>
    <col min="778" max="778" width="10.85546875" style="29" customWidth="1"/>
    <col min="779" max="781" width="0" style="29" hidden="1" customWidth="1"/>
    <col min="782" max="782" width="23.28515625" style="29" customWidth="1"/>
    <col min="783" max="1017" width="11.42578125" style="29"/>
    <col min="1018" max="1018" width="9.7109375" style="29" customWidth="1"/>
    <col min="1019" max="1019" width="12" style="29" customWidth="1"/>
    <col min="1020" max="1020" width="0" style="29" hidden="1" customWidth="1"/>
    <col min="1021" max="1021" width="14" style="29" customWidth="1"/>
    <col min="1022" max="1022" width="21.28515625" style="29" customWidth="1"/>
    <col min="1023" max="1023" width="27.7109375" style="29" customWidth="1"/>
    <col min="1024" max="1024" width="14.85546875" style="29" customWidth="1"/>
    <col min="1025" max="1025" width="12.85546875" style="29" customWidth="1"/>
    <col min="1026" max="1026" width="10.42578125" style="29" customWidth="1"/>
    <col min="1027" max="1027" width="13.85546875" style="29" customWidth="1"/>
    <col min="1028" max="1028" width="12.42578125" style="29" customWidth="1"/>
    <col min="1029" max="1029" width="11" style="29" customWidth="1"/>
    <col min="1030" max="1030" width="13.42578125" style="29" customWidth="1"/>
    <col min="1031" max="1032" width="11" style="29" customWidth="1"/>
    <col min="1033" max="1033" width="12.28515625" style="29" customWidth="1"/>
    <col min="1034" max="1034" width="10.85546875" style="29" customWidth="1"/>
    <col min="1035" max="1037" width="0" style="29" hidden="1" customWidth="1"/>
    <col min="1038" max="1038" width="23.28515625" style="29" customWidth="1"/>
    <col min="1039" max="1273" width="11.42578125" style="29"/>
    <col min="1274" max="1274" width="9.7109375" style="29" customWidth="1"/>
    <col min="1275" max="1275" width="12" style="29" customWidth="1"/>
    <col min="1276" max="1276" width="0" style="29" hidden="1" customWidth="1"/>
    <col min="1277" max="1277" width="14" style="29" customWidth="1"/>
    <col min="1278" max="1278" width="21.28515625" style="29" customWidth="1"/>
    <col min="1279" max="1279" width="27.7109375" style="29" customWidth="1"/>
    <col min="1280" max="1280" width="14.85546875" style="29" customWidth="1"/>
    <col min="1281" max="1281" width="12.85546875" style="29" customWidth="1"/>
    <col min="1282" max="1282" width="10.42578125" style="29" customWidth="1"/>
    <col min="1283" max="1283" width="13.85546875" style="29" customWidth="1"/>
    <col min="1284" max="1284" width="12.42578125" style="29" customWidth="1"/>
    <col min="1285" max="1285" width="11" style="29" customWidth="1"/>
    <col min="1286" max="1286" width="13.42578125" style="29" customWidth="1"/>
    <col min="1287" max="1288" width="11" style="29" customWidth="1"/>
    <col min="1289" max="1289" width="12.28515625" style="29" customWidth="1"/>
    <col min="1290" max="1290" width="10.85546875" style="29" customWidth="1"/>
    <col min="1291" max="1293" width="0" style="29" hidden="1" customWidth="1"/>
    <col min="1294" max="1294" width="23.28515625" style="29" customWidth="1"/>
    <col min="1295" max="1529" width="11.42578125" style="29"/>
    <col min="1530" max="1530" width="9.7109375" style="29" customWidth="1"/>
    <col min="1531" max="1531" width="12" style="29" customWidth="1"/>
    <col min="1532" max="1532" width="0" style="29" hidden="1" customWidth="1"/>
    <col min="1533" max="1533" width="14" style="29" customWidth="1"/>
    <col min="1534" max="1534" width="21.28515625" style="29" customWidth="1"/>
    <col min="1535" max="1535" width="27.7109375" style="29" customWidth="1"/>
    <col min="1536" max="1536" width="14.85546875" style="29" customWidth="1"/>
    <col min="1537" max="1537" width="12.85546875" style="29" customWidth="1"/>
    <col min="1538" max="1538" width="10.42578125" style="29" customWidth="1"/>
    <col min="1539" max="1539" width="13.85546875" style="29" customWidth="1"/>
    <col min="1540" max="1540" width="12.42578125" style="29" customWidth="1"/>
    <col min="1541" max="1541" width="11" style="29" customWidth="1"/>
    <col min="1542" max="1542" width="13.42578125" style="29" customWidth="1"/>
    <col min="1543" max="1544" width="11" style="29" customWidth="1"/>
    <col min="1545" max="1545" width="12.28515625" style="29" customWidth="1"/>
    <col min="1546" max="1546" width="10.85546875" style="29" customWidth="1"/>
    <col min="1547" max="1549" width="0" style="29" hidden="1" customWidth="1"/>
    <col min="1550" max="1550" width="23.28515625" style="29" customWidth="1"/>
    <col min="1551" max="1785" width="11.42578125" style="29"/>
    <col min="1786" max="1786" width="9.7109375" style="29" customWidth="1"/>
    <col min="1787" max="1787" width="12" style="29" customWidth="1"/>
    <col min="1788" max="1788" width="0" style="29" hidden="1" customWidth="1"/>
    <col min="1789" max="1789" width="14" style="29" customWidth="1"/>
    <col min="1790" max="1790" width="21.28515625" style="29" customWidth="1"/>
    <col min="1791" max="1791" width="27.7109375" style="29" customWidth="1"/>
    <col min="1792" max="1792" width="14.85546875" style="29" customWidth="1"/>
    <col min="1793" max="1793" width="12.85546875" style="29" customWidth="1"/>
    <col min="1794" max="1794" width="10.42578125" style="29" customWidth="1"/>
    <col min="1795" max="1795" width="13.85546875" style="29" customWidth="1"/>
    <col min="1796" max="1796" width="12.42578125" style="29" customWidth="1"/>
    <col min="1797" max="1797" width="11" style="29" customWidth="1"/>
    <col min="1798" max="1798" width="13.42578125" style="29" customWidth="1"/>
    <col min="1799" max="1800" width="11" style="29" customWidth="1"/>
    <col min="1801" max="1801" width="12.28515625" style="29" customWidth="1"/>
    <col min="1802" max="1802" width="10.85546875" style="29" customWidth="1"/>
    <col min="1803" max="1805" width="0" style="29" hidden="1" customWidth="1"/>
    <col min="1806" max="1806" width="23.28515625" style="29" customWidth="1"/>
    <col min="1807" max="2041" width="11.42578125" style="29"/>
    <col min="2042" max="2042" width="9.7109375" style="29" customWidth="1"/>
    <col min="2043" max="2043" width="12" style="29" customWidth="1"/>
    <col min="2044" max="2044" width="0" style="29" hidden="1" customWidth="1"/>
    <col min="2045" max="2045" width="14" style="29" customWidth="1"/>
    <col min="2046" max="2046" width="21.28515625" style="29" customWidth="1"/>
    <col min="2047" max="2047" width="27.7109375" style="29" customWidth="1"/>
    <col min="2048" max="2048" width="14.85546875" style="29" customWidth="1"/>
    <col min="2049" max="2049" width="12.85546875" style="29" customWidth="1"/>
    <col min="2050" max="2050" width="10.42578125" style="29" customWidth="1"/>
    <col min="2051" max="2051" width="13.85546875" style="29" customWidth="1"/>
    <col min="2052" max="2052" width="12.42578125" style="29" customWidth="1"/>
    <col min="2053" max="2053" width="11" style="29" customWidth="1"/>
    <col min="2054" max="2054" width="13.42578125" style="29" customWidth="1"/>
    <col min="2055" max="2056" width="11" style="29" customWidth="1"/>
    <col min="2057" max="2057" width="12.28515625" style="29" customWidth="1"/>
    <col min="2058" max="2058" width="10.85546875" style="29" customWidth="1"/>
    <col min="2059" max="2061" width="0" style="29" hidden="1" customWidth="1"/>
    <col min="2062" max="2062" width="23.28515625" style="29" customWidth="1"/>
    <col min="2063" max="2297" width="11.42578125" style="29"/>
    <col min="2298" max="2298" width="9.7109375" style="29" customWidth="1"/>
    <col min="2299" max="2299" width="12" style="29" customWidth="1"/>
    <col min="2300" max="2300" width="0" style="29" hidden="1" customWidth="1"/>
    <col min="2301" max="2301" width="14" style="29" customWidth="1"/>
    <col min="2302" max="2302" width="21.28515625" style="29" customWidth="1"/>
    <col min="2303" max="2303" width="27.7109375" style="29" customWidth="1"/>
    <col min="2304" max="2304" width="14.85546875" style="29" customWidth="1"/>
    <col min="2305" max="2305" width="12.85546875" style="29" customWidth="1"/>
    <col min="2306" max="2306" width="10.42578125" style="29" customWidth="1"/>
    <col min="2307" max="2307" width="13.85546875" style="29" customWidth="1"/>
    <col min="2308" max="2308" width="12.42578125" style="29" customWidth="1"/>
    <col min="2309" max="2309" width="11" style="29" customWidth="1"/>
    <col min="2310" max="2310" width="13.42578125" style="29" customWidth="1"/>
    <col min="2311" max="2312" width="11" style="29" customWidth="1"/>
    <col min="2313" max="2313" width="12.28515625" style="29" customWidth="1"/>
    <col min="2314" max="2314" width="10.85546875" style="29" customWidth="1"/>
    <col min="2315" max="2317" width="0" style="29" hidden="1" customWidth="1"/>
    <col min="2318" max="2318" width="23.28515625" style="29" customWidth="1"/>
    <col min="2319" max="2553" width="11.42578125" style="29"/>
    <col min="2554" max="2554" width="9.7109375" style="29" customWidth="1"/>
    <col min="2555" max="2555" width="12" style="29" customWidth="1"/>
    <col min="2556" max="2556" width="0" style="29" hidden="1" customWidth="1"/>
    <col min="2557" max="2557" width="14" style="29" customWidth="1"/>
    <col min="2558" max="2558" width="21.28515625" style="29" customWidth="1"/>
    <col min="2559" max="2559" width="27.7109375" style="29" customWidth="1"/>
    <col min="2560" max="2560" width="14.85546875" style="29" customWidth="1"/>
    <col min="2561" max="2561" width="12.85546875" style="29" customWidth="1"/>
    <col min="2562" max="2562" width="10.42578125" style="29" customWidth="1"/>
    <col min="2563" max="2563" width="13.85546875" style="29" customWidth="1"/>
    <col min="2564" max="2564" width="12.42578125" style="29" customWidth="1"/>
    <col min="2565" max="2565" width="11" style="29" customWidth="1"/>
    <col min="2566" max="2566" width="13.42578125" style="29" customWidth="1"/>
    <col min="2567" max="2568" width="11" style="29" customWidth="1"/>
    <col min="2569" max="2569" width="12.28515625" style="29" customWidth="1"/>
    <col min="2570" max="2570" width="10.85546875" style="29" customWidth="1"/>
    <col min="2571" max="2573" width="0" style="29" hidden="1" customWidth="1"/>
    <col min="2574" max="2574" width="23.28515625" style="29" customWidth="1"/>
    <col min="2575" max="2809" width="11.42578125" style="29"/>
    <col min="2810" max="2810" width="9.7109375" style="29" customWidth="1"/>
    <col min="2811" max="2811" width="12" style="29" customWidth="1"/>
    <col min="2812" max="2812" width="0" style="29" hidden="1" customWidth="1"/>
    <col min="2813" max="2813" width="14" style="29" customWidth="1"/>
    <col min="2814" max="2814" width="21.28515625" style="29" customWidth="1"/>
    <col min="2815" max="2815" width="27.7109375" style="29" customWidth="1"/>
    <col min="2816" max="2816" width="14.85546875" style="29" customWidth="1"/>
    <col min="2817" max="2817" width="12.85546875" style="29" customWidth="1"/>
    <col min="2818" max="2818" width="10.42578125" style="29" customWidth="1"/>
    <col min="2819" max="2819" width="13.85546875" style="29" customWidth="1"/>
    <col min="2820" max="2820" width="12.42578125" style="29" customWidth="1"/>
    <col min="2821" max="2821" width="11" style="29" customWidth="1"/>
    <col min="2822" max="2822" width="13.42578125" style="29" customWidth="1"/>
    <col min="2823" max="2824" width="11" style="29" customWidth="1"/>
    <col min="2825" max="2825" width="12.28515625" style="29" customWidth="1"/>
    <col min="2826" max="2826" width="10.85546875" style="29" customWidth="1"/>
    <col min="2827" max="2829" width="0" style="29" hidden="1" customWidth="1"/>
    <col min="2830" max="2830" width="23.28515625" style="29" customWidth="1"/>
    <col min="2831" max="3065" width="11.42578125" style="29"/>
    <col min="3066" max="3066" width="9.7109375" style="29" customWidth="1"/>
    <col min="3067" max="3067" width="12" style="29" customWidth="1"/>
    <col min="3068" max="3068" width="0" style="29" hidden="1" customWidth="1"/>
    <col min="3069" max="3069" width="14" style="29" customWidth="1"/>
    <col min="3070" max="3070" width="21.28515625" style="29" customWidth="1"/>
    <col min="3071" max="3071" width="27.7109375" style="29" customWidth="1"/>
    <col min="3072" max="3072" width="14.85546875" style="29" customWidth="1"/>
    <col min="3073" max="3073" width="12.85546875" style="29" customWidth="1"/>
    <col min="3074" max="3074" width="10.42578125" style="29" customWidth="1"/>
    <col min="3075" max="3075" width="13.85546875" style="29" customWidth="1"/>
    <col min="3076" max="3076" width="12.42578125" style="29" customWidth="1"/>
    <col min="3077" max="3077" width="11" style="29" customWidth="1"/>
    <col min="3078" max="3078" width="13.42578125" style="29" customWidth="1"/>
    <col min="3079" max="3080" width="11" style="29" customWidth="1"/>
    <col min="3081" max="3081" width="12.28515625" style="29" customWidth="1"/>
    <col min="3082" max="3082" width="10.85546875" style="29" customWidth="1"/>
    <col min="3083" max="3085" width="0" style="29" hidden="1" customWidth="1"/>
    <col min="3086" max="3086" width="23.28515625" style="29" customWidth="1"/>
    <col min="3087" max="3321" width="11.42578125" style="29"/>
    <col min="3322" max="3322" width="9.7109375" style="29" customWidth="1"/>
    <col min="3323" max="3323" width="12" style="29" customWidth="1"/>
    <col min="3324" max="3324" width="0" style="29" hidden="1" customWidth="1"/>
    <col min="3325" max="3325" width="14" style="29" customWidth="1"/>
    <col min="3326" max="3326" width="21.28515625" style="29" customWidth="1"/>
    <col min="3327" max="3327" width="27.7109375" style="29" customWidth="1"/>
    <col min="3328" max="3328" width="14.85546875" style="29" customWidth="1"/>
    <col min="3329" max="3329" width="12.85546875" style="29" customWidth="1"/>
    <col min="3330" max="3330" width="10.42578125" style="29" customWidth="1"/>
    <col min="3331" max="3331" width="13.85546875" style="29" customWidth="1"/>
    <col min="3332" max="3332" width="12.42578125" style="29" customWidth="1"/>
    <col min="3333" max="3333" width="11" style="29" customWidth="1"/>
    <col min="3334" max="3334" width="13.42578125" style="29" customWidth="1"/>
    <col min="3335" max="3336" width="11" style="29" customWidth="1"/>
    <col min="3337" max="3337" width="12.28515625" style="29" customWidth="1"/>
    <col min="3338" max="3338" width="10.85546875" style="29" customWidth="1"/>
    <col min="3339" max="3341" width="0" style="29" hidden="1" customWidth="1"/>
    <col min="3342" max="3342" width="23.28515625" style="29" customWidth="1"/>
    <col min="3343" max="3577" width="11.42578125" style="29"/>
    <col min="3578" max="3578" width="9.7109375" style="29" customWidth="1"/>
    <col min="3579" max="3579" width="12" style="29" customWidth="1"/>
    <col min="3580" max="3580" width="0" style="29" hidden="1" customWidth="1"/>
    <col min="3581" max="3581" width="14" style="29" customWidth="1"/>
    <col min="3582" max="3582" width="21.28515625" style="29" customWidth="1"/>
    <col min="3583" max="3583" width="27.7109375" style="29" customWidth="1"/>
    <col min="3584" max="3584" width="14.85546875" style="29" customWidth="1"/>
    <col min="3585" max="3585" width="12.85546875" style="29" customWidth="1"/>
    <col min="3586" max="3586" width="10.42578125" style="29" customWidth="1"/>
    <col min="3587" max="3587" width="13.85546875" style="29" customWidth="1"/>
    <col min="3588" max="3588" width="12.42578125" style="29" customWidth="1"/>
    <col min="3589" max="3589" width="11" style="29" customWidth="1"/>
    <col min="3590" max="3590" width="13.42578125" style="29" customWidth="1"/>
    <col min="3591" max="3592" width="11" style="29" customWidth="1"/>
    <col min="3593" max="3593" width="12.28515625" style="29" customWidth="1"/>
    <col min="3594" max="3594" width="10.85546875" style="29" customWidth="1"/>
    <col min="3595" max="3597" width="0" style="29" hidden="1" customWidth="1"/>
    <col min="3598" max="3598" width="23.28515625" style="29" customWidth="1"/>
    <col min="3599" max="3833" width="11.42578125" style="29"/>
    <col min="3834" max="3834" width="9.7109375" style="29" customWidth="1"/>
    <col min="3835" max="3835" width="12" style="29" customWidth="1"/>
    <col min="3836" max="3836" width="0" style="29" hidden="1" customWidth="1"/>
    <col min="3837" max="3837" width="14" style="29" customWidth="1"/>
    <col min="3838" max="3838" width="21.28515625" style="29" customWidth="1"/>
    <col min="3839" max="3839" width="27.7109375" style="29" customWidth="1"/>
    <col min="3840" max="3840" width="14.85546875" style="29" customWidth="1"/>
    <col min="3841" max="3841" width="12.85546875" style="29" customWidth="1"/>
    <col min="3842" max="3842" width="10.42578125" style="29" customWidth="1"/>
    <col min="3843" max="3843" width="13.85546875" style="29" customWidth="1"/>
    <col min="3844" max="3844" width="12.42578125" style="29" customWidth="1"/>
    <col min="3845" max="3845" width="11" style="29" customWidth="1"/>
    <col min="3846" max="3846" width="13.42578125" style="29" customWidth="1"/>
    <col min="3847" max="3848" width="11" style="29" customWidth="1"/>
    <col min="3849" max="3849" width="12.28515625" style="29" customWidth="1"/>
    <col min="3850" max="3850" width="10.85546875" style="29" customWidth="1"/>
    <col min="3851" max="3853" width="0" style="29" hidden="1" customWidth="1"/>
    <col min="3854" max="3854" width="23.28515625" style="29" customWidth="1"/>
    <col min="3855" max="4089" width="11.42578125" style="29"/>
    <col min="4090" max="4090" width="9.7109375" style="29" customWidth="1"/>
    <col min="4091" max="4091" width="12" style="29" customWidth="1"/>
    <col min="4092" max="4092" width="0" style="29" hidden="1" customWidth="1"/>
    <col min="4093" max="4093" width="14" style="29" customWidth="1"/>
    <col min="4094" max="4094" width="21.28515625" style="29" customWidth="1"/>
    <col min="4095" max="4095" width="27.7109375" style="29" customWidth="1"/>
    <col min="4096" max="4096" width="14.85546875" style="29" customWidth="1"/>
    <col min="4097" max="4097" width="12.85546875" style="29" customWidth="1"/>
    <col min="4098" max="4098" width="10.42578125" style="29" customWidth="1"/>
    <col min="4099" max="4099" width="13.85546875" style="29" customWidth="1"/>
    <col min="4100" max="4100" width="12.42578125" style="29" customWidth="1"/>
    <col min="4101" max="4101" width="11" style="29" customWidth="1"/>
    <col min="4102" max="4102" width="13.42578125" style="29" customWidth="1"/>
    <col min="4103" max="4104" width="11" style="29" customWidth="1"/>
    <col min="4105" max="4105" width="12.28515625" style="29" customWidth="1"/>
    <col min="4106" max="4106" width="10.85546875" style="29" customWidth="1"/>
    <col min="4107" max="4109" width="0" style="29" hidden="1" customWidth="1"/>
    <col min="4110" max="4110" width="23.28515625" style="29" customWidth="1"/>
    <col min="4111" max="4345" width="11.42578125" style="29"/>
    <col min="4346" max="4346" width="9.7109375" style="29" customWidth="1"/>
    <col min="4347" max="4347" width="12" style="29" customWidth="1"/>
    <col min="4348" max="4348" width="0" style="29" hidden="1" customWidth="1"/>
    <col min="4349" max="4349" width="14" style="29" customWidth="1"/>
    <col min="4350" max="4350" width="21.28515625" style="29" customWidth="1"/>
    <col min="4351" max="4351" width="27.7109375" style="29" customWidth="1"/>
    <col min="4352" max="4352" width="14.85546875" style="29" customWidth="1"/>
    <col min="4353" max="4353" width="12.85546875" style="29" customWidth="1"/>
    <col min="4354" max="4354" width="10.42578125" style="29" customWidth="1"/>
    <col min="4355" max="4355" width="13.85546875" style="29" customWidth="1"/>
    <col min="4356" max="4356" width="12.42578125" style="29" customWidth="1"/>
    <col min="4357" max="4357" width="11" style="29" customWidth="1"/>
    <col min="4358" max="4358" width="13.42578125" style="29" customWidth="1"/>
    <col min="4359" max="4360" width="11" style="29" customWidth="1"/>
    <col min="4361" max="4361" width="12.28515625" style="29" customWidth="1"/>
    <col min="4362" max="4362" width="10.85546875" style="29" customWidth="1"/>
    <col min="4363" max="4365" width="0" style="29" hidden="1" customWidth="1"/>
    <col min="4366" max="4366" width="23.28515625" style="29" customWidth="1"/>
    <col min="4367" max="4601" width="11.42578125" style="29"/>
    <col min="4602" max="4602" width="9.7109375" style="29" customWidth="1"/>
    <col min="4603" max="4603" width="12" style="29" customWidth="1"/>
    <col min="4604" max="4604" width="0" style="29" hidden="1" customWidth="1"/>
    <col min="4605" max="4605" width="14" style="29" customWidth="1"/>
    <col min="4606" max="4606" width="21.28515625" style="29" customWidth="1"/>
    <col min="4607" max="4607" width="27.7109375" style="29" customWidth="1"/>
    <col min="4608" max="4608" width="14.85546875" style="29" customWidth="1"/>
    <col min="4609" max="4609" width="12.85546875" style="29" customWidth="1"/>
    <col min="4610" max="4610" width="10.42578125" style="29" customWidth="1"/>
    <col min="4611" max="4611" width="13.85546875" style="29" customWidth="1"/>
    <col min="4612" max="4612" width="12.42578125" style="29" customWidth="1"/>
    <col min="4613" max="4613" width="11" style="29" customWidth="1"/>
    <col min="4614" max="4614" width="13.42578125" style="29" customWidth="1"/>
    <col min="4615" max="4616" width="11" style="29" customWidth="1"/>
    <col min="4617" max="4617" width="12.28515625" style="29" customWidth="1"/>
    <col min="4618" max="4618" width="10.85546875" style="29" customWidth="1"/>
    <col min="4619" max="4621" width="0" style="29" hidden="1" customWidth="1"/>
    <col min="4622" max="4622" width="23.28515625" style="29" customWidth="1"/>
    <col min="4623" max="4857" width="11.42578125" style="29"/>
    <col min="4858" max="4858" width="9.7109375" style="29" customWidth="1"/>
    <col min="4859" max="4859" width="12" style="29" customWidth="1"/>
    <col min="4860" max="4860" width="0" style="29" hidden="1" customWidth="1"/>
    <col min="4861" max="4861" width="14" style="29" customWidth="1"/>
    <col min="4862" max="4862" width="21.28515625" style="29" customWidth="1"/>
    <col min="4863" max="4863" width="27.7109375" style="29" customWidth="1"/>
    <col min="4864" max="4864" width="14.85546875" style="29" customWidth="1"/>
    <col min="4865" max="4865" width="12.85546875" style="29" customWidth="1"/>
    <col min="4866" max="4866" width="10.42578125" style="29" customWidth="1"/>
    <col min="4867" max="4867" width="13.85546875" style="29" customWidth="1"/>
    <col min="4868" max="4868" width="12.42578125" style="29" customWidth="1"/>
    <col min="4869" max="4869" width="11" style="29" customWidth="1"/>
    <col min="4870" max="4870" width="13.42578125" style="29" customWidth="1"/>
    <col min="4871" max="4872" width="11" style="29" customWidth="1"/>
    <col min="4873" max="4873" width="12.28515625" style="29" customWidth="1"/>
    <col min="4874" max="4874" width="10.85546875" style="29" customWidth="1"/>
    <col min="4875" max="4877" width="0" style="29" hidden="1" customWidth="1"/>
    <col min="4878" max="4878" width="23.28515625" style="29" customWidth="1"/>
    <col min="4879" max="5113" width="11.42578125" style="29"/>
    <col min="5114" max="5114" width="9.7109375" style="29" customWidth="1"/>
    <col min="5115" max="5115" width="12" style="29" customWidth="1"/>
    <col min="5116" max="5116" width="0" style="29" hidden="1" customWidth="1"/>
    <col min="5117" max="5117" width="14" style="29" customWidth="1"/>
    <col min="5118" max="5118" width="21.28515625" style="29" customWidth="1"/>
    <col min="5119" max="5119" width="27.7109375" style="29" customWidth="1"/>
    <col min="5120" max="5120" width="14.85546875" style="29" customWidth="1"/>
    <col min="5121" max="5121" width="12.85546875" style="29" customWidth="1"/>
    <col min="5122" max="5122" width="10.42578125" style="29" customWidth="1"/>
    <col min="5123" max="5123" width="13.85546875" style="29" customWidth="1"/>
    <col min="5124" max="5124" width="12.42578125" style="29" customWidth="1"/>
    <col min="5125" max="5125" width="11" style="29" customWidth="1"/>
    <col min="5126" max="5126" width="13.42578125" style="29" customWidth="1"/>
    <col min="5127" max="5128" width="11" style="29" customWidth="1"/>
    <col min="5129" max="5129" width="12.28515625" style="29" customWidth="1"/>
    <col min="5130" max="5130" width="10.85546875" style="29" customWidth="1"/>
    <col min="5131" max="5133" width="0" style="29" hidden="1" customWidth="1"/>
    <col min="5134" max="5134" width="23.28515625" style="29" customWidth="1"/>
    <col min="5135" max="5369" width="11.42578125" style="29"/>
    <col min="5370" max="5370" width="9.7109375" style="29" customWidth="1"/>
    <col min="5371" max="5371" width="12" style="29" customWidth="1"/>
    <col min="5372" max="5372" width="0" style="29" hidden="1" customWidth="1"/>
    <col min="5373" max="5373" width="14" style="29" customWidth="1"/>
    <col min="5374" max="5374" width="21.28515625" style="29" customWidth="1"/>
    <col min="5375" max="5375" width="27.7109375" style="29" customWidth="1"/>
    <col min="5376" max="5376" width="14.85546875" style="29" customWidth="1"/>
    <col min="5377" max="5377" width="12.85546875" style="29" customWidth="1"/>
    <col min="5378" max="5378" width="10.42578125" style="29" customWidth="1"/>
    <col min="5379" max="5379" width="13.85546875" style="29" customWidth="1"/>
    <col min="5380" max="5380" width="12.42578125" style="29" customWidth="1"/>
    <col min="5381" max="5381" width="11" style="29" customWidth="1"/>
    <col min="5382" max="5382" width="13.42578125" style="29" customWidth="1"/>
    <col min="5383" max="5384" width="11" style="29" customWidth="1"/>
    <col min="5385" max="5385" width="12.28515625" style="29" customWidth="1"/>
    <col min="5386" max="5386" width="10.85546875" style="29" customWidth="1"/>
    <col min="5387" max="5389" width="0" style="29" hidden="1" customWidth="1"/>
    <col min="5390" max="5390" width="23.28515625" style="29" customWidth="1"/>
    <col min="5391" max="5625" width="11.42578125" style="29"/>
    <col min="5626" max="5626" width="9.7109375" style="29" customWidth="1"/>
    <col min="5627" max="5627" width="12" style="29" customWidth="1"/>
    <col min="5628" max="5628" width="0" style="29" hidden="1" customWidth="1"/>
    <col min="5629" max="5629" width="14" style="29" customWidth="1"/>
    <col min="5630" max="5630" width="21.28515625" style="29" customWidth="1"/>
    <col min="5631" max="5631" width="27.7109375" style="29" customWidth="1"/>
    <col min="5632" max="5632" width="14.85546875" style="29" customWidth="1"/>
    <col min="5633" max="5633" width="12.85546875" style="29" customWidth="1"/>
    <col min="5634" max="5634" width="10.42578125" style="29" customWidth="1"/>
    <col min="5635" max="5635" width="13.85546875" style="29" customWidth="1"/>
    <col min="5636" max="5636" width="12.42578125" style="29" customWidth="1"/>
    <col min="5637" max="5637" width="11" style="29" customWidth="1"/>
    <col min="5638" max="5638" width="13.42578125" style="29" customWidth="1"/>
    <col min="5639" max="5640" width="11" style="29" customWidth="1"/>
    <col min="5641" max="5641" width="12.28515625" style="29" customWidth="1"/>
    <col min="5642" max="5642" width="10.85546875" style="29" customWidth="1"/>
    <col min="5643" max="5645" width="0" style="29" hidden="1" customWidth="1"/>
    <col min="5646" max="5646" width="23.28515625" style="29" customWidth="1"/>
    <col min="5647" max="5881" width="11.42578125" style="29"/>
    <col min="5882" max="5882" width="9.7109375" style="29" customWidth="1"/>
    <col min="5883" max="5883" width="12" style="29" customWidth="1"/>
    <col min="5884" max="5884" width="0" style="29" hidden="1" customWidth="1"/>
    <col min="5885" max="5885" width="14" style="29" customWidth="1"/>
    <col min="5886" max="5886" width="21.28515625" style="29" customWidth="1"/>
    <col min="5887" max="5887" width="27.7109375" style="29" customWidth="1"/>
    <col min="5888" max="5888" width="14.85546875" style="29" customWidth="1"/>
    <col min="5889" max="5889" width="12.85546875" style="29" customWidth="1"/>
    <col min="5890" max="5890" width="10.42578125" style="29" customWidth="1"/>
    <col min="5891" max="5891" width="13.85546875" style="29" customWidth="1"/>
    <col min="5892" max="5892" width="12.42578125" style="29" customWidth="1"/>
    <col min="5893" max="5893" width="11" style="29" customWidth="1"/>
    <col min="5894" max="5894" width="13.42578125" style="29" customWidth="1"/>
    <col min="5895" max="5896" width="11" style="29" customWidth="1"/>
    <col min="5897" max="5897" width="12.28515625" style="29" customWidth="1"/>
    <col min="5898" max="5898" width="10.85546875" style="29" customWidth="1"/>
    <col min="5899" max="5901" width="0" style="29" hidden="1" customWidth="1"/>
    <col min="5902" max="5902" width="23.28515625" style="29" customWidth="1"/>
    <col min="5903" max="6137" width="11.42578125" style="29"/>
    <col min="6138" max="6138" width="9.7109375" style="29" customWidth="1"/>
    <col min="6139" max="6139" width="12" style="29" customWidth="1"/>
    <col min="6140" max="6140" width="0" style="29" hidden="1" customWidth="1"/>
    <col min="6141" max="6141" width="14" style="29" customWidth="1"/>
    <col min="6142" max="6142" width="21.28515625" style="29" customWidth="1"/>
    <col min="6143" max="6143" width="27.7109375" style="29" customWidth="1"/>
    <col min="6144" max="6144" width="14.85546875" style="29" customWidth="1"/>
    <col min="6145" max="6145" width="12.85546875" style="29" customWidth="1"/>
    <col min="6146" max="6146" width="10.42578125" style="29" customWidth="1"/>
    <col min="6147" max="6147" width="13.85546875" style="29" customWidth="1"/>
    <col min="6148" max="6148" width="12.42578125" style="29" customWidth="1"/>
    <col min="6149" max="6149" width="11" style="29" customWidth="1"/>
    <col min="6150" max="6150" width="13.42578125" style="29" customWidth="1"/>
    <col min="6151" max="6152" width="11" style="29" customWidth="1"/>
    <col min="6153" max="6153" width="12.28515625" style="29" customWidth="1"/>
    <col min="6154" max="6154" width="10.85546875" style="29" customWidth="1"/>
    <col min="6155" max="6157" width="0" style="29" hidden="1" customWidth="1"/>
    <col min="6158" max="6158" width="23.28515625" style="29" customWidth="1"/>
    <col min="6159" max="6393" width="11.42578125" style="29"/>
    <col min="6394" max="6394" width="9.7109375" style="29" customWidth="1"/>
    <col min="6395" max="6395" width="12" style="29" customWidth="1"/>
    <col min="6396" max="6396" width="0" style="29" hidden="1" customWidth="1"/>
    <col min="6397" max="6397" width="14" style="29" customWidth="1"/>
    <col min="6398" max="6398" width="21.28515625" style="29" customWidth="1"/>
    <col min="6399" max="6399" width="27.7109375" style="29" customWidth="1"/>
    <col min="6400" max="6400" width="14.85546875" style="29" customWidth="1"/>
    <col min="6401" max="6401" width="12.85546875" style="29" customWidth="1"/>
    <col min="6402" max="6402" width="10.42578125" style="29" customWidth="1"/>
    <col min="6403" max="6403" width="13.85546875" style="29" customWidth="1"/>
    <col min="6404" max="6404" width="12.42578125" style="29" customWidth="1"/>
    <col min="6405" max="6405" width="11" style="29" customWidth="1"/>
    <col min="6406" max="6406" width="13.42578125" style="29" customWidth="1"/>
    <col min="6407" max="6408" width="11" style="29" customWidth="1"/>
    <col min="6409" max="6409" width="12.28515625" style="29" customWidth="1"/>
    <col min="6410" max="6410" width="10.85546875" style="29" customWidth="1"/>
    <col min="6411" max="6413" width="0" style="29" hidden="1" customWidth="1"/>
    <col min="6414" max="6414" width="23.28515625" style="29" customWidth="1"/>
    <col min="6415" max="6649" width="11.42578125" style="29"/>
    <col min="6650" max="6650" width="9.7109375" style="29" customWidth="1"/>
    <col min="6651" max="6651" width="12" style="29" customWidth="1"/>
    <col min="6652" max="6652" width="0" style="29" hidden="1" customWidth="1"/>
    <col min="6653" max="6653" width="14" style="29" customWidth="1"/>
    <col min="6654" max="6654" width="21.28515625" style="29" customWidth="1"/>
    <col min="6655" max="6655" width="27.7109375" style="29" customWidth="1"/>
    <col min="6656" max="6656" width="14.85546875" style="29" customWidth="1"/>
    <col min="6657" max="6657" width="12.85546875" style="29" customWidth="1"/>
    <col min="6658" max="6658" width="10.42578125" style="29" customWidth="1"/>
    <col min="6659" max="6659" width="13.85546875" style="29" customWidth="1"/>
    <col min="6660" max="6660" width="12.42578125" style="29" customWidth="1"/>
    <col min="6661" max="6661" width="11" style="29" customWidth="1"/>
    <col min="6662" max="6662" width="13.42578125" style="29" customWidth="1"/>
    <col min="6663" max="6664" width="11" style="29" customWidth="1"/>
    <col min="6665" max="6665" width="12.28515625" style="29" customWidth="1"/>
    <col min="6666" max="6666" width="10.85546875" style="29" customWidth="1"/>
    <col min="6667" max="6669" width="0" style="29" hidden="1" customWidth="1"/>
    <col min="6670" max="6670" width="23.28515625" style="29" customWidth="1"/>
    <col min="6671" max="6905" width="11.42578125" style="29"/>
    <col min="6906" max="6906" width="9.7109375" style="29" customWidth="1"/>
    <col min="6907" max="6907" width="12" style="29" customWidth="1"/>
    <col min="6908" max="6908" width="0" style="29" hidden="1" customWidth="1"/>
    <col min="6909" max="6909" width="14" style="29" customWidth="1"/>
    <col min="6910" max="6910" width="21.28515625" style="29" customWidth="1"/>
    <col min="6911" max="6911" width="27.7109375" style="29" customWidth="1"/>
    <col min="6912" max="6912" width="14.85546875" style="29" customWidth="1"/>
    <col min="6913" max="6913" width="12.85546875" style="29" customWidth="1"/>
    <col min="6914" max="6914" width="10.42578125" style="29" customWidth="1"/>
    <col min="6915" max="6915" width="13.85546875" style="29" customWidth="1"/>
    <col min="6916" max="6916" width="12.42578125" style="29" customWidth="1"/>
    <col min="6917" max="6917" width="11" style="29" customWidth="1"/>
    <col min="6918" max="6918" width="13.42578125" style="29" customWidth="1"/>
    <col min="6919" max="6920" width="11" style="29" customWidth="1"/>
    <col min="6921" max="6921" width="12.28515625" style="29" customWidth="1"/>
    <col min="6922" max="6922" width="10.85546875" style="29" customWidth="1"/>
    <col min="6923" max="6925" width="0" style="29" hidden="1" customWidth="1"/>
    <col min="6926" max="6926" width="23.28515625" style="29" customWidth="1"/>
    <col min="6927" max="7161" width="11.42578125" style="29"/>
    <col min="7162" max="7162" width="9.7109375" style="29" customWidth="1"/>
    <col min="7163" max="7163" width="12" style="29" customWidth="1"/>
    <col min="7164" max="7164" width="0" style="29" hidden="1" customWidth="1"/>
    <col min="7165" max="7165" width="14" style="29" customWidth="1"/>
    <col min="7166" max="7166" width="21.28515625" style="29" customWidth="1"/>
    <col min="7167" max="7167" width="27.7109375" style="29" customWidth="1"/>
    <col min="7168" max="7168" width="14.85546875" style="29" customWidth="1"/>
    <col min="7169" max="7169" width="12.85546875" style="29" customWidth="1"/>
    <col min="7170" max="7170" width="10.42578125" style="29" customWidth="1"/>
    <col min="7171" max="7171" width="13.85546875" style="29" customWidth="1"/>
    <col min="7172" max="7172" width="12.42578125" style="29" customWidth="1"/>
    <col min="7173" max="7173" width="11" style="29" customWidth="1"/>
    <col min="7174" max="7174" width="13.42578125" style="29" customWidth="1"/>
    <col min="7175" max="7176" width="11" style="29" customWidth="1"/>
    <col min="7177" max="7177" width="12.28515625" style="29" customWidth="1"/>
    <col min="7178" max="7178" width="10.85546875" style="29" customWidth="1"/>
    <col min="7179" max="7181" width="0" style="29" hidden="1" customWidth="1"/>
    <col min="7182" max="7182" width="23.28515625" style="29" customWidth="1"/>
    <col min="7183" max="7417" width="11.42578125" style="29"/>
    <col min="7418" max="7418" width="9.7109375" style="29" customWidth="1"/>
    <col min="7419" max="7419" width="12" style="29" customWidth="1"/>
    <col min="7420" max="7420" width="0" style="29" hidden="1" customWidth="1"/>
    <col min="7421" max="7421" width="14" style="29" customWidth="1"/>
    <col min="7422" max="7422" width="21.28515625" style="29" customWidth="1"/>
    <col min="7423" max="7423" width="27.7109375" style="29" customWidth="1"/>
    <col min="7424" max="7424" width="14.85546875" style="29" customWidth="1"/>
    <col min="7425" max="7425" width="12.85546875" style="29" customWidth="1"/>
    <col min="7426" max="7426" width="10.42578125" style="29" customWidth="1"/>
    <col min="7427" max="7427" width="13.85546875" style="29" customWidth="1"/>
    <col min="7428" max="7428" width="12.42578125" style="29" customWidth="1"/>
    <col min="7429" max="7429" width="11" style="29" customWidth="1"/>
    <col min="7430" max="7430" width="13.42578125" style="29" customWidth="1"/>
    <col min="7431" max="7432" width="11" style="29" customWidth="1"/>
    <col min="7433" max="7433" width="12.28515625" style="29" customWidth="1"/>
    <col min="7434" max="7434" width="10.85546875" style="29" customWidth="1"/>
    <col min="7435" max="7437" width="0" style="29" hidden="1" customWidth="1"/>
    <col min="7438" max="7438" width="23.28515625" style="29" customWidth="1"/>
    <col min="7439" max="7673" width="11.42578125" style="29"/>
    <col min="7674" max="7674" width="9.7109375" style="29" customWidth="1"/>
    <col min="7675" max="7675" width="12" style="29" customWidth="1"/>
    <col min="7676" max="7676" width="0" style="29" hidden="1" customWidth="1"/>
    <col min="7677" max="7677" width="14" style="29" customWidth="1"/>
    <col min="7678" max="7678" width="21.28515625" style="29" customWidth="1"/>
    <col min="7679" max="7679" width="27.7109375" style="29" customWidth="1"/>
    <col min="7680" max="7680" width="14.85546875" style="29" customWidth="1"/>
    <col min="7681" max="7681" width="12.85546875" style="29" customWidth="1"/>
    <col min="7682" max="7682" width="10.42578125" style="29" customWidth="1"/>
    <col min="7683" max="7683" width="13.85546875" style="29" customWidth="1"/>
    <col min="7684" max="7684" width="12.42578125" style="29" customWidth="1"/>
    <col min="7685" max="7685" width="11" style="29" customWidth="1"/>
    <col min="7686" max="7686" width="13.42578125" style="29" customWidth="1"/>
    <col min="7687" max="7688" width="11" style="29" customWidth="1"/>
    <col min="7689" max="7689" width="12.28515625" style="29" customWidth="1"/>
    <col min="7690" max="7690" width="10.85546875" style="29" customWidth="1"/>
    <col min="7691" max="7693" width="0" style="29" hidden="1" customWidth="1"/>
    <col min="7694" max="7694" width="23.28515625" style="29" customWidth="1"/>
    <col min="7695" max="7929" width="11.42578125" style="29"/>
    <col min="7930" max="7930" width="9.7109375" style="29" customWidth="1"/>
    <col min="7931" max="7931" width="12" style="29" customWidth="1"/>
    <col min="7932" max="7932" width="0" style="29" hidden="1" customWidth="1"/>
    <col min="7933" max="7933" width="14" style="29" customWidth="1"/>
    <col min="7934" max="7934" width="21.28515625" style="29" customWidth="1"/>
    <col min="7935" max="7935" width="27.7109375" style="29" customWidth="1"/>
    <col min="7936" max="7936" width="14.85546875" style="29" customWidth="1"/>
    <col min="7937" max="7937" width="12.85546875" style="29" customWidth="1"/>
    <col min="7938" max="7938" width="10.42578125" style="29" customWidth="1"/>
    <col min="7939" max="7939" width="13.85546875" style="29" customWidth="1"/>
    <col min="7940" max="7940" width="12.42578125" style="29" customWidth="1"/>
    <col min="7941" max="7941" width="11" style="29" customWidth="1"/>
    <col min="7942" max="7942" width="13.42578125" style="29" customWidth="1"/>
    <col min="7943" max="7944" width="11" style="29" customWidth="1"/>
    <col min="7945" max="7945" width="12.28515625" style="29" customWidth="1"/>
    <col min="7946" max="7946" width="10.85546875" style="29" customWidth="1"/>
    <col min="7947" max="7949" width="0" style="29" hidden="1" customWidth="1"/>
    <col min="7950" max="7950" width="23.28515625" style="29" customWidth="1"/>
    <col min="7951" max="8185" width="11.42578125" style="29"/>
    <col min="8186" max="8186" width="9.7109375" style="29" customWidth="1"/>
    <col min="8187" max="8187" width="12" style="29" customWidth="1"/>
    <col min="8188" max="8188" width="0" style="29" hidden="1" customWidth="1"/>
    <col min="8189" max="8189" width="14" style="29" customWidth="1"/>
    <col min="8190" max="8190" width="21.28515625" style="29" customWidth="1"/>
    <col min="8191" max="8191" width="27.7109375" style="29" customWidth="1"/>
    <col min="8192" max="8192" width="14.85546875" style="29" customWidth="1"/>
    <col min="8193" max="8193" width="12.85546875" style="29" customWidth="1"/>
    <col min="8194" max="8194" width="10.42578125" style="29" customWidth="1"/>
    <col min="8195" max="8195" width="13.85546875" style="29" customWidth="1"/>
    <col min="8196" max="8196" width="12.42578125" style="29" customWidth="1"/>
    <col min="8197" max="8197" width="11" style="29" customWidth="1"/>
    <col min="8198" max="8198" width="13.42578125" style="29" customWidth="1"/>
    <col min="8199" max="8200" width="11" style="29" customWidth="1"/>
    <col min="8201" max="8201" width="12.28515625" style="29" customWidth="1"/>
    <col min="8202" max="8202" width="10.85546875" style="29" customWidth="1"/>
    <col min="8203" max="8205" width="0" style="29" hidden="1" customWidth="1"/>
    <col min="8206" max="8206" width="23.28515625" style="29" customWidth="1"/>
    <col min="8207" max="8441" width="11.42578125" style="29"/>
    <col min="8442" max="8442" width="9.7109375" style="29" customWidth="1"/>
    <col min="8443" max="8443" width="12" style="29" customWidth="1"/>
    <col min="8444" max="8444" width="0" style="29" hidden="1" customWidth="1"/>
    <col min="8445" max="8445" width="14" style="29" customWidth="1"/>
    <col min="8446" max="8446" width="21.28515625" style="29" customWidth="1"/>
    <col min="8447" max="8447" width="27.7109375" style="29" customWidth="1"/>
    <col min="8448" max="8448" width="14.85546875" style="29" customWidth="1"/>
    <col min="8449" max="8449" width="12.85546875" style="29" customWidth="1"/>
    <col min="8450" max="8450" width="10.42578125" style="29" customWidth="1"/>
    <col min="8451" max="8451" width="13.85546875" style="29" customWidth="1"/>
    <col min="8452" max="8452" width="12.42578125" style="29" customWidth="1"/>
    <col min="8453" max="8453" width="11" style="29" customWidth="1"/>
    <col min="8454" max="8454" width="13.42578125" style="29" customWidth="1"/>
    <col min="8455" max="8456" width="11" style="29" customWidth="1"/>
    <col min="8457" max="8457" width="12.28515625" style="29" customWidth="1"/>
    <col min="8458" max="8458" width="10.85546875" style="29" customWidth="1"/>
    <col min="8459" max="8461" width="0" style="29" hidden="1" customWidth="1"/>
    <col min="8462" max="8462" width="23.28515625" style="29" customWidth="1"/>
    <col min="8463" max="8697" width="11.42578125" style="29"/>
    <col min="8698" max="8698" width="9.7109375" style="29" customWidth="1"/>
    <col min="8699" max="8699" width="12" style="29" customWidth="1"/>
    <col min="8700" max="8700" width="0" style="29" hidden="1" customWidth="1"/>
    <col min="8701" max="8701" width="14" style="29" customWidth="1"/>
    <col min="8702" max="8702" width="21.28515625" style="29" customWidth="1"/>
    <col min="8703" max="8703" width="27.7109375" style="29" customWidth="1"/>
    <col min="8704" max="8704" width="14.85546875" style="29" customWidth="1"/>
    <col min="8705" max="8705" width="12.85546875" style="29" customWidth="1"/>
    <col min="8706" max="8706" width="10.42578125" style="29" customWidth="1"/>
    <col min="8707" max="8707" width="13.85546875" style="29" customWidth="1"/>
    <col min="8708" max="8708" width="12.42578125" style="29" customWidth="1"/>
    <col min="8709" max="8709" width="11" style="29" customWidth="1"/>
    <col min="8710" max="8710" width="13.42578125" style="29" customWidth="1"/>
    <col min="8711" max="8712" width="11" style="29" customWidth="1"/>
    <col min="8713" max="8713" width="12.28515625" style="29" customWidth="1"/>
    <col min="8714" max="8714" width="10.85546875" style="29" customWidth="1"/>
    <col min="8715" max="8717" width="0" style="29" hidden="1" customWidth="1"/>
    <col min="8718" max="8718" width="23.28515625" style="29" customWidth="1"/>
    <col min="8719" max="8953" width="11.42578125" style="29"/>
    <col min="8954" max="8954" width="9.7109375" style="29" customWidth="1"/>
    <col min="8955" max="8955" width="12" style="29" customWidth="1"/>
    <col min="8956" max="8956" width="0" style="29" hidden="1" customWidth="1"/>
    <col min="8957" max="8957" width="14" style="29" customWidth="1"/>
    <col min="8958" max="8958" width="21.28515625" style="29" customWidth="1"/>
    <col min="8959" max="8959" width="27.7109375" style="29" customWidth="1"/>
    <col min="8960" max="8960" width="14.85546875" style="29" customWidth="1"/>
    <col min="8961" max="8961" width="12.85546875" style="29" customWidth="1"/>
    <col min="8962" max="8962" width="10.42578125" style="29" customWidth="1"/>
    <col min="8963" max="8963" width="13.85546875" style="29" customWidth="1"/>
    <col min="8964" max="8964" width="12.42578125" style="29" customWidth="1"/>
    <col min="8965" max="8965" width="11" style="29" customWidth="1"/>
    <col min="8966" max="8966" width="13.42578125" style="29" customWidth="1"/>
    <col min="8967" max="8968" width="11" style="29" customWidth="1"/>
    <col min="8969" max="8969" width="12.28515625" style="29" customWidth="1"/>
    <col min="8970" max="8970" width="10.85546875" style="29" customWidth="1"/>
    <col min="8971" max="8973" width="0" style="29" hidden="1" customWidth="1"/>
    <col min="8974" max="8974" width="23.28515625" style="29" customWidth="1"/>
    <col min="8975" max="9209" width="11.42578125" style="29"/>
    <col min="9210" max="9210" width="9.7109375" style="29" customWidth="1"/>
    <col min="9211" max="9211" width="12" style="29" customWidth="1"/>
    <col min="9212" max="9212" width="0" style="29" hidden="1" customWidth="1"/>
    <col min="9213" max="9213" width="14" style="29" customWidth="1"/>
    <col min="9214" max="9214" width="21.28515625" style="29" customWidth="1"/>
    <col min="9215" max="9215" width="27.7109375" style="29" customWidth="1"/>
    <col min="9216" max="9216" width="14.85546875" style="29" customWidth="1"/>
    <col min="9217" max="9217" width="12.85546875" style="29" customWidth="1"/>
    <col min="9218" max="9218" width="10.42578125" style="29" customWidth="1"/>
    <col min="9219" max="9219" width="13.85546875" style="29" customWidth="1"/>
    <col min="9220" max="9220" width="12.42578125" style="29" customWidth="1"/>
    <col min="9221" max="9221" width="11" style="29" customWidth="1"/>
    <col min="9222" max="9222" width="13.42578125" style="29" customWidth="1"/>
    <col min="9223" max="9224" width="11" style="29" customWidth="1"/>
    <col min="9225" max="9225" width="12.28515625" style="29" customWidth="1"/>
    <col min="9226" max="9226" width="10.85546875" style="29" customWidth="1"/>
    <col min="9227" max="9229" width="0" style="29" hidden="1" customWidth="1"/>
    <col min="9230" max="9230" width="23.28515625" style="29" customWidth="1"/>
    <col min="9231" max="9465" width="11.42578125" style="29"/>
    <col min="9466" max="9466" width="9.7109375" style="29" customWidth="1"/>
    <col min="9467" max="9467" width="12" style="29" customWidth="1"/>
    <col min="9468" max="9468" width="0" style="29" hidden="1" customWidth="1"/>
    <col min="9469" max="9469" width="14" style="29" customWidth="1"/>
    <col min="9470" max="9470" width="21.28515625" style="29" customWidth="1"/>
    <col min="9471" max="9471" width="27.7109375" style="29" customWidth="1"/>
    <col min="9472" max="9472" width="14.85546875" style="29" customWidth="1"/>
    <col min="9473" max="9473" width="12.85546875" style="29" customWidth="1"/>
    <col min="9474" max="9474" width="10.42578125" style="29" customWidth="1"/>
    <col min="9475" max="9475" width="13.85546875" style="29" customWidth="1"/>
    <col min="9476" max="9476" width="12.42578125" style="29" customWidth="1"/>
    <col min="9477" max="9477" width="11" style="29" customWidth="1"/>
    <col min="9478" max="9478" width="13.42578125" style="29" customWidth="1"/>
    <col min="9479" max="9480" width="11" style="29" customWidth="1"/>
    <col min="9481" max="9481" width="12.28515625" style="29" customWidth="1"/>
    <col min="9482" max="9482" width="10.85546875" style="29" customWidth="1"/>
    <col min="9483" max="9485" width="0" style="29" hidden="1" customWidth="1"/>
    <col min="9486" max="9486" width="23.28515625" style="29" customWidth="1"/>
    <col min="9487" max="9721" width="11.42578125" style="29"/>
    <col min="9722" max="9722" width="9.7109375" style="29" customWidth="1"/>
    <col min="9723" max="9723" width="12" style="29" customWidth="1"/>
    <col min="9724" max="9724" width="0" style="29" hidden="1" customWidth="1"/>
    <col min="9725" max="9725" width="14" style="29" customWidth="1"/>
    <col min="9726" max="9726" width="21.28515625" style="29" customWidth="1"/>
    <col min="9727" max="9727" width="27.7109375" style="29" customWidth="1"/>
    <col min="9728" max="9728" width="14.85546875" style="29" customWidth="1"/>
    <col min="9729" max="9729" width="12.85546875" style="29" customWidth="1"/>
    <col min="9730" max="9730" width="10.42578125" style="29" customWidth="1"/>
    <col min="9731" max="9731" width="13.85546875" style="29" customWidth="1"/>
    <col min="9732" max="9732" width="12.42578125" style="29" customWidth="1"/>
    <col min="9733" max="9733" width="11" style="29" customWidth="1"/>
    <col min="9734" max="9734" width="13.42578125" style="29" customWidth="1"/>
    <col min="9735" max="9736" width="11" style="29" customWidth="1"/>
    <col min="9737" max="9737" width="12.28515625" style="29" customWidth="1"/>
    <col min="9738" max="9738" width="10.85546875" style="29" customWidth="1"/>
    <col min="9739" max="9741" width="0" style="29" hidden="1" customWidth="1"/>
    <col min="9742" max="9742" width="23.28515625" style="29" customWidth="1"/>
    <col min="9743" max="9977" width="11.42578125" style="29"/>
    <col min="9978" max="9978" width="9.7109375" style="29" customWidth="1"/>
    <col min="9979" max="9979" width="12" style="29" customWidth="1"/>
    <col min="9980" max="9980" width="0" style="29" hidden="1" customWidth="1"/>
    <col min="9981" max="9981" width="14" style="29" customWidth="1"/>
    <col min="9982" max="9982" width="21.28515625" style="29" customWidth="1"/>
    <col min="9983" max="9983" width="27.7109375" style="29" customWidth="1"/>
    <col min="9984" max="9984" width="14.85546875" style="29" customWidth="1"/>
    <col min="9985" max="9985" width="12.85546875" style="29" customWidth="1"/>
    <col min="9986" max="9986" width="10.42578125" style="29" customWidth="1"/>
    <col min="9987" max="9987" width="13.85546875" style="29" customWidth="1"/>
    <col min="9988" max="9988" width="12.42578125" style="29" customWidth="1"/>
    <col min="9989" max="9989" width="11" style="29" customWidth="1"/>
    <col min="9990" max="9990" width="13.42578125" style="29" customWidth="1"/>
    <col min="9991" max="9992" width="11" style="29" customWidth="1"/>
    <col min="9993" max="9993" width="12.28515625" style="29" customWidth="1"/>
    <col min="9994" max="9994" width="10.85546875" style="29" customWidth="1"/>
    <col min="9995" max="9997" width="0" style="29" hidden="1" customWidth="1"/>
    <col min="9998" max="9998" width="23.28515625" style="29" customWidth="1"/>
    <col min="9999" max="10233" width="11.42578125" style="29"/>
    <col min="10234" max="10234" width="9.7109375" style="29" customWidth="1"/>
    <col min="10235" max="10235" width="12" style="29" customWidth="1"/>
    <col min="10236" max="10236" width="0" style="29" hidden="1" customWidth="1"/>
    <col min="10237" max="10237" width="14" style="29" customWidth="1"/>
    <col min="10238" max="10238" width="21.28515625" style="29" customWidth="1"/>
    <col min="10239" max="10239" width="27.7109375" style="29" customWidth="1"/>
    <col min="10240" max="10240" width="14.85546875" style="29" customWidth="1"/>
    <col min="10241" max="10241" width="12.85546875" style="29" customWidth="1"/>
    <col min="10242" max="10242" width="10.42578125" style="29" customWidth="1"/>
    <col min="10243" max="10243" width="13.85546875" style="29" customWidth="1"/>
    <col min="10244" max="10244" width="12.42578125" style="29" customWidth="1"/>
    <col min="10245" max="10245" width="11" style="29" customWidth="1"/>
    <col min="10246" max="10246" width="13.42578125" style="29" customWidth="1"/>
    <col min="10247" max="10248" width="11" style="29" customWidth="1"/>
    <col min="10249" max="10249" width="12.28515625" style="29" customWidth="1"/>
    <col min="10250" max="10250" width="10.85546875" style="29" customWidth="1"/>
    <col min="10251" max="10253" width="0" style="29" hidden="1" customWidth="1"/>
    <col min="10254" max="10254" width="23.28515625" style="29" customWidth="1"/>
    <col min="10255" max="10489" width="11.42578125" style="29"/>
    <col min="10490" max="10490" width="9.7109375" style="29" customWidth="1"/>
    <col min="10491" max="10491" width="12" style="29" customWidth="1"/>
    <col min="10492" max="10492" width="0" style="29" hidden="1" customWidth="1"/>
    <col min="10493" max="10493" width="14" style="29" customWidth="1"/>
    <col min="10494" max="10494" width="21.28515625" style="29" customWidth="1"/>
    <col min="10495" max="10495" width="27.7109375" style="29" customWidth="1"/>
    <col min="10496" max="10496" width="14.85546875" style="29" customWidth="1"/>
    <col min="10497" max="10497" width="12.85546875" style="29" customWidth="1"/>
    <col min="10498" max="10498" width="10.42578125" style="29" customWidth="1"/>
    <col min="10499" max="10499" width="13.85546875" style="29" customWidth="1"/>
    <col min="10500" max="10500" width="12.42578125" style="29" customWidth="1"/>
    <col min="10501" max="10501" width="11" style="29" customWidth="1"/>
    <col min="10502" max="10502" width="13.42578125" style="29" customWidth="1"/>
    <col min="10503" max="10504" width="11" style="29" customWidth="1"/>
    <col min="10505" max="10505" width="12.28515625" style="29" customWidth="1"/>
    <col min="10506" max="10506" width="10.85546875" style="29" customWidth="1"/>
    <col min="10507" max="10509" width="0" style="29" hidden="1" customWidth="1"/>
    <col min="10510" max="10510" width="23.28515625" style="29" customWidth="1"/>
    <col min="10511" max="10745" width="11.42578125" style="29"/>
    <col min="10746" max="10746" width="9.7109375" style="29" customWidth="1"/>
    <col min="10747" max="10747" width="12" style="29" customWidth="1"/>
    <col min="10748" max="10748" width="0" style="29" hidden="1" customWidth="1"/>
    <col min="10749" max="10749" width="14" style="29" customWidth="1"/>
    <col min="10750" max="10750" width="21.28515625" style="29" customWidth="1"/>
    <col min="10751" max="10751" width="27.7109375" style="29" customWidth="1"/>
    <col min="10752" max="10752" width="14.85546875" style="29" customWidth="1"/>
    <col min="10753" max="10753" width="12.85546875" style="29" customWidth="1"/>
    <col min="10754" max="10754" width="10.42578125" style="29" customWidth="1"/>
    <col min="10755" max="10755" width="13.85546875" style="29" customWidth="1"/>
    <col min="10756" max="10756" width="12.42578125" style="29" customWidth="1"/>
    <col min="10757" max="10757" width="11" style="29" customWidth="1"/>
    <col min="10758" max="10758" width="13.42578125" style="29" customWidth="1"/>
    <col min="10759" max="10760" width="11" style="29" customWidth="1"/>
    <col min="10761" max="10761" width="12.28515625" style="29" customWidth="1"/>
    <col min="10762" max="10762" width="10.85546875" style="29" customWidth="1"/>
    <col min="10763" max="10765" width="0" style="29" hidden="1" customWidth="1"/>
    <col min="10766" max="10766" width="23.28515625" style="29" customWidth="1"/>
    <col min="10767" max="11001" width="11.42578125" style="29"/>
    <col min="11002" max="11002" width="9.7109375" style="29" customWidth="1"/>
    <col min="11003" max="11003" width="12" style="29" customWidth="1"/>
    <col min="11004" max="11004" width="0" style="29" hidden="1" customWidth="1"/>
    <col min="11005" max="11005" width="14" style="29" customWidth="1"/>
    <col min="11006" max="11006" width="21.28515625" style="29" customWidth="1"/>
    <col min="11007" max="11007" width="27.7109375" style="29" customWidth="1"/>
    <col min="11008" max="11008" width="14.85546875" style="29" customWidth="1"/>
    <col min="11009" max="11009" width="12.85546875" style="29" customWidth="1"/>
    <col min="11010" max="11010" width="10.42578125" style="29" customWidth="1"/>
    <col min="11011" max="11011" width="13.85546875" style="29" customWidth="1"/>
    <col min="11012" max="11012" width="12.42578125" style="29" customWidth="1"/>
    <col min="11013" max="11013" width="11" style="29" customWidth="1"/>
    <col min="11014" max="11014" width="13.42578125" style="29" customWidth="1"/>
    <col min="11015" max="11016" width="11" style="29" customWidth="1"/>
    <col min="11017" max="11017" width="12.28515625" style="29" customWidth="1"/>
    <col min="11018" max="11018" width="10.85546875" style="29" customWidth="1"/>
    <col min="11019" max="11021" width="0" style="29" hidden="1" customWidth="1"/>
    <col min="11022" max="11022" width="23.28515625" style="29" customWidth="1"/>
    <col min="11023" max="11257" width="11.42578125" style="29"/>
    <col min="11258" max="11258" width="9.7109375" style="29" customWidth="1"/>
    <col min="11259" max="11259" width="12" style="29" customWidth="1"/>
    <col min="11260" max="11260" width="0" style="29" hidden="1" customWidth="1"/>
    <col min="11261" max="11261" width="14" style="29" customWidth="1"/>
    <col min="11262" max="11262" width="21.28515625" style="29" customWidth="1"/>
    <col min="11263" max="11263" width="27.7109375" style="29" customWidth="1"/>
    <col min="11264" max="11264" width="14.85546875" style="29" customWidth="1"/>
    <col min="11265" max="11265" width="12.85546875" style="29" customWidth="1"/>
    <col min="11266" max="11266" width="10.42578125" style="29" customWidth="1"/>
    <col min="11267" max="11267" width="13.85546875" style="29" customWidth="1"/>
    <col min="11268" max="11268" width="12.42578125" style="29" customWidth="1"/>
    <col min="11269" max="11269" width="11" style="29" customWidth="1"/>
    <col min="11270" max="11270" width="13.42578125" style="29" customWidth="1"/>
    <col min="11271" max="11272" width="11" style="29" customWidth="1"/>
    <col min="11273" max="11273" width="12.28515625" style="29" customWidth="1"/>
    <col min="11274" max="11274" width="10.85546875" style="29" customWidth="1"/>
    <col min="11275" max="11277" width="0" style="29" hidden="1" customWidth="1"/>
    <col min="11278" max="11278" width="23.28515625" style="29" customWidth="1"/>
    <col min="11279" max="11513" width="11.42578125" style="29"/>
    <col min="11514" max="11514" width="9.7109375" style="29" customWidth="1"/>
    <col min="11515" max="11515" width="12" style="29" customWidth="1"/>
    <col min="11516" max="11516" width="0" style="29" hidden="1" customWidth="1"/>
    <col min="11517" max="11517" width="14" style="29" customWidth="1"/>
    <col min="11518" max="11518" width="21.28515625" style="29" customWidth="1"/>
    <col min="11519" max="11519" width="27.7109375" style="29" customWidth="1"/>
    <col min="11520" max="11520" width="14.85546875" style="29" customWidth="1"/>
    <col min="11521" max="11521" width="12.85546875" style="29" customWidth="1"/>
    <col min="11522" max="11522" width="10.42578125" style="29" customWidth="1"/>
    <col min="11523" max="11523" width="13.85546875" style="29" customWidth="1"/>
    <col min="11524" max="11524" width="12.42578125" style="29" customWidth="1"/>
    <col min="11525" max="11525" width="11" style="29" customWidth="1"/>
    <col min="11526" max="11526" width="13.42578125" style="29" customWidth="1"/>
    <col min="11527" max="11528" width="11" style="29" customWidth="1"/>
    <col min="11529" max="11529" width="12.28515625" style="29" customWidth="1"/>
    <col min="11530" max="11530" width="10.85546875" style="29" customWidth="1"/>
    <col min="11531" max="11533" width="0" style="29" hidden="1" customWidth="1"/>
    <col min="11534" max="11534" width="23.28515625" style="29" customWidth="1"/>
    <col min="11535" max="11769" width="11.42578125" style="29"/>
    <col min="11770" max="11770" width="9.7109375" style="29" customWidth="1"/>
    <col min="11771" max="11771" width="12" style="29" customWidth="1"/>
    <col min="11772" max="11772" width="0" style="29" hidden="1" customWidth="1"/>
    <col min="11773" max="11773" width="14" style="29" customWidth="1"/>
    <col min="11774" max="11774" width="21.28515625" style="29" customWidth="1"/>
    <col min="11775" max="11775" width="27.7109375" style="29" customWidth="1"/>
    <col min="11776" max="11776" width="14.85546875" style="29" customWidth="1"/>
    <col min="11777" max="11777" width="12.85546875" style="29" customWidth="1"/>
    <col min="11778" max="11778" width="10.42578125" style="29" customWidth="1"/>
    <col min="11779" max="11779" width="13.85546875" style="29" customWidth="1"/>
    <col min="11780" max="11780" width="12.42578125" style="29" customWidth="1"/>
    <col min="11781" max="11781" width="11" style="29" customWidth="1"/>
    <col min="11782" max="11782" width="13.42578125" style="29" customWidth="1"/>
    <col min="11783" max="11784" width="11" style="29" customWidth="1"/>
    <col min="11785" max="11785" width="12.28515625" style="29" customWidth="1"/>
    <col min="11786" max="11786" width="10.85546875" style="29" customWidth="1"/>
    <col min="11787" max="11789" width="0" style="29" hidden="1" customWidth="1"/>
    <col min="11790" max="11790" width="23.28515625" style="29" customWidth="1"/>
    <col min="11791" max="12025" width="11.42578125" style="29"/>
    <col min="12026" max="12026" width="9.7109375" style="29" customWidth="1"/>
    <col min="12027" max="12027" width="12" style="29" customWidth="1"/>
    <col min="12028" max="12028" width="0" style="29" hidden="1" customWidth="1"/>
    <col min="12029" max="12029" width="14" style="29" customWidth="1"/>
    <col min="12030" max="12030" width="21.28515625" style="29" customWidth="1"/>
    <col min="12031" max="12031" width="27.7109375" style="29" customWidth="1"/>
    <col min="12032" max="12032" width="14.85546875" style="29" customWidth="1"/>
    <col min="12033" max="12033" width="12.85546875" style="29" customWidth="1"/>
    <col min="12034" max="12034" width="10.42578125" style="29" customWidth="1"/>
    <col min="12035" max="12035" width="13.85546875" style="29" customWidth="1"/>
    <col min="12036" max="12036" width="12.42578125" style="29" customWidth="1"/>
    <col min="12037" max="12037" width="11" style="29" customWidth="1"/>
    <col min="12038" max="12038" width="13.42578125" style="29" customWidth="1"/>
    <col min="12039" max="12040" width="11" style="29" customWidth="1"/>
    <col min="12041" max="12041" width="12.28515625" style="29" customWidth="1"/>
    <col min="12042" max="12042" width="10.85546875" style="29" customWidth="1"/>
    <col min="12043" max="12045" width="0" style="29" hidden="1" customWidth="1"/>
    <col min="12046" max="12046" width="23.28515625" style="29" customWidth="1"/>
    <col min="12047" max="12281" width="11.42578125" style="29"/>
    <col min="12282" max="12282" width="9.7109375" style="29" customWidth="1"/>
    <col min="12283" max="12283" width="12" style="29" customWidth="1"/>
    <col min="12284" max="12284" width="0" style="29" hidden="1" customWidth="1"/>
    <col min="12285" max="12285" width="14" style="29" customWidth="1"/>
    <col min="12286" max="12286" width="21.28515625" style="29" customWidth="1"/>
    <col min="12287" max="12287" width="27.7109375" style="29" customWidth="1"/>
    <col min="12288" max="12288" width="14.85546875" style="29" customWidth="1"/>
    <col min="12289" max="12289" width="12.85546875" style="29" customWidth="1"/>
    <col min="12290" max="12290" width="10.42578125" style="29" customWidth="1"/>
    <col min="12291" max="12291" width="13.85546875" style="29" customWidth="1"/>
    <col min="12292" max="12292" width="12.42578125" style="29" customWidth="1"/>
    <col min="12293" max="12293" width="11" style="29" customWidth="1"/>
    <col min="12294" max="12294" width="13.42578125" style="29" customWidth="1"/>
    <col min="12295" max="12296" width="11" style="29" customWidth="1"/>
    <col min="12297" max="12297" width="12.28515625" style="29" customWidth="1"/>
    <col min="12298" max="12298" width="10.85546875" style="29" customWidth="1"/>
    <col min="12299" max="12301" width="0" style="29" hidden="1" customWidth="1"/>
    <col min="12302" max="12302" width="23.28515625" style="29" customWidth="1"/>
    <col min="12303" max="12537" width="11.42578125" style="29"/>
    <col min="12538" max="12538" width="9.7109375" style="29" customWidth="1"/>
    <col min="12539" max="12539" width="12" style="29" customWidth="1"/>
    <col min="12540" max="12540" width="0" style="29" hidden="1" customWidth="1"/>
    <col min="12541" max="12541" width="14" style="29" customWidth="1"/>
    <col min="12542" max="12542" width="21.28515625" style="29" customWidth="1"/>
    <col min="12543" max="12543" width="27.7109375" style="29" customWidth="1"/>
    <col min="12544" max="12544" width="14.85546875" style="29" customWidth="1"/>
    <col min="12545" max="12545" width="12.85546875" style="29" customWidth="1"/>
    <col min="12546" max="12546" width="10.42578125" style="29" customWidth="1"/>
    <col min="12547" max="12547" width="13.85546875" style="29" customWidth="1"/>
    <col min="12548" max="12548" width="12.42578125" style="29" customWidth="1"/>
    <col min="12549" max="12549" width="11" style="29" customWidth="1"/>
    <col min="12550" max="12550" width="13.42578125" style="29" customWidth="1"/>
    <col min="12551" max="12552" width="11" style="29" customWidth="1"/>
    <col min="12553" max="12553" width="12.28515625" style="29" customWidth="1"/>
    <col min="12554" max="12554" width="10.85546875" style="29" customWidth="1"/>
    <col min="12555" max="12557" width="0" style="29" hidden="1" customWidth="1"/>
    <col min="12558" max="12558" width="23.28515625" style="29" customWidth="1"/>
    <col min="12559" max="12793" width="11.42578125" style="29"/>
    <col min="12794" max="12794" width="9.7109375" style="29" customWidth="1"/>
    <col min="12795" max="12795" width="12" style="29" customWidth="1"/>
    <col min="12796" max="12796" width="0" style="29" hidden="1" customWidth="1"/>
    <col min="12797" max="12797" width="14" style="29" customWidth="1"/>
    <col min="12798" max="12798" width="21.28515625" style="29" customWidth="1"/>
    <col min="12799" max="12799" width="27.7109375" style="29" customWidth="1"/>
    <col min="12800" max="12800" width="14.85546875" style="29" customWidth="1"/>
    <col min="12801" max="12801" width="12.85546875" style="29" customWidth="1"/>
    <col min="12802" max="12802" width="10.42578125" style="29" customWidth="1"/>
    <col min="12803" max="12803" width="13.85546875" style="29" customWidth="1"/>
    <col min="12804" max="12804" width="12.42578125" style="29" customWidth="1"/>
    <col min="12805" max="12805" width="11" style="29" customWidth="1"/>
    <col min="12806" max="12806" width="13.42578125" style="29" customWidth="1"/>
    <col min="12807" max="12808" width="11" style="29" customWidth="1"/>
    <col min="12809" max="12809" width="12.28515625" style="29" customWidth="1"/>
    <col min="12810" max="12810" width="10.85546875" style="29" customWidth="1"/>
    <col min="12811" max="12813" width="0" style="29" hidden="1" customWidth="1"/>
    <col min="12814" max="12814" width="23.28515625" style="29" customWidth="1"/>
    <col min="12815" max="13049" width="11.42578125" style="29"/>
    <col min="13050" max="13050" width="9.7109375" style="29" customWidth="1"/>
    <col min="13051" max="13051" width="12" style="29" customWidth="1"/>
    <col min="13052" max="13052" width="0" style="29" hidden="1" customWidth="1"/>
    <col min="13053" max="13053" width="14" style="29" customWidth="1"/>
    <col min="13054" max="13054" width="21.28515625" style="29" customWidth="1"/>
    <col min="13055" max="13055" width="27.7109375" style="29" customWidth="1"/>
    <col min="13056" max="13056" width="14.85546875" style="29" customWidth="1"/>
    <col min="13057" max="13057" width="12.85546875" style="29" customWidth="1"/>
    <col min="13058" max="13058" width="10.42578125" style="29" customWidth="1"/>
    <col min="13059" max="13059" width="13.85546875" style="29" customWidth="1"/>
    <col min="13060" max="13060" width="12.42578125" style="29" customWidth="1"/>
    <col min="13061" max="13061" width="11" style="29" customWidth="1"/>
    <col min="13062" max="13062" width="13.42578125" style="29" customWidth="1"/>
    <col min="13063" max="13064" width="11" style="29" customWidth="1"/>
    <col min="13065" max="13065" width="12.28515625" style="29" customWidth="1"/>
    <col min="13066" max="13066" width="10.85546875" style="29" customWidth="1"/>
    <col min="13067" max="13069" width="0" style="29" hidden="1" customWidth="1"/>
    <col min="13070" max="13070" width="23.28515625" style="29" customWidth="1"/>
    <col min="13071" max="13305" width="11.42578125" style="29"/>
    <col min="13306" max="13306" width="9.7109375" style="29" customWidth="1"/>
    <col min="13307" max="13307" width="12" style="29" customWidth="1"/>
    <col min="13308" max="13308" width="0" style="29" hidden="1" customWidth="1"/>
    <col min="13309" max="13309" width="14" style="29" customWidth="1"/>
    <col min="13310" max="13310" width="21.28515625" style="29" customWidth="1"/>
    <col min="13311" max="13311" width="27.7109375" style="29" customWidth="1"/>
    <col min="13312" max="13312" width="14.85546875" style="29" customWidth="1"/>
    <col min="13313" max="13313" width="12.85546875" style="29" customWidth="1"/>
    <col min="13314" max="13314" width="10.42578125" style="29" customWidth="1"/>
    <col min="13315" max="13315" width="13.85546875" style="29" customWidth="1"/>
    <col min="13316" max="13316" width="12.42578125" style="29" customWidth="1"/>
    <col min="13317" max="13317" width="11" style="29" customWidth="1"/>
    <col min="13318" max="13318" width="13.42578125" style="29" customWidth="1"/>
    <col min="13319" max="13320" width="11" style="29" customWidth="1"/>
    <col min="13321" max="13321" width="12.28515625" style="29" customWidth="1"/>
    <col min="13322" max="13322" width="10.85546875" style="29" customWidth="1"/>
    <col min="13323" max="13325" width="0" style="29" hidden="1" customWidth="1"/>
    <col min="13326" max="13326" width="23.28515625" style="29" customWidth="1"/>
    <col min="13327" max="13561" width="11.42578125" style="29"/>
    <col min="13562" max="13562" width="9.7109375" style="29" customWidth="1"/>
    <col min="13563" max="13563" width="12" style="29" customWidth="1"/>
    <col min="13564" max="13564" width="0" style="29" hidden="1" customWidth="1"/>
    <col min="13565" max="13565" width="14" style="29" customWidth="1"/>
    <col min="13566" max="13566" width="21.28515625" style="29" customWidth="1"/>
    <col min="13567" max="13567" width="27.7109375" style="29" customWidth="1"/>
    <col min="13568" max="13568" width="14.85546875" style="29" customWidth="1"/>
    <col min="13569" max="13569" width="12.85546875" style="29" customWidth="1"/>
    <col min="13570" max="13570" width="10.42578125" style="29" customWidth="1"/>
    <col min="13571" max="13571" width="13.85546875" style="29" customWidth="1"/>
    <col min="13572" max="13572" width="12.42578125" style="29" customWidth="1"/>
    <col min="13573" max="13573" width="11" style="29" customWidth="1"/>
    <col min="13574" max="13574" width="13.42578125" style="29" customWidth="1"/>
    <col min="13575" max="13576" width="11" style="29" customWidth="1"/>
    <col min="13577" max="13577" width="12.28515625" style="29" customWidth="1"/>
    <col min="13578" max="13578" width="10.85546875" style="29" customWidth="1"/>
    <col min="13579" max="13581" width="0" style="29" hidden="1" customWidth="1"/>
    <col min="13582" max="13582" width="23.28515625" style="29" customWidth="1"/>
    <col min="13583" max="13817" width="11.42578125" style="29"/>
    <col min="13818" max="13818" width="9.7109375" style="29" customWidth="1"/>
    <col min="13819" max="13819" width="12" style="29" customWidth="1"/>
    <col min="13820" max="13820" width="0" style="29" hidden="1" customWidth="1"/>
    <col min="13821" max="13821" width="14" style="29" customWidth="1"/>
    <col min="13822" max="13822" width="21.28515625" style="29" customWidth="1"/>
    <col min="13823" max="13823" width="27.7109375" style="29" customWidth="1"/>
    <col min="13824" max="13824" width="14.85546875" style="29" customWidth="1"/>
    <col min="13825" max="13825" width="12.85546875" style="29" customWidth="1"/>
    <col min="13826" max="13826" width="10.42578125" style="29" customWidth="1"/>
    <col min="13827" max="13827" width="13.85546875" style="29" customWidth="1"/>
    <col min="13828" max="13828" width="12.42578125" style="29" customWidth="1"/>
    <col min="13829" max="13829" width="11" style="29" customWidth="1"/>
    <col min="13830" max="13830" width="13.42578125" style="29" customWidth="1"/>
    <col min="13831" max="13832" width="11" style="29" customWidth="1"/>
    <col min="13833" max="13833" width="12.28515625" style="29" customWidth="1"/>
    <col min="13834" max="13834" width="10.85546875" style="29" customWidth="1"/>
    <col min="13835" max="13837" width="0" style="29" hidden="1" customWidth="1"/>
    <col min="13838" max="13838" width="23.28515625" style="29" customWidth="1"/>
    <col min="13839" max="14073" width="11.42578125" style="29"/>
    <col min="14074" max="14074" width="9.7109375" style="29" customWidth="1"/>
    <col min="14075" max="14075" width="12" style="29" customWidth="1"/>
    <col min="14076" max="14076" width="0" style="29" hidden="1" customWidth="1"/>
    <col min="14077" max="14077" width="14" style="29" customWidth="1"/>
    <col min="14078" max="14078" width="21.28515625" style="29" customWidth="1"/>
    <col min="14079" max="14079" width="27.7109375" style="29" customWidth="1"/>
    <col min="14080" max="14080" width="14.85546875" style="29" customWidth="1"/>
    <col min="14081" max="14081" width="12.85546875" style="29" customWidth="1"/>
    <col min="14082" max="14082" width="10.42578125" style="29" customWidth="1"/>
    <col min="14083" max="14083" width="13.85546875" style="29" customWidth="1"/>
    <col min="14084" max="14084" width="12.42578125" style="29" customWidth="1"/>
    <col min="14085" max="14085" width="11" style="29" customWidth="1"/>
    <col min="14086" max="14086" width="13.42578125" style="29" customWidth="1"/>
    <col min="14087" max="14088" width="11" style="29" customWidth="1"/>
    <col min="14089" max="14089" width="12.28515625" style="29" customWidth="1"/>
    <col min="14090" max="14090" width="10.85546875" style="29" customWidth="1"/>
    <col min="14091" max="14093" width="0" style="29" hidden="1" customWidth="1"/>
    <col min="14094" max="14094" width="23.28515625" style="29" customWidth="1"/>
    <col min="14095" max="14329" width="11.42578125" style="29"/>
    <col min="14330" max="14330" width="9.7109375" style="29" customWidth="1"/>
    <col min="14331" max="14331" width="12" style="29" customWidth="1"/>
    <col min="14332" max="14332" width="0" style="29" hidden="1" customWidth="1"/>
    <col min="14333" max="14333" width="14" style="29" customWidth="1"/>
    <col min="14334" max="14334" width="21.28515625" style="29" customWidth="1"/>
    <col min="14335" max="14335" width="27.7109375" style="29" customWidth="1"/>
    <col min="14336" max="14336" width="14.85546875" style="29" customWidth="1"/>
    <col min="14337" max="14337" width="12.85546875" style="29" customWidth="1"/>
    <col min="14338" max="14338" width="10.42578125" style="29" customWidth="1"/>
    <col min="14339" max="14339" width="13.85546875" style="29" customWidth="1"/>
    <col min="14340" max="14340" width="12.42578125" style="29" customWidth="1"/>
    <col min="14341" max="14341" width="11" style="29" customWidth="1"/>
    <col min="14342" max="14342" width="13.42578125" style="29" customWidth="1"/>
    <col min="14343" max="14344" width="11" style="29" customWidth="1"/>
    <col min="14345" max="14345" width="12.28515625" style="29" customWidth="1"/>
    <col min="14346" max="14346" width="10.85546875" style="29" customWidth="1"/>
    <col min="14347" max="14349" width="0" style="29" hidden="1" customWidth="1"/>
    <col min="14350" max="14350" width="23.28515625" style="29" customWidth="1"/>
    <col min="14351" max="14585" width="11.42578125" style="29"/>
    <col min="14586" max="14586" width="9.7109375" style="29" customWidth="1"/>
    <col min="14587" max="14587" width="12" style="29" customWidth="1"/>
    <col min="14588" max="14588" width="0" style="29" hidden="1" customWidth="1"/>
    <col min="14589" max="14589" width="14" style="29" customWidth="1"/>
    <col min="14590" max="14590" width="21.28515625" style="29" customWidth="1"/>
    <col min="14591" max="14591" width="27.7109375" style="29" customWidth="1"/>
    <col min="14592" max="14592" width="14.85546875" style="29" customWidth="1"/>
    <col min="14593" max="14593" width="12.85546875" style="29" customWidth="1"/>
    <col min="14594" max="14594" width="10.42578125" style="29" customWidth="1"/>
    <col min="14595" max="14595" width="13.85546875" style="29" customWidth="1"/>
    <col min="14596" max="14596" width="12.42578125" style="29" customWidth="1"/>
    <col min="14597" max="14597" width="11" style="29" customWidth="1"/>
    <col min="14598" max="14598" width="13.42578125" style="29" customWidth="1"/>
    <col min="14599" max="14600" width="11" style="29" customWidth="1"/>
    <col min="14601" max="14601" width="12.28515625" style="29" customWidth="1"/>
    <col min="14602" max="14602" width="10.85546875" style="29" customWidth="1"/>
    <col min="14603" max="14605" width="0" style="29" hidden="1" customWidth="1"/>
    <col min="14606" max="14606" width="23.28515625" style="29" customWidth="1"/>
    <col min="14607" max="14841" width="11.42578125" style="29"/>
    <col min="14842" max="14842" width="9.7109375" style="29" customWidth="1"/>
    <col min="14843" max="14843" width="12" style="29" customWidth="1"/>
    <col min="14844" max="14844" width="0" style="29" hidden="1" customWidth="1"/>
    <col min="14845" max="14845" width="14" style="29" customWidth="1"/>
    <col min="14846" max="14846" width="21.28515625" style="29" customWidth="1"/>
    <col min="14847" max="14847" width="27.7109375" style="29" customWidth="1"/>
    <col min="14848" max="14848" width="14.85546875" style="29" customWidth="1"/>
    <col min="14849" max="14849" width="12.85546875" style="29" customWidth="1"/>
    <col min="14850" max="14850" width="10.42578125" style="29" customWidth="1"/>
    <col min="14851" max="14851" width="13.85546875" style="29" customWidth="1"/>
    <col min="14852" max="14852" width="12.42578125" style="29" customWidth="1"/>
    <col min="14853" max="14853" width="11" style="29" customWidth="1"/>
    <col min="14854" max="14854" width="13.42578125" style="29" customWidth="1"/>
    <col min="14855" max="14856" width="11" style="29" customWidth="1"/>
    <col min="14857" max="14857" width="12.28515625" style="29" customWidth="1"/>
    <col min="14858" max="14858" width="10.85546875" style="29" customWidth="1"/>
    <col min="14859" max="14861" width="0" style="29" hidden="1" customWidth="1"/>
    <col min="14862" max="14862" width="23.28515625" style="29" customWidth="1"/>
    <col min="14863" max="15097" width="11.42578125" style="29"/>
    <col min="15098" max="15098" width="9.7109375" style="29" customWidth="1"/>
    <col min="15099" max="15099" width="12" style="29" customWidth="1"/>
    <col min="15100" max="15100" width="0" style="29" hidden="1" customWidth="1"/>
    <col min="15101" max="15101" width="14" style="29" customWidth="1"/>
    <col min="15102" max="15102" width="21.28515625" style="29" customWidth="1"/>
    <col min="15103" max="15103" width="27.7109375" style="29" customWidth="1"/>
    <col min="15104" max="15104" width="14.85546875" style="29" customWidth="1"/>
    <col min="15105" max="15105" width="12.85546875" style="29" customWidth="1"/>
    <col min="15106" max="15106" width="10.42578125" style="29" customWidth="1"/>
    <col min="15107" max="15107" width="13.85546875" style="29" customWidth="1"/>
    <col min="15108" max="15108" width="12.42578125" style="29" customWidth="1"/>
    <col min="15109" max="15109" width="11" style="29" customWidth="1"/>
    <col min="15110" max="15110" width="13.42578125" style="29" customWidth="1"/>
    <col min="15111" max="15112" width="11" style="29" customWidth="1"/>
    <col min="15113" max="15113" width="12.28515625" style="29" customWidth="1"/>
    <col min="15114" max="15114" width="10.85546875" style="29" customWidth="1"/>
    <col min="15115" max="15117" width="0" style="29" hidden="1" customWidth="1"/>
    <col min="15118" max="15118" width="23.28515625" style="29" customWidth="1"/>
    <col min="15119" max="15353" width="11.42578125" style="29"/>
    <col min="15354" max="15354" width="9.7109375" style="29" customWidth="1"/>
    <col min="15355" max="15355" width="12" style="29" customWidth="1"/>
    <col min="15356" max="15356" width="0" style="29" hidden="1" customWidth="1"/>
    <col min="15357" max="15357" width="14" style="29" customWidth="1"/>
    <col min="15358" max="15358" width="21.28515625" style="29" customWidth="1"/>
    <col min="15359" max="15359" width="27.7109375" style="29" customWidth="1"/>
    <col min="15360" max="15360" width="14.85546875" style="29" customWidth="1"/>
    <col min="15361" max="15361" width="12.85546875" style="29" customWidth="1"/>
    <col min="15362" max="15362" width="10.42578125" style="29" customWidth="1"/>
    <col min="15363" max="15363" width="13.85546875" style="29" customWidth="1"/>
    <col min="15364" max="15364" width="12.42578125" style="29" customWidth="1"/>
    <col min="15365" max="15365" width="11" style="29" customWidth="1"/>
    <col min="15366" max="15366" width="13.42578125" style="29" customWidth="1"/>
    <col min="15367" max="15368" width="11" style="29" customWidth="1"/>
    <col min="15369" max="15369" width="12.28515625" style="29" customWidth="1"/>
    <col min="15370" max="15370" width="10.85546875" style="29" customWidth="1"/>
    <col min="15371" max="15373" width="0" style="29" hidden="1" customWidth="1"/>
    <col min="15374" max="15374" width="23.28515625" style="29" customWidth="1"/>
    <col min="15375" max="15609" width="11.42578125" style="29"/>
    <col min="15610" max="15610" width="9.7109375" style="29" customWidth="1"/>
    <col min="15611" max="15611" width="12" style="29" customWidth="1"/>
    <col min="15612" max="15612" width="0" style="29" hidden="1" customWidth="1"/>
    <col min="15613" max="15613" width="14" style="29" customWidth="1"/>
    <col min="15614" max="15614" width="21.28515625" style="29" customWidth="1"/>
    <col min="15615" max="15615" width="27.7109375" style="29" customWidth="1"/>
    <col min="15616" max="15616" width="14.85546875" style="29" customWidth="1"/>
    <col min="15617" max="15617" width="12.85546875" style="29" customWidth="1"/>
    <col min="15618" max="15618" width="10.42578125" style="29" customWidth="1"/>
    <col min="15619" max="15619" width="13.85546875" style="29" customWidth="1"/>
    <col min="15620" max="15620" width="12.42578125" style="29" customWidth="1"/>
    <col min="15621" max="15621" width="11" style="29" customWidth="1"/>
    <col min="15622" max="15622" width="13.42578125" style="29" customWidth="1"/>
    <col min="15623" max="15624" width="11" style="29" customWidth="1"/>
    <col min="15625" max="15625" width="12.28515625" style="29" customWidth="1"/>
    <col min="15626" max="15626" width="10.85546875" style="29" customWidth="1"/>
    <col min="15627" max="15629" width="0" style="29" hidden="1" customWidth="1"/>
    <col min="15630" max="15630" width="23.28515625" style="29" customWidth="1"/>
    <col min="15631" max="15865" width="11.42578125" style="29"/>
    <col min="15866" max="15866" width="9.7109375" style="29" customWidth="1"/>
    <col min="15867" max="15867" width="12" style="29" customWidth="1"/>
    <col min="15868" max="15868" width="0" style="29" hidden="1" customWidth="1"/>
    <col min="15869" max="15869" width="14" style="29" customWidth="1"/>
    <col min="15870" max="15870" width="21.28515625" style="29" customWidth="1"/>
    <col min="15871" max="15871" width="27.7109375" style="29" customWidth="1"/>
    <col min="15872" max="15872" width="14.85546875" style="29" customWidth="1"/>
    <col min="15873" max="15873" width="12.85546875" style="29" customWidth="1"/>
    <col min="15874" max="15874" width="10.42578125" style="29" customWidth="1"/>
    <col min="15875" max="15875" width="13.85546875" style="29" customWidth="1"/>
    <col min="15876" max="15876" width="12.42578125" style="29" customWidth="1"/>
    <col min="15877" max="15877" width="11" style="29" customWidth="1"/>
    <col min="15878" max="15878" width="13.42578125" style="29" customWidth="1"/>
    <col min="15879" max="15880" width="11" style="29" customWidth="1"/>
    <col min="15881" max="15881" width="12.28515625" style="29" customWidth="1"/>
    <col min="15882" max="15882" width="10.85546875" style="29" customWidth="1"/>
    <col min="15883" max="15885" width="0" style="29" hidden="1" customWidth="1"/>
    <col min="15886" max="15886" width="23.28515625" style="29" customWidth="1"/>
    <col min="15887" max="16121" width="11.42578125" style="29"/>
    <col min="16122" max="16122" width="9.7109375" style="29" customWidth="1"/>
    <col min="16123" max="16123" width="12" style="29" customWidth="1"/>
    <col min="16124" max="16124" width="0" style="29" hidden="1" customWidth="1"/>
    <col min="16125" max="16125" width="14" style="29" customWidth="1"/>
    <col min="16126" max="16126" width="21.28515625" style="29" customWidth="1"/>
    <col min="16127" max="16127" width="27.7109375" style="29" customWidth="1"/>
    <col min="16128" max="16128" width="14.85546875" style="29" customWidth="1"/>
    <col min="16129" max="16129" width="12.85546875" style="29" customWidth="1"/>
    <col min="16130" max="16130" width="10.42578125" style="29" customWidth="1"/>
    <col min="16131" max="16131" width="13.85546875" style="29" customWidth="1"/>
    <col min="16132" max="16132" width="12.42578125" style="29" customWidth="1"/>
    <col min="16133" max="16133" width="11" style="29" customWidth="1"/>
    <col min="16134" max="16134" width="13.42578125" style="29" customWidth="1"/>
    <col min="16135" max="16136" width="11" style="29" customWidth="1"/>
    <col min="16137" max="16137" width="12.28515625" style="29" customWidth="1"/>
    <col min="16138" max="16138" width="10.85546875" style="29" customWidth="1"/>
    <col min="16139" max="16141" width="0" style="29" hidden="1" customWidth="1"/>
    <col min="16142" max="16142" width="23.28515625" style="29" customWidth="1"/>
    <col min="16143" max="16384" width="11.42578125" style="29"/>
  </cols>
  <sheetData>
    <row r="1" spans="1:16" ht="18">
      <c r="A1" s="517" t="s">
        <v>34</v>
      </c>
      <c r="B1" s="517"/>
      <c r="C1" s="517"/>
      <c r="D1" s="517"/>
    </row>
    <row r="2" spans="1:16">
      <c r="A2" s="437" t="s">
        <v>35</v>
      </c>
      <c r="B2" s="437"/>
      <c r="C2" s="437"/>
      <c r="D2" s="437"/>
      <c r="E2" s="437"/>
      <c r="F2" s="437"/>
      <c r="G2" s="437"/>
      <c r="H2" s="437"/>
      <c r="I2" s="437"/>
      <c r="J2" s="437"/>
      <c r="K2" s="437"/>
      <c r="L2" s="437"/>
      <c r="M2" s="437"/>
      <c r="N2" s="437"/>
    </row>
    <row r="3" spans="1:16" ht="25.5" customHeight="1" thickBot="1">
      <c r="A3" s="518"/>
      <c r="B3" s="518"/>
      <c r="C3" s="518"/>
      <c r="D3" s="518"/>
      <c r="E3" s="438"/>
      <c r="F3" s="438"/>
      <c r="G3" s="518"/>
      <c r="H3" s="518"/>
      <c r="I3" s="518"/>
      <c r="J3" s="518"/>
      <c r="K3" s="518"/>
      <c r="L3" s="438"/>
      <c r="M3" s="438"/>
      <c r="N3" s="438"/>
    </row>
    <row r="4" spans="1:16" s="28" customFormat="1" ht="15" customHeight="1">
      <c r="A4" s="519" t="s">
        <v>111</v>
      </c>
      <c r="B4" s="521" t="s">
        <v>39</v>
      </c>
      <c r="C4" s="521" t="s">
        <v>112</v>
      </c>
      <c r="D4" s="523" t="s">
        <v>113</v>
      </c>
      <c r="E4" s="286" t="s">
        <v>114</v>
      </c>
      <c r="F4" s="287" t="s">
        <v>115</v>
      </c>
      <c r="G4" s="507"/>
      <c r="H4" s="507"/>
      <c r="I4" s="508"/>
      <c r="J4" s="526" t="s">
        <v>116</v>
      </c>
      <c r="K4" s="513" t="s">
        <v>117</v>
      </c>
      <c r="L4" s="533" t="s">
        <v>43</v>
      </c>
      <c r="M4" s="504" t="s">
        <v>44</v>
      </c>
      <c r="N4" s="504" t="s">
        <v>118</v>
      </c>
      <c r="O4" s="504" t="s">
        <v>119</v>
      </c>
    </row>
    <row r="5" spans="1:16" s="28" customFormat="1">
      <c r="A5" s="520"/>
      <c r="B5" s="522"/>
      <c r="C5" s="522"/>
      <c r="D5" s="524"/>
      <c r="E5" s="286"/>
      <c r="F5" s="287"/>
      <c r="G5" s="506" t="s">
        <v>120</v>
      </c>
      <c r="H5" s="507"/>
      <c r="I5" s="508"/>
      <c r="J5" s="527"/>
      <c r="K5" s="530"/>
      <c r="L5" s="533"/>
      <c r="M5" s="504"/>
      <c r="N5" s="504"/>
      <c r="O5" s="504"/>
    </row>
    <row r="6" spans="1:16" s="28" customFormat="1" ht="15" customHeight="1">
      <c r="A6" s="520"/>
      <c r="B6" s="522"/>
      <c r="C6" s="522"/>
      <c r="D6" s="524"/>
      <c r="E6" s="509" t="s">
        <v>121</v>
      </c>
      <c r="F6" s="511" t="s">
        <v>121</v>
      </c>
      <c r="G6" s="513" t="s">
        <v>121</v>
      </c>
      <c r="H6" s="515" t="s">
        <v>122</v>
      </c>
      <c r="I6" s="515" t="s">
        <v>123</v>
      </c>
      <c r="J6" s="528"/>
      <c r="K6" s="531"/>
      <c r="L6" s="533"/>
      <c r="M6" s="504"/>
      <c r="N6" s="505"/>
      <c r="O6" s="505"/>
    </row>
    <row r="7" spans="1:16" s="28" customFormat="1" ht="38.25" customHeight="1">
      <c r="A7" s="510"/>
      <c r="B7" s="512"/>
      <c r="C7" s="512"/>
      <c r="D7" s="525"/>
      <c r="E7" s="510"/>
      <c r="F7" s="512"/>
      <c r="G7" s="514"/>
      <c r="H7" s="516"/>
      <c r="I7" s="516"/>
      <c r="J7" s="529"/>
      <c r="K7" s="532"/>
      <c r="L7" s="533"/>
      <c r="M7" s="504"/>
      <c r="N7" s="505"/>
      <c r="O7" s="505"/>
    </row>
    <row r="8" spans="1:16" s="36" customFormat="1" ht="38.25" customHeight="1">
      <c r="A8" s="501" t="s">
        <v>124</v>
      </c>
      <c r="B8" s="502"/>
      <c r="C8" s="502"/>
      <c r="D8" s="503"/>
      <c r="E8" s="288">
        <f>+E9+E13+E16+E18</f>
        <v>9147425</v>
      </c>
      <c r="F8" s="289">
        <f>+F9+F13+F16+F18</f>
        <v>9147425</v>
      </c>
      <c r="G8" s="288">
        <f>+G9+G13+G16+G18</f>
        <v>9531897.4918211568</v>
      </c>
      <c r="H8" s="290">
        <f>+H9+H13+H16+H18</f>
        <v>9007643.1297709923</v>
      </c>
      <c r="I8" s="290">
        <f>+I9+I13+I16+I18</f>
        <v>8740750.0000000019</v>
      </c>
      <c r="J8" s="291">
        <f t="shared" ref="J8:J38" si="0">+E8+F8+G8</f>
        <v>27826747.491821155</v>
      </c>
      <c r="K8" s="290">
        <f t="shared" ref="K8:K39" si="1">+J8*$C$44</f>
        <v>25517127.449999999</v>
      </c>
      <c r="L8" s="292"/>
      <c r="M8" s="292"/>
      <c r="N8" s="292"/>
      <c r="O8" s="292"/>
      <c r="P8" s="293"/>
    </row>
    <row r="9" spans="1:16" s="41" customFormat="1" ht="12.75" customHeight="1">
      <c r="A9" s="498" t="s">
        <v>125</v>
      </c>
      <c r="B9" s="499"/>
      <c r="C9" s="499"/>
      <c r="D9" s="500"/>
      <c r="E9" s="294">
        <f>SUM(E10:E12)</f>
        <v>7467425</v>
      </c>
      <c r="F9" s="295">
        <f>SUM(F10:F12)</f>
        <v>7467425</v>
      </c>
      <c r="G9" s="296">
        <f>SUM(G10:G12)</f>
        <v>9531897.4918211568</v>
      </c>
      <c r="H9" s="297">
        <f>+SUM(H10:H12)</f>
        <v>9007643.1297709923</v>
      </c>
      <c r="I9" s="297">
        <f>+SUM(I10:I12)</f>
        <v>8740750.0000000019</v>
      </c>
      <c r="J9" s="298">
        <f t="shared" si="0"/>
        <v>24466747.491821155</v>
      </c>
      <c r="K9" s="297">
        <f t="shared" si="1"/>
        <v>22436007.449999999</v>
      </c>
      <c r="L9" s="299"/>
      <c r="M9" s="300"/>
      <c r="N9" s="301"/>
      <c r="O9" s="301"/>
      <c r="P9" s="293"/>
    </row>
    <row r="10" spans="1:16" s="36" customFormat="1" ht="25.5" customHeight="1">
      <c r="A10" s="489">
        <v>1.1000000000000001</v>
      </c>
      <c r="B10" s="492" t="s">
        <v>126</v>
      </c>
      <c r="C10" s="492" t="s">
        <v>127</v>
      </c>
      <c r="D10" s="302" t="s">
        <v>128</v>
      </c>
      <c r="E10" s="303">
        <v>100000</v>
      </c>
      <c r="F10" s="304">
        <v>100000</v>
      </c>
      <c r="G10" s="305">
        <v>0</v>
      </c>
      <c r="H10" s="306">
        <f>+G10*$C$43</f>
        <v>0</v>
      </c>
      <c r="I10" s="306">
        <f>+G10*$C$44</f>
        <v>0</v>
      </c>
      <c r="J10" s="307">
        <f t="shared" si="0"/>
        <v>200000</v>
      </c>
      <c r="K10" s="308">
        <f t="shared" si="1"/>
        <v>183400</v>
      </c>
      <c r="L10" s="309">
        <v>43009</v>
      </c>
      <c r="M10" s="310">
        <v>43435</v>
      </c>
      <c r="N10" s="311" t="s">
        <v>56</v>
      </c>
      <c r="O10" s="495" t="s">
        <v>129</v>
      </c>
      <c r="P10" s="293"/>
    </row>
    <row r="11" spans="1:16" s="36" customFormat="1" ht="13.15">
      <c r="A11" s="490"/>
      <c r="B11" s="493"/>
      <c r="C11" s="493"/>
      <c r="D11" s="312" t="s">
        <v>130</v>
      </c>
      <c r="E11" s="303">
        <v>7317425</v>
      </c>
      <c r="F11" s="304">
        <f>E11</f>
        <v>7317425</v>
      </c>
      <c r="G11" s="305">
        <f>8945805+G44</f>
        <v>9331897.4918211568</v>
      </c>
      <c r="H11" s="313">
        <f>+G11*$C$43</f>
        <v>8818643.1297709923</v>
      </c>
      <c r="I11" s="306">
        <f>+G11*$C$44</f>
        <v>8557350.0000000019</v>
      </c>
      <c r="J11" s="307">
        <f t="shared" si="0"/>
        <v>23966747.491821155</v>
      </c>
      <c r="K11" s="308">
        <f t="shared" si="1"/>
        <v>21977507.449999999</v>
      </c>
      <c r="L11" s="309">
        <v>43009</v>
      </c>
      <c r="M11" s="310">
        <v>44682</v>
      </c>
      <c r="N11" s="311" t="s">
        <v>56</v>
      </c>
      <c r="O11" s="496"/>
      <c r="P11" s="293"/>
    </row>
    <row r="12" spans="1:16" s="36" customFormat="1" ht="52.9">
      <c r="A12" s="491"/>
      <c r="B12" s="494"/>
      <c r="C12" s="494"/>
      <c r="D12" s="312" t="s">
        <v>131</v>
      </c>
      <c r="E12" s="303">
        <v>50000</v>
      </c>
      <c r="F12" s="304">
        <v>50000</v>
      </c>
      <c r="G12" s="305">
        <v>200000</v>
      </c>
      <c r="H12" s="306">
        <f>+G12*$C$43</f>
        <v>189000</v>
      </c>
      <c r="I12" s="306">
        <f>+G12*$C$44</f>
        <v>183400</v>
      </c>
      <c r="J12" s="307">
        <f t="shared" si="0"/>
        <v>300000</v>
      </c>
      <c r="K12" s="308">
        <f t="shared" si="1"/>
        <v>275100</v>
      </c>
      <c r="L12" s="309">
        <v>43009</v>
      </c>
      <c r="M12" s="310">
        <v>44866</v>
      </c>
      <c r="N12" s="311" t="s">
        <v>56</v>
      </c>
      <c r="O12" s="497"/>
      <c r="P12" s="293"/>
    </row>
    <row r="13" spans="1:16" s="36" customFormat="1" ht="12.75" customHeight="1">
      <c r="A13" s="498" t="s">
        <v>132</v>
      </c>
      <c r="B13" s="499"/>
      <c r="C13" s="499"/>
      <c r="D13" s="500"/>
      <c r="E13" s="294">
        <f>SUM(E14:E15)</f>
        <v>250000</v>
      </c>
      <c r="F13" s="295">
        <f>SUM(F14:F15)</f>
        <v>250000</v>
      </c>
      <c r="G13" s="296">
        <f>SUM(G14:G15)</f>
        <v>0</v>
      </c>
      <c r="H13" s="314">
        <f>+G13*0.89</f>
        <v>0</v>
      </c>
      <c r="I13" s="314">
        <f>+H13*0.89</f>
        <v>0</v>
      </c>
      <c r="J13" s="298">
        <f t="shared" si="0"/>
        <v>500000</v>
      </c>
      <c r="K13" s="297">
        <f t="shared" si="1"/>
        <v>458500</v>
      </c>
      <c r="L13" s="299"/>
      <c r="M13" s="300"/>
      <c r="N13" s="301"/>
      <c r="O13" s="301"/>
      <c r="P13" s="293"/>
    </row>
    <row r="14" spans="1:16" s="36" customFormat="1" ht="25.5" customHeight="1">
      <c r="A14" s="489">
        <v>1.2</v>
      </c>
      <c r="B14" s="492" t="s">
        <v>133</v>
      </c>
      <c r="C14" s="492" t="s">
        <v>134</v>
      </c>
      <c r="D14" s="312" t="s">
        <v>135</v>
      </c>
      <c r="E14" s="303">
        <v>50000</v>
      </c>
      <c r="F14" s="304">
        <v>50000</v>
      </c>
      <c r="G14" s="315">
        <v>0</v>
      </c>
      <c r="H14" s="306">
        <f>+G14*$C$43</f>
        <v>0</v>
      </c>
      <c r="I14" s="306">
        <f>+G14*$C$44</f>
        <v>0</v>
      </c>
      <c r="J14" s="316">
        <f t="shared" si="0"/>
        <v>100000</v>
      </c>
      <c r="K14" s="317">
        <f t="shared" si="1"/>
        <v>91700</v>
      </c>
      <c r="L14" s="309">
        <v>43009</v>
      </c>
      <c r="M14" s="310">
        <v>42856</v>
      </c>
      <c r="N14" s="311" t="s">
        <v>56</v>
      </c>
      <c r="O14" s="495" t="s">
        <v>129</v>
      </c>
      <c r="P14" s="293"/>
    </row>
    <row r="15" spans="1:16" s="36" customFormat="1" ht="25.5" customHeight="1">
      <c r="A15" s="491"/>
      <c r="B15" s="494"/>
      <c r="C15" s="494"/>
      <c r="D15" s="312" t="s">
        <v>136</v>
      </c>
      <c r="E15" s="303">
        <v>200000</v>
      </c>
      <c r="F15" s="304">
        <v>200000</v>
      </c>
      <c r="G15" s="315">
        <v>0</v>
      </c>
      <c r="H15" s="306">
        <f>+G15*$C$43</f>
        <v>0</v>
      </c>
      <c r="I15" s="306">
        <f>+G15*$C$44</f>
        <v>0</v>
      </c>
      <c r="J15" s="316">
        <f t="shared" si="0"/>
        <v>400000</v>
      </c>
      <c r="K15" s="317">
        <f t="shared" si="1"/>
        <v>366800</v>
      </c>
      <c r="L15" s="309">
        <v>43009</v>
      </c>
      <c r="M15" s="310">
        <v>44682</v>
      </c>
      <c r="N15" s="311" t="s">
        <v>56</v>
      </c>
      <c r="O15" s="497"/>
      <c r="P15" s="293"/>
    </row>
    <row r="16" spans="1:16" s="326" customFormat="1" ht="12.75" customHeight="1">
      <c r="A16" s="486" t="s">
        <v>137</v>
      </c>
      <c r="B16" s="487"/>
      <c r="C16" s="487"/>
      <c r="D16" s="488"/>
      <c r="E16" s="318">
        <f>+E17</f>
        <v>1400000</v>
      </c>
      <c r="F16" s="319">
        <f>+F17</f>
        <v>1400000</v>
      </c>
      <c r="G16" s="320">
        <f>+G17</f>
        <v>0</v>
      </c>
      <c r="H16" s="314">
        <f>+G16*0.89</f>
        <v>0</v>
      </c>
      <c r="I16" s="314">
        <f>+H16*0.89</f>
        <v>0</v>
      </c>
      <c r="J16" s="321">
        <f t="shared" si="0"/>
        <v>2800000</v>
      </c>
      <c r="K16" s="322">
        <f t="shared" si="1"/>
        <v>2567600</v>
      </c>
      <c r="L16" s="323"/>
      <c r="M16" s="324"/>
      <c r="N16" s="325"/>
      <c r="O16" s="325"/>
      <c r="P16" s="293"/>
    </row>
    <row r="17" spans="1:20" s="36" customFormat="1" ht="38.25" customHeight="1">
      <c r="A17" s="327">
        <v>1.3</v>
      </c>
      <c r="B17" s="328" t="s">
        <v>138</v>
      </c>
      <c r="C17" s="329" t="s">
        <v>139</v>
      </c>
      <c r="D17" s="312" t="s">
        <v>140</v>
      </c>
      <c r="E17" s="303">
        <v>1400000</v>
      </c>
      <c r="F17" s="304">
        <v>1400000</v>
      </c>
      <c r="G17" s="315">
        <v>0</v>
      </c>
      <c r="H17" s="306">
        <f>+G17*$C$43</f>
        <v>0</v>
      </c>
      <c r="I17" s="306">
        <f>+G17*$C$44</f>
        <v>0</v>
      </c>
      <c r="J17" s="316">
        <f t="shared" si="0"/>
        <v>2800000</v>
      </c>
      <c r="K17" s="317">
        <f t="shared" si="1"/>
        <v>2567600</v>
      </c>
      <c r="L17" s="309">
        <v>43009</v>
      </c>
      <c r="M17" s="310">
        <v>43800</v>
      </c>
      <c r="N17" s="311" t="s">
        <v>56</v>
      </c>
      <c r="O17" s="311" t="s">
        <v>129</v>
      </c>
      <c r="P17" s="293"/>
    </row>
    <row r="18" spans="1:20" s="333" customFormat="1" ht="12.75" customHeight="1">
      <c r="A18" s="486" t="s">
        <v>141</v>
      </c>
      <c r="B18" s="487"/>
      <c r="C18" s="487"/>
      <c r="D18" s="488"/>
      <c r="E18" s="318">
        <f>SUM(E19:E19)</f>
        <v>30000</v>
      </c>
      <c r="F18" s="319">
        <f>SUM(F19:F19)</f>
        <v>30000</v>
      </c>
      <c r="G18" s="330">
        <f>SUM(G19:G19)</f>
        <v>0</v>
      </c>
      <c r="H18" s="314">
        <f>+G18*0.89</f>
        <v>0</v>
      </c>
      <c r="I18" s="314">
        <f>+H18*0.89</f>
        <v>0</v>
      </c>
      <c r="J18" s="331">
        <f t="shared" si="0"/>
        <v>60000</v>
      </c>
      <c r="K18" s="332">
        <f t="shared" si="1"/>
        <v>55020</v>
      </c>
      <c r="L18" s="323"/>
      <c r="M18" s="324"/>
      <c r="N18" s="325"/>
      <c r="O18" s="325"/>
      <c r="P18" s="293"/>
    </row>
    <row r="19" spans="1:20" s="335" customFormat="1" ht="38.25" customHeight="1">
      <c r="A19" s="327">
        <v>1.4</v>
      </c>
      <c r="B19" s="329" t="s">
        <v>142</v>
      </c>
      <c r="C19" s="329" t="s">
        <v>143</v>
      </c>
      <c r="D19" s="334" t="s">
        <v>144</v>
      </c>
      <c r="E19" s="303">
        <v>30000</v>
      </c>
      <c r="F19" s="304">
        <v>30000</v>
      </c>
      <c r="G19" s="305">
        <v>0</v>
      </c>
      <c r="H19" s="306">
        <f>+G19*0.89</f>
        <v>0</v>
      </c>
      <c r="I19" s="306">
        <f>+G19*$C$44</f>
        <v>0</v>
      </c>
      <c r="J19" s="307">
        <f t="shared" si="0"/>
        <v>60000</v>
      </c>
      <c r="K19" s="308">
        <f t="shared" si="1"/>
        <v>55020</v>
      </c>
      <c r="L19" s="309">
        <v>43009</v>
      </c>
      <c r="M19" s="310">
        <v>44531</v>
      </c>
      <c r="N19" s="328" t="s">
        <v>56</v>
      </c>
      <c r="O19" s="328" t="s">
        <v>145</v>
      </c>
      <c r="P19" s="293"/>
    </row>
    <row r="20" spans="1:20" s="36" customFormat="1" ht="12.75" customHeight="1">
      <c r="A20" s="477" t="s">
        <v>146</v>
      </c>
      <c r="B20" s="478"/>
      <c r="C20" s="478"/>
      <c r="D20" s="479"/>
      <c r="E20" s="336">
        <f>+E21</f>
        <v>1750000</v>
      </c>
      <c r="F20" s="337">
        <f t="shared" ref="F20:I20" si="2">+F21</f>
        <v>1750000</v>
      </c>
      <c r="G20" s="288">
        <f t="shared" si="2"/>
        <v>0</v>
      </c>
      <c r="H20" s="290">
        <f t="shared" si="2"/>
        <v>0</v>
      </c>
      <c r="I20" s="290">
        <f t="shared" si="2"/>
        <v>0</v>
      </c>
      <c r="J20" s="291">
        <f t="shared" si="0"/>
        <v>3500000</v>
      </c>
      <c r="K20" s="290">
        <f t="shared" si="1"/>
        <v>3209500</v>
      </c>
      <c r="L20" s="338"/>
      <c r="M20" s="339"/>
      <c r="N20" s="340"/>
      <c r="O20" s="340"/>
      <c r="P20" s="293"/>
    </row>
    <row r="21" spans="1:20" s="36" customFormat="1" ht="12.75" customHeight="1">
      <c r="A21" s="486" t="s">
        <v>147</v>
      </c>
      <c r="B21" s="487"/>
      <c r="C21" s="487"/>
      <c r="D21" s="488"/>
      <c r="E21" s="318">
        <f>SUM(E22:E22)</f>
        <v>1750000</v>
      </c>
      <c r="F21" s="319">
        <f>SUM(F22:F22)</f>
        <v>1750000</v>
      </c>
      <c r="G21" s="320">
        <f>SUM(G22:G22)</f>
        <v>0</v>
      </c>
      <c r="H21" s="314">
        <f>+G21*0.89</f>
        <v>0</v>
      </c>
      <c r="I21" s="314"/>
      <c r="J21" s="321">
        <f t="shared" si="0"/>
        <v>3500000</v>
      </c>
      <c r="K21" s="322">
        <f t="shared" si="1"/>
        <v>3209500</v>
      </c>
      <c r="L21" s="323"/>
      <c r="M21" s="324"/>
      <c r="N21" s="325"/>
      <c r="O21" s="325"/>
      <c r="P21" s="293"/>
    </row>
    <row r="22" spans="1:20" s="345" customFormat="1" ht="38.25" customHeight="1">
      <c r="A22" s="341">
        <v>2.1</v>
      </c>
      <c r="B22" s="342" t="s">
        <v>148</v>
      </c>
      <c r="C22" s="343" t="s">
        <v>149</v>
      </c>
      <c r="D22" s="334" t="s">
        <v>150</v>
      </c>
      <c r="E22" s="303">
        <f>3500000/2</f>
        <v>1750000</v>
      </c>
      <c r="F22" s="304">
        <f>3500000/2</f>
        <v>1750000</v>
      </c>
      <c r="G22" s="315">
        <v>0</v>
      </c>
      <c r="H22" s="306">
        <f>+G22*0.89</f>
        <v>0</v>
      </c>
      <c r="I22" s="306">
        <f>+G22*$C$44</f>
        <v>0</v>
      </c>
      <c r="J22" s="316">
        <f t="shared" si="0"/>
        <v>3500000</v>
      </c>
      <c r="K22" s="317">
        <f t="shared" si="1"/>
        <v>3209500</v>
      </c>
      <c r="L22" s="309">
        <v>43009</v>
      </c>
      <c r="M22" s="310">
        <v>43525</v>
      </c>
      <c r="N22" s="344" t="s">
        <v>151</v>
      </c>
      <c r="O22" s="344" t="s">
        <v>129</v>
      </c>
      <c r="P22" s="293"/>
    </row>
    <row r="23" spans="1:20" s="36" customFormat="1" ht="13.15">
      <c r="A23" s="477" t="s">
        <v>152</v>
      </c>
      <c r="B23" s="478"/>
      <c r="C23" s="478"/>
      <c r="D23" s="479"/>
      <c r="E23" s="336">
        <f>+E24</f>
        <v>955000</v>
      </c>
      <c r="F23" s="337">
        <f>+F24</f>
        <v>955000</v>
      </c>
      <c r="G23" s="337">
        <f t="shared" ref="G23:I23" si="3">+G24</f>
        <v>250000</v>
      </c>
      <c r="H23" s="337">
        <f t="shared" si="3"/>
        <v>236250</v>
      </c>
      <c r="I23" s="337">
        <f t="shared" si="3"/>
        <v>229250</v>
      </c>
      <c r="J23" s="291">
        <f t="shared" si="0"/>
        <v>2160000</v>
      </c>
      <c r="K23" s="290">
        <f t="shared" si="1"/>
        <v>1980720</v>
      </c>
      <c r="L23" s="338"/>
      <c r="M23" s="339"/>
      <c r="N23" s="340"/>
      <c r="O23" s="340"/>
      <c r="P23" s="293"/>
    </row>
    <row r="24" spans="1:20" s="347" customFormat="1" ht="12.75" customHeight="1">
      <c r="A24" s="486" t="s">
        <v>153</v>
      </c>
      <c r="B24" s="487"/>
      <c r="C24" s="487"/>
      <c r="D24" s="488"/>
      <c r="E24" s="318">
        <f>SUM(E25:E30)</f>
        <v>955000</v>
      </c>
      <c r="F24" s="319">
        <f>SUM(F25:F30)</f>
        <v>955000</v>
      </c>
      <c r="G24" s="320">
        <f>SUM(G25:G30)</f>
        <v>250000</v>
      </c>
      <c r="H24" s="320">
        <f t="shared" ref="H24:I24" si="4">SUM(H25:H30)</f>
        <v>236250</v>
      </c>
      <c r="I24" s="320">
        <f t="shared" si="4"/>
        <v>229250</v>
      </c>
      <c r="J24" s="321">
        <f t="shared" si="0"/>
        <v>2160000</v>
      </c>
      <c r="K24" s="322">
        <f t="shared" si="1"/>
        <v>1980720</v>
      </c>
      <c r="L24" s="323"/>
      <c r="M24" s="324"/>
      <c r="N24" s="325"/>
      <c r="O24" s="325"/>
      <c r="P24" s="293"/>
      <c r="Q24" s="346"/>
      <c r="R24" s="346"/>
      <c r="S24" s="346"/>
      <c r="T24" s="346"/>
    </row>
    <row r="25" spans="1:20" s="36" customFormat="1" ht="38.25" customHeight="1">
      <c r="A25" s="489">
        <v>3.1</v>
      </c>
      <c r="B25" s="492" t="s">
        <v>154</v>
      </c>
      <c r="C25" s="492" t="s">
        <v>60</v>
      </c>
      <c r="D25" s="348" t="s">
        <v>155</v>
      </c>
      <c r="E25" s="303">
        <f>675000/2</f>
        <v>337500</v>
      </c>
      <c r="F25" s="304">
        <f>E25</f>
        <v>337500</v>
      </c>
      <c r="G25" s="315">
        <v>0</v>
      </c>
      <c r="H25" s="306">
        <f t="shared" ref="H25:H30" si="5">+G25*$C$43</f>
        <v>0</v>
      </c>
      <c r="I25" s="306">
        <f t="shared" ref="I25:I30" si="6">+G25*$C$44</f>
        <v>0</v>
      </c>
      <c r="J25" s="316">
        <f t="shared" si="0"/>
        <v>675000</v>
      </c>
      <c r="K25" s="317">
        <f t="shared" si="1"/>
        <v>618975</v>
      </c>
      <c r="L25" s="309">
        <v>43009</v>
      </c>
      <c r="M25" s="350">
        <v>43952</v>
      </c>
      <c r="N25" s="344" t="s">
        <v>156</v>
      </c>
      <c r="O25" s="474" t="s">
        <v>157</v>
      </c>
      <c r="P25" s="293"/>
    </row>
    <row r="26" spans="1:20" s="36" customFormat="1" ht="25.5" customHeight="1">
      <c r="A26" s="490"/>
      <c r="B26" s="493"/>
      <c r="C26" s="493"/>
      <c r="D26" s="348" t="s">
        <v>158</v>
      </c>
      <c r="E26" s="303">
        <f>135000/2</f>
        <v>67500</v>
      </c>
      <c r="F26" s="304">
        <f>135000/2</f>
        <v>67500</v>
      </c>
      <c r="G26" s="315">
        <v>0</v>
      </c>
      <c r="H26" s="306">
        <f t="shared" si="5"/>
        <v>0</v>
      </c>
      <c r="I26" s="306">
        <f t="shared" si="6"/>
        <v>0</v>
      </c>
      <c r="J26" s="316">
        <f t="shared" si="0"/>
        <v>135000</v>
      </c>
      <c r="K26" s="317">
        <f t="shared" si="1"/>
        <v>123795</v>
      </c>
      <c r="L26" s="309">
        <v>43009</v>
      </c>
      <c r="M26" s="350">
        <v>43191</v>
      </c>
      <c r="N26" s="344" t="s">
        <v>156</v>
      </c>
      <c r="O26" s="475"/>
      <c r="P26" s="293"/>
    </row>
    <row r="27" spans="1:20" s="36" customFormat="1" ht="41.25" customHeight="1">
      <c r="A27" s="490"/>
      <c r="B27" s="493"/>
      <c r="C27" s="493"/>
      <c r="D27" s="348" t="s">
        <v>159</v>
      </c>
      <c r="E27" s="303">
        <f>(190000+60000)/2</f>
        <v>125000</v>
      </c>
      <c r="F27" s="304">
        <f>(190000+60000)/2</f>
        <v>125000</v>
      </c>
      <c r="G27" s="305">
        <v>250000</v>
      </c>
      <c r="H27" s="306">
        <f t="shared" si="5"/>
        <v>236250</v>
      </c>
      <c r="I27" s="306">
        <f t="shared" si="6"/>
        <v>229250</v>
      </c>
      <c r="J27" s="316">
        <f t="shared" si="0"/>
        <v>500000</v>
      </c>
      <c r="K27" s="317">
        <f t="shared" si="1"/>
        <v>458500</v>
      </c>
      <c r="L27" s="349">
        <v>43208</v>
      </c>
      <c r="M27" s="350">
        <v>43543</v>
      </c>
      <c r="N27" s="344" t="s">
        <v>156</v>
      </c>
      <c r="O27" s="475"/>
      <c r="P27" s="293"/>
    </row>
    <row r="28" spans="1:20" s="36" customFormat="1" ht="25.5" customHeight="1">
      <c r="A28" s="490"/>
      <c r="B28" s="493"/>
      <c r="C28" s="493"/>
      <c r="D28" s="348" t="s">
        <v>160</v>
      </c>
      <c r="E28" s="303">
        <v>25000</v>
      </c>
      <c r="F28" s="304">
        <v>25000</v>
      </c>
      <c r="G28" s="315">
        <v>0</v>
      </c>
      <c r="H28" s="306">
        <f t="shared" si="5"/>
        <v>0</v>
      </c>
      <c r="I28" s="306">
        <f t="shared" si="6"/>
        <v>0</v>
      </c>
      <c r="J28" s="316">
        <f t="shared" si="0"/>
        <v>50000</v>
      </c>
      <c r="K28" s="317">
        <f t="shared" si="1"/>
        <v>45850</v>
      </c>
      <c r="L28" s="309">
        <v>43009</v>
      </c>
      <c r="M28" s="350">
        <v>43160</v>
      </c>
      <c r="N28" s="344" t="s">
        <v>156</v>
      </c>
      <c r="O28" s="475"/>
      <c r="P28" s="293"/>
    </row>
    <row r="29" spans="1:20" s="36" customFormat="1" ht="38.25" customHeight="1">
      <c r="A29" s="490"/>
      <c r="B29" s="493"/>
      <c r="C29" s="493"/>
      <c r="D29" s="348" t="s">
        <v>161</v>
      </c>
      <c r="E29" s="303">
        <f>500000/2</f>
        <v>250000</v>
      </c>
      <c r="F29" s="304">
        <f>500000/2</f>
        <v>250000</v>
      </c>
      <c r="G29" s="315">
        <v>0</v>
      </c>
      <c r="H29" s="306">
        <f t="shared" si="5"/>
        <v>0</v>
      </c>
      <c r="I29" s="306">
        <f t="shared" si="6"/>
        <v>0</v>
      </c>
      <c r="J29" s="316">
        <f t="shared" si="0"/>
        <v>500000</v>
      </c>
      <c r="K29" s="317">
        <f t="shared" si="1"/>
        <v>458500</v>
      </c>
      <c r="L29" s="351">
        <v>43556</v>
      </c>
      <c r="M29" s="352">
        <v>43891</v>
      </c>
      <c r="N29" s="344" t="s">
        <v>156</v>
      </c>
      <c r="O29" s="475"/>
      <c r="P29" s="293"/>
    </row>
    <row r="30" spans="1:20" s="36" customFormat="1" ht="25.5" customHeight="1">
      <c r="A30" s="491"/>
      <c r="B30" s="494"/>
      <c r="C30" s="494"/>
      <c r="D30" s="348" t="s">
        <v>162</v>
      </c>
      <c r="E30" s="303">
        <v>150000</v>
      </c>
      <c r="F30" s="304">
        <v>150000</v>
      </c>
      <c r="G30" s="315">
        <v>0</v>
      </c>
      <c r="H30" s="306">
        <f t="shared" si="5"/>
        <v>0</v>
      </c>
      <c r="I30" s="306">
        <f t="shared" si="6"/>
        <v>0</v>
      </c>
      <c r="J30" s="316">
        <f t="shared" si="0"/>
        <v>300000</v>
      </c>
      <c r="K30" s="317">
        <f t="shared" si="1"/>
        <v>275100</v>
      </c>
      <c r="L30" s="309">
        <v>43556</v>
      </c>
      <c r="M30" s="352">
        <v>43891</v>
      </c>
      <c r="N30" s="344" t="s">
        <v>156</v>
      </c>
      <c r="O30" s="476"/>
      <c r="P30" s="293"/>
    </row>
    <row r="31" spans="1:20" s="36" customFormat="1" ht="12.75" customHeight="1">
      <c r="A31" s="477" t="s">
        <v>163</v>
      </c>
      <c r="B31" s="478"/>
      <c r="C31" s="478"/>
      <c r="D31" s="479"/>
      <c r="E31" s="353">
        <f>SUM(E32)</f>
        <v>1300500</v>
      </c>
      <c r="F31" s="289">
        <f>SUM(F32)</f>
        <v>1300500</v>
      </c>
      <c r="G31" s="288">
        <f>SUM(G32)</f>
        <v>0</v>
      </c>
      <c r="H31" s="354">
        <f>+G31*0.89</f>
        <v>0</v>
      </c>
      <c r="I31" s="354">
        <f>+H31*0.89</f>
        <v>0</v>
      </c>
      <c r="J31" s="291">
        <f t="shared" si="0"/>
        <v>2601000</v>
      </c>
      <c r="K31" s="290">
        <f t="shared" si="1"/>
        <v>2385117</v>
      </c>
      <c r="L31" s="338"/>
      <c r="M31" s="339"/>
      <c r="N31" s="340"/>
      <c r="O31" s="340"/>
      <c r="P31" s="293"/>
    </row>
    <row r="32" spans="1:20" s="36" customFormat="1" ht="25.5" customHeight="1">
      <c r="A32" s="327">
        <v>4.0999999999999996</v>
      </c>
      <c r="B32" s="329" t="s">
        <v>164</v>
      </c>
      <c r="C32" s="329"/>
      <c r="D32" s="355"/>
      <c r="E32" s="303">
        <v>1300500</v>
      </c>
      <c r="F32" s="304">
        <v>1300500</v>
      </c>
      <c r="G32" s="315">
        <v>0</v>
      </c>
      <c r="H32" s="306">
        <f>+G32*$C$43</f>
        <v>0</v>
      </c>
      <c r="I32" s="306">
        <f>+G32*$C$44</f>
        <v>0</v>
      </c>
      <c r="J32" s="316">
        <f t="shared" si="0"/>
        <v>2601000</v>
      </c>
      <c r="K32" s="317">
        <f t="shared" si="1"/>
        <v>2385117</v>
      </c>
      <c r="L32" s="309">
        <v>43009</v>
      </c>
      <c r="M32" s="310">
        <v>44866</v>
      </c>
      <c r="N32" s="311" t="s">
        <v>56</v>
      </c>
      <c r="O32" s="311" t="s">
        <v>145</v>
      </c>
      <c r="P32" s="293"/>
    </row>
    <row r="33" spans="1:20" s="36" customFormat="1" ht="12.75" customHeight="1">
      <c r="A33" s="477" t="s">
        <v>165</v>
      </c>
      <c r="B33" s="478"/>
      <c r="C33" s="478"/>
      <c r="D33" s="479"/>
      <c r="E33" s="353">
        <f>SUM(E34:E36)</f>
        <v>265000</v>
      </c>
      <c r="F33" s="356">
        <f>SUM(F34:F36)</f>
        <v>265000</v>
      </c>
      <c r="G33" s="357">
        <f>SUM(G34:G35)</f>
        <v>0</v>
      </c>
      <c r="H33" s="354">
        <f>+G33*0.89</f>
        <v>0</v>
      </c>
      <c r="I33" s="354">
        <f>+H33*0.89</f>
        <v>0</v>
      </c>
      <c r="J33" s="358">
        <f t="shared" si="0"/>
        <v>530000</v>
      </c>
      <c r="K33" s="359">
        <f t="shared" si="1"/>
        <v>486010</v>
      </c>
      <c r="L33" s="338"/>
      <c r="M33" s="339"/>
      <c r="N33" s="339"/>
      <c r="O33" s="339"/>
      <c r="P33" s="293"/>
    </row>
    <row r="34" spans="1:20" s="36" customFormat="1" ht="25.5" customHeight="1">
      <c r="A34" s="327">
        <v>5.0999999999999996</v>
      </c>
      <c r="B34" s="329" t="s">
        <v>166</v>
      </c>
      <c r="C34" s="329" t="s">
        <v>167</v>
      </c>
      <c r="D34" s="355" t="s">
        <v>168</v>
      </c>
      <c r="E34" s="303">
        <v>90000</v>
      </c>
      <c r="F34" s="304">
        <v>90000</v>
      </c>
      <c r="G34" s="315">
        <v>0</v>
      </c>
      <c r="H34" s="306">
        <f>+G34*$C$43</f>
        <v>0</v>
      </c>
      <c r="I34" s="306">
        <f>+G34*$C$44</f>
        <v>0</v>
      </c>
      <c r="J34" s="316">
        <f t="shared" si="0"/>
        <v>180000</v>
      </c>
      <c r="K34" s="317">
        <f t="shared" si="1"/>
        <v>165060</v>
      </c>
      <c r="L34" s="309">
        <v>43009</v>
      </c>
      <c r="M34" s="310">
        <v>44958</v>
      </c>
      <c r="N34" s="311" t="s">
        <v>56</v>
      </c>
      <c r="O34" s="311" t="s">
        <v>145</v>
      </c>
      <c r="P34" s="293"/>
    </row>
    <row r="35" spans="1:20" s="36" customFormat="1" ht="38.25" customHeight="1">
      <c r="A35" s="327">
        <v>5.2</v>
      </c>
      <c r="B35" s="329" t="s">
        <v>169</v>
      </c>
      <c r="C35" s="329" t="s">
        <v>170</v>
      </c>
      <c r="D35" s="355" t="s">
        <v>171</v>
      </c>
      <c r="E35" s="303">
        <v>50000</v>
      </c>
      <c r="F35" s="304">
        <v>50000</v>
      </c>
      <c r="G35" s="315">
        <v>0</v>
      </c>
      <c r="H35" s="306">
        <f>+G35*$C$43</f>
        <v>0</v>
      </c>
      <c r="I35" s="306">
        <f>+G35*$C$44</f>
        <v>0</v>
      </c>
      <c r="J35" s="316">
        <f t="shared" si="0"/>
        <v>100000</v>
      </c>
      <c r="K35" s="317">
        <f t="shared" si="1"/>
        <v>91700</v>
      </c>
      <c r="L35" s="309">
        <v>43647</v>
      </c>
      <c r="M35" s="310">
        <v>44835</v>
      </c>
      <c r="N35" s="311" t="s">
        <v>56</v>
      </c>
      <c r="O35" s="311" t="s">
        <v>145</v>
      </c>
      <c r="P35" s="293"/>
    </row>
    <row r="36" spans="1:20" s="36" customFormat="1" ht="25.5" customHeight="1">
      <c r="A36" s="327">
        <v>5.3</v>
      </c>
      <c r="B36" s="329" t="s">
        <v>172</v>
      </c>
      <c r="C36" s="329"/>
      <c r="D36" s="355" t="s">
        <v>171</v>
      </c>
      <c r="E36" s="303">
        <v>125000</v>
      </c>
      <c r="F36" s="304">
        <v>125000</v>
      </c>
      <c r="G36" s="315">
        <v>0</v>
      </c>
      <c r="H36" s="306">
        <f>+G36*$C$43</f>
        <v>0</v>
      </c>
      <c r="I36" s="306">
        <f>+G36*$C$44</f>
        <v>0</v>
      </c>
      <c r="J36" s="316">
        <f t="shared" si="0"/>
        <v>250000</v>
      </c>
      <c r="K36" s="317">
        <f t="shared" si="1"/>
        <v>229250</v>
      </c>
      <c r="L36" s="309">
        <v>43009</v>
      </c>
      <c r="M36" s="310">
        <v>44836</v>
      </c>
      <c r="N36" s="311" t="s">
        <v>56</v>
      </c>
      <c r="O36" s="311" t="s">
        <v>145</v>
      </c>
      <c r="P36" s="293"/>
    </row>
    <row r="37" spans="1:20" s="36" customFormat="1" ht="12.75" customHeight="1">
      <c r="A37" s="477" t="s">
        <v>173</v>
      </c>
      <c r="B37" s="478"/>
      <c r="C37" s="478"/>
      <c r="D37" s="479"/>
      <c r="E37" s="353">
        <f>SUM(E38)</f>
        <v>1582075</v>
      </c>
      <c r="F37" s="356">
        <f>SUM(F38:F38)</f>
        <v>1582075</v>
      </c>
      <c r="G37" s="357">
        <v>0</v>
      </c>
      <c r="H37" s="359">
        <v>0</v>
      </c>
      <c r="I37" s="359">
        <v>0</v>
      </c>
      <c r="J37" s="358">
        <f t="shared" si="0"/>
        <v>3164150</v>
      </c>
      <c r="K37" s="359">
        <f t="shared" si="1"/>
        <v>2901525.5500000003</v>
      </c>
      <c r="L37" s="338"/>
      <c r="M37" s="339"/>
      <c r="N37" s="340"/>
      <c r="O37" s="340"/>
      <c r="P37" s="293"/>
    </row>
    <row r="38" spans="1:20" s="36" customFormat="1" ht="25.5" customHeight="1">
      <c r="A38" s="327">
        <v>6.1</v>
      </c>
      <c r="B38" s="329" t="s">
        <v>174</v>
      </c>
      <c r="C38" s="329"/>
      <c r="D38" s="355"/>
      <c r="E38" s="303">
        <v>1582075</v>
      </c>
      <c r="F38" s="304">
        <v>1582075</v>
      </c>
      <c r="G38" s="315">
        <v>0</v>
      </c>
      <c r="H38" s="306">
        <v>0</v>
      </c>
      <c r="I38" s="306">
        <f>+G38*$C$44</f>
        <v>0</v>
      </c>
      <c r="J38" s="316">
        <f t="shared" si="0"/>
        <v>3164150</v>
      </c>
      <c r="K38" s="317">
        <f t="shared" si="1"/>
        <v>2901525.5500000003</v>
      </c>
      <c r="L38" s="360"/>
      <c r="M38" s="311"/>
      <c r="N38" s="361"/>
      <c r="O38" s="361"/>
      <c r="P38" s="293"/>
    </row>
    <row r="39" spans="1:20" s="36" customFormat="1" ht="16.149999999999999" thickBot="1">
      <c r="A39" s="480" t="s">
        <v>63</v>
      </c>
      <c r="B39" s="481"/>
      <c r="C39" s="481"/>
      <c r="D39" s="482"/>
      <c r="E39" s="362">
        <f>+E9+E13+E16+E18+E21+E31+E33+E37+E24</f>
        <v>15000000</v>
      </c>
      <c r="F39" s="363">
        <f>+F9+F13+F16+F18+F21+F31+F33+F37+F24</f>
        <v>15000000</v>
      </c>
      <c r="G39" s="364">
        <f>+G9+G13+G16+G18+G21+G31+G33+G37+G24</f>
        <v>9781897.4918211568</v>
      </c>
      <c r="H39" s="364">
        <f t="shared" ref="H39:I39" si="7">+H9+H13+H16+H18+H21+H31+H33+H37+H24</f>
        <v>9243893.1297709923</v>
      </c>
      <c r="I39" s="364">
        <f t="shared" si="7"/>
        <v>8970000.0000000019</v>
      </c>
      <c r="J39" s="364">
        <f>+J9+J13+J16+J18+J21+J31+J33+J37+J24</f>
        <v>39781897.491821155</v>
      </c>
      <c r="K39" s="365">
        <f t="shared" si="1"/>
        <v>36480000</v>
      </c>
      <c r="L39" s="366"/>
      <c r="M39" s="367"/>
      <c r="N39" s="368"/>
      <c r="O39" s="368"/>
      <c r="P39" s="293"/>
    </row>
    <row r="40" spans="1:20" s="58" customFormat="1" ht="15" customHeight="1">
      <c r="A40" s="483" t="s">
        <v>62</v>
      </c>
      <c r="B40" s="484"/>
      <c r="C40" s="484"/>
      <c r="D40" s="485"/>
      <c r="E40" s="369"/>
      <c r="F40" s="370"/>
      <c r="G40" s="371">
        <f>+I40/C44</f>
        <v>218102.50817884406</v>
      </c>
      <c r="H40" s="372">
        <v>200000</v>
      </c>
      <c r="I40" s="372">
        <v>200000</v>
      </c>
      <c r="J40" s="371">
        <f>+K40/C44</f>
        <v>218102.50817884406</v>
      </c>
      <c r="K40" s="372">
        <v>200000</v>
      </c>
      <c r="L40" s="60"/>
      <c r="M40" s="60"/>
      <c r="N40" s="36"/>
      <c r="S40" s="36"/>
      <c r="T40" s="36"/>
    </row>
    <row r="41" spans="1:20" s="380" customFormat="1" ht="15.75" customHeight="1">
      <c r="A41" s="472" t="s">
        <v>175</v>
      </c>
      <c r="B41" s="472"/>
      <c r="C41" s="472"/>
      <c r="D41" s="472"/>
      <c r="E41" s="373"/>
      <c r="F41" s="373"/>
      <c r="G41" s="374">
        <f>+SUM(G39:G40)</f>
        <v>10000000</v>
      </c>
      <c r="H41" s="375">
        <f>+SUM(H39:H40)</f>
        <v>9443893.1297709923</v>
      </c>
      <c r="I41" s="375">
        <f>+SUM(I39:I40)</f>
        <v>9170000.0000000019</v>
      </c>
      <c r="J41" s="376">
        <f>+SUM(J39:J40)</f>
        <v>40000000</v>
      </c>
      <c r="K41" s="377">
        <f>+SUM(K39:K40)</f>
        <v>36680000</v>
      </c>
      <c r="L41" s="378"/>
      <c r="M41" s="379"/>
      <c r="S41" s="381"/>
      <c r="T41" s="381"/>
    </row>
    <row r="42" spans="1:20" s="36" customFormat="1" ht="11.45">
      <c r="A42" s="62"/>
      <c r="B42" s="62"/>
      <c r="C42" s="62"/>
      <c r="D42" s="62"/>
      <c r="E42" s="63"/>
      <c r="F42" s="63"/>
      <c r="G42" s="63"/>
      <c r="H42" s="382"/>
      <c r="I42" s="382"/>
      <c r="J42" s="63"/>
      <c r="K42" s="383"/>
      <c r="L42" s="63"/>
      <c r="M42" s="65"/>
      <c r="N42" s="58"/>
    </row>
    <row r="43" spans="1:20" s="36" customFormat="1" ht="26.45" hidden="1">
      <c r="A43" s="59"/>
      <c r="B43" s="384" t="s">
        <v>176</v>
      </c>
      <c r="C43" s="384">
        <v>0.94499999999999995</v>
      </c>
      <c r="D43" s="385">
        <v>42622</v>
      </c>
      <c r="E43" s="60"/>
      <c r="F43" s="386">
        <v>10000000</v>
      </c>
      <c r="G43" s="387">
        <f>+F43-G41</f>
        <v>0</v>
      </c>
      <c r="H43" s="388"/>
      <c r="I43" s="388"/>
      <c r="J43" s="389"/>
      <c r="K43" s="383"/>
      <c r="L43" s="60"/>
      <c r="M43" s="60"/>
    </row>
    <row r="44" spans="1:20" s="36" customFormat="1" ht="26.45">
      <c r="A44" s="59"/>
      <c r="B44" s="384" t="s">
        <v>176</v>
      </c>
      <c r="C44" s="384">
        <v>0.91700000000000004</v>
      </c>
      <c r="D44" s="385">
        <v>42856</v>
      </c>
      <c r="E44" s="60"/>
      <c r="F44" s="390"/>
      <c r="G44" s="400">
        <v>386092.49182115664</v>
      </c>
      <c r="H44" s="388"/>
      <c r="I44" s="388"/>
      <c r="J44" s="389"/>
      <c r="K44" s="383"/>
      <c r="L44" s="60"/>
      <c r="M44" s="60"/>
    </row>
    <row r="45" spans="1:20" s="36" customFormat="1" ht="39.6" hidden="1">
      <c r="A45" s="391"/>
      <c r="B45" s="384" t="s">
        <v>177</v>
      </c>
      <c r="C45" s="392" t="e">
        <f>+#REF!/#REF!</f>
        <v>#REF!</v>
      </c>
      <c r="D45" s="59"/>
      <c r="E45" s="65"/>
      <c r="F45" s="65"/>
      <c r="G45" s="401">
        <f>0.05*(G9+G23)</f>
        <v>489094.87459105789</v>
      </c>
      <c r="H45" s="393"/>
      <c r="I45" s="393"/>
      <c r="J45" s="65"/>
      <c r="K45" s="394"/>
      <c r="L45" s="65"/>
      <c r="M45" s="60"/>
    </row>
    <row r="46" spans="1:20" s="36" customFormat="1" ht="11.45" hidden="1">
      <c r="A46" s="59"/>
      <c r="B46" s="59"/>
      <c r="C46" s="59"/>
      <c r="D46" s="59"/>
      <c r="E46" s="60"/>
      <c r="F46" s="60"/>
      <c r="G46" s="395"/>
      <c r="H46" s="396"/>
      <c r="I46" s="396"/>
      <c r="J46" s="397"/>
      <c r="K46" s="394"/>
      <c r="L46" s="397"/>
      <c r="M46" s="397"/>
    </row>
    <row r="47" spans="1:20" s="36" customFormat="1" ht="11.45" hidden="1">
      <c r="A47" s="59"/>
      <c r="B47" s="59"/>
      <c r="C47" s="59"/>
      <c r="D47" s="59"/>
      <c r="E47" s="60"/>
      <c r="F47" s="60"/>
      <c r="G47" s="60"/>
      <c r="H47" s="388"/>
      <c r="I47" s="388"/>
      <c r="J47" s="60"/>
      <c r="K47" s="383"/>
      <c r="L47" s="60"/>
      <c r="M47" s="60"/>
    </row>
    <row r="48" spans="1:20" s="36" customFormat="1" ht="11.45" hidden="1">
      <c r="A48" s="473" t="s">
        <v>66</v>
      </c>
      <c r="B48" s="473"/>
      <c r="C48" s="473"/>
      <c r="D48" s="473"/>
      <c r="E48" s="60"/>
      <c r="F48" s="60"/>
      <c r="G48" s="398">
        <v>8945804.5320218783</v>
      </c>
      <c r="H48" s="388"/>
      <c r="I48" s="388"/>
      <c r="J48" s="60"/>
      <c r="K48" s="383"/>
      <c r="L48" s="60"/>
      <c r="M48" s="60"/>
    </row>
    <row r="49" spans="1:14" hidden="1">
      <c r="A49" s="59"/>
      <c r="B49" s="59"/>
      <c r="C49" s="59"/>
      <c r="D49" s="59"/>
      <c r="E49" s="60"/>
      <c r="F49" s="60"/>
      <c r="G49" s="399">
        <f>+G11-G48</f>
        <v>386092.95979927853</v>
      </c>
      <c r="H49" s="388"/>
      <c r="I49" s="388"/>
      <c r="J49" s="60"/>
      <c r="K49" s="383"/>
      <c r="L49" s="60"/>
      <c r="M49" s="60"/>
      <c r="N49" s="36"/>
    </row>
    <row r="50" spans="1:14" hidden="1"/>
    <row r="51" spans="1:14" hidden="1"/>
    <row r="52" spans="1:14" hidden="1"/>
    <row r="53" spans="1:14" hidden="1"/>
  </sheetData>
  <mergeCells count="47">
    <mergeCell ref="A1:D1"/>
    <mergeCell ref="A2:N3"/>
    <mergeCell ref="A4:A7"/>
    <mergeCell ref="B4:B7"/>
    <mergeCell ref="C4:C7"/>
    <mergeCell ref="D4:D7"/>
    <mergeCell ref="G4:I4"/>
    <mergeCell ref="J4:J7"/>
    <mergeCell ref="K4:K7"/>
    <mergeCell ref="L4:L7"/>
    <mergeCell ref="M4:M7"/>
    <mergeCell ref="N4:N7"/>
    <mergeCell ref="O4:O7"/>
    <mergeCell ref="G5:I5"/>
    <mergeCell ref="E6:E7"/>
    <mergeCell ref="F6:F7"/>
    <mergeCell ref="G6:G7"/>
    <mergeCell ref="H6:H7"/>
    <mergeCell ref="I6:I7"/>
    <mergeCell ref="A8:D8"/>
    <mergeCell ref="A9:D9"/>
    <mergeCell ref="A10:A12"/>
    <mergeCell ref="B10:B12"/>
    <mergeCell ref="C10:C12"/>
    <mergeCell ref="A24:D24"/>
    <mergeCell ref="A25:A30"/>
    <mergeCell ref="B25:B30"/>
    <mergeCell ref="C25:C30"/>
    <mergeCell ref="O10:O12"/>
    <mergeCell ref="A13:D13"/>
    <mergeCell ref="A14:A15"/>
    <mergeCell ref="B14:B15"/>
    <mergeCell ref="C14:C15"/>
    <mergeCell ref="O14:O15"/>
    <mergeCell ref="A16:D16"/>
    <mergeCell ref="A18:D18"/>
    <mergeCell ref="A20:D20"/>
    <mergeCell ref="A21:D21"/>
    <mergeCell ref="A23:D23"/>
    <mergeCell ref="A41:D41"/>
    <mergeCell ref="A48:D48"/>
    <mergeCell ref="O25:O30"/>
    <mergeCell ref="A31:D31"/>
    <mergeCell ref="A37:D37"/>
    <mergeCell ref="A39:D39"/>
    <mergeCell ref="A40:D40"/>
    <mergeCell ref="A33:D33"/>
  </mergeCells>
  <pageMargins left="0.25" right="0.25" top="0.75" bottom="0.75" header="0.3" footer="0.3"/>
  <pageSetup paperSize="5" scale="57" fitToHeight="2"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2:E11"/>
  <sheetViews>
    <sheetView workbookViewId="0" xr3:uid="{9B253EF2-77E0-53E3-AE26-4D66ECD923F3}">
      <selection activeCell="E11" sqref="E11"/>
    </sheetView>
  </sheetViews>
  <sheetFormatPr defaultColWidth="9" defaultRowHeight="13.15"/>
  <cols>
    <col min="1" max="1" width="9" style="185"/>
    <col min="2" max="2" width="41.7109375" style="185" customWidth="1"/>
    <col min="3" max="3" width="31.140625" style="185" customWidth="1"/>
    <col min="4" max="4" width="24.7109375" style="185" customWidth="1"/>
    <col min="5" max="5" width="65.140625" style="185" customWidth="1"/>
    <col min="6" max="16384" width="9" style="185"/>
  </cols>
  <sheetData>
    <row r="2" spans="1:5" s="181" customFormat="1" ht="30.75" customHeight="1">
      <c r="B2" s="180" t="s">
        <v>87</v>
      </c>
      <c r="C2" s="180" t="s">
        <v>178</v>
      </c>
      <c r="D2" s="180" t="s">
        <v>179</v>
      </c>
      <c r="E2" s="180" t="s">
        <v>180</v>
      </c>
    </row>
    <row r="3" spans="1:5" s="182" customFormat="1">
      <c r="B3" s="534" t="s">
        <v>181</v>
      </c>
      <c r="C3" s="535"/>
      <c r="D3" s="535"/>
      <c r="E3" s="536"/>
    </row>
    <row r="4" spans="1:5" s="181" customFormat="1">
      <c r="B4" s="537" t="s">
        <v>52</v>
      </c>
      <c r="C4" s="538"/>
      <c r="D4" s="538"/>
      <c r="E4" s="539"/>
    </row>
    <row r="5" spans="1:5" s="182" customFormat="1">
      <c r="B5" s="540" t="s">
        <v>182</v>
      </c>
      <c r="C5" s="540"/>
      <c r="D5" s="540"/>
      <c r="E5" s="540"/>
    </row>
    <row r="6" spans="1:5" ht="26.45">
      <c r="B6" s="264" t="s">
        <v>183</v>
      </c>
      <c r="C6" s="184" t="s">
        <v>184</v>
      </c>
      <c r="D6" s="184" t="s">
        <v>185</v>
      </c>
      <c r="E6" s="184" t="s">
        <v>186</v>
      </c>
    </row>
    <row r="7" spans="1:5" s="182" customFormat="1">
      <c r="B7" s="540" t="s">
        <v>187</v>
      </c>
      <c r="C7" s="540"/>
      <c r="D7" s="540"/>
      <c r="E7" s="540"/>
    </row>
    <row r="8" spans="1:5" ht="37.9" customHeight="1">
      <c r="B8" s="183" t="s">
        <v>188</v>
      </c>
      <c r="C8" s="184" t="s">
        <v>189</v>
      </c>
      <c r="D8" s="184" t="s">
        <v>185</v>
      </c>
      <c r="E8" s="184" t="s">
        <v>190</v>
      </c>
    </row>
    <row r="9" spans="1:5" ht="12.6" customHeight="1">
      <c r="A9" s="181"/>
      <c r="B9" s="537" t="s">
        <v>58</v>
      </c>
      <c r="C9" s="538"/>
      <c r="D9" s="538"/>
      <c r="E9" s="539"/>
    </row>
    <row r="10" spans="1:5" ht="15" customHeight="1">
      <c r="B10" s="540" t="s">
        <v>191</v>
      </c>
      <c r="C10" s="540"/>
      <c r="D10" s="540"/>
      <c r="E10" s="540"/>
    </row>
    <row r="11" spans="1:5" ht="52.9">
      <c r="B11" s="198" t="s">
        <v>192</v>
      </c>
      <c r="C11" s="184" t="s">
        <v>193</v>
      </c>
      <c r="D11" s="184" t="s">
        <v>185</v>
      </c>
      <c r="E11" s="184" t="s">
        <v>190</v>
      </c>
    </row>
  </sheetData>
  <mergeCells count="6">
    <mergeCell ref="B3:E3"/>
    <mergeCell ref="B4:E4"/>
    <mergeCell ref="B5:E5"/>
    <mergeCell ref="B7:E7"/>
    <mergeCell ref="B10:E10"/>
    <mergeCell ref="B9:E9"/>
  </mergeCells>
  <pageMargins left="0.7" right="0.7" top="0.75" bottom="0.75" header="0.3" footer="0.3"/>
  <pageSetup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2:E13"/>
  <sheetViews>
    <sheetView workbookViewId="0" xr3:uid="{85D5C41F-068E-5C55-9968-509E7C2A5619}">
      <selection activeCell="E11" sqref="E11"/>
    </sheetView>
  </sheetViews>
  <sheetFormatPr defaultColWidth="9" defaultRowHeight="13.15"/>
  <cols>
    <col min="1" max="1" width="9" style="185"/>
    <col min="2" max="2" width="41.7109375" style="185" customWidth="1"/>
    <col min="3" max="3" width="31.140625" style="185" customWidth="1"/>
    <col min="4" max="4" width="24.7109375" style="185" customWidth="1"/>
    <col min="5" max="5" width="46.85546875" style="185" customWidth="1"/>
    <col min="6" max="16384" width="9" style="185"/>
  </cols>
  <sheetData>
    <row r="2" spans="2:5" s="181" customFormat="1" ht="30.75" customHeight="1">
      <c r="B2" s="180" t="s">
        <v>87</v>
      </c>
      <c r="C2" s="180" t="s">
        <v>178</v>
      </c>
      <c r="D2" s="180" t="s">
        <v>179</v>
      </c>
      <c r="E2" s="180" t="s">
        <v>180</v>
      </c>
    </row>
    <row r="3" spans="2:5" s="182" customFormat="1">
      <c r="B3" s="534" t="s">
        <v>194</v>
      </c>
      <c r="C3" s="535"/>
      <c r="D3" s="535"/>
      <c r="E3" s="536"/>
    </row>
    <row r="4" spans="2:5" s="181" customFormat="1">
      <c r="B4" s="537" t="s">
        <v>52</v>
      </c>
      <c r="C4" s="538"/>
      <c r="D4" s="538"/>
      <c r="E4" s="539"/>
    </row>
    <row r="5" spans="2:5" s="182" customFormat="1">
      <c r="B5" s="540" t="s">
        <v>195</v>
      </c>
      <c r="C5" s="540"/>
      <c r="D5" s="540"/>
      <c r="E5" s="540"/>
    </row>
    <row r="6" spans="2:5" ht="26.45">
      <c r="B6" s="183" t="s">
        <v>196</v>
      </c>
      <c r="C6" s="184" t="s">
        <v>197</v>
      </c>
      <c r="D6" s="184" t="s">
        <v>198</v>
      </c>
      <c r="E6" s="184" t="s">
        <v>199</v>
      </c>
    </row>
    <row r="7" spans="2:5" s="182" customFormat="1">
      <c r="B7" s="540" t="s">
        <v>200</v>
      </c>
      <c r="C7" s="540"/>
      <c r="D7" s="540"/>
      <c r="E7" s="540"/>
    </row>
    <row r="8" spans="2:5" ht="49.9" customHeight="1">
      <c r="B8" s="198" t="s">
        <v>201</v>
      </c>
      <c r="C8" s="184" t="s">
        <v>202</v>
      </c>
      <c r="D8" s="184" t="s">
        <v>198</v>
      </c>
      <c r="E8" s="184" t="s">
        <v>203</v>
      </c>
    </row>
    <row r="9" spans="2:5" s="182" customFormat="1">
      <c r="B9" s="540" t="s">
        <v>204</v>
      </c>
      <c r="C9" s="540"/>
      <c r="D9" s="540"/>
      <c r="E9" s="540"/>
    </row>
    <row r="10" spans="2:5" ht="49.9" customHeight="1">
      <c r="B10" s="198" t="s">
        <v>201</v>
      </c>
      <c r="C10" s="184" t="s">
        <v>205</v>
      </c>
      <c r="D10" s="184" t="s">
        <v>198</v>
      </c>
      <c r="E10" s="184" t="s">
        <v>203</v>
      </c>
    </row>
    <row r="11" spans="2:5" s="181" customFormat="1">
      <c r="B11" s="541" t="s">
        <v>58</v>
      </c>
      <c r="C11" s="541"/>
      <c r="D11" s="541"/>
      <c r="E11" s="541"/>
    </row>
    <row r="12" spans="2:5">
      <c r="B12" s="540" t="s">
        <v>206</v>
      </c>
      <c r="C12" s="540"/>
      <c r="D12" s="540"/>
      <c r="E12" s="540"/>
    </row>
    <row r="13" spans="2:5" ht="26.45">
      <c r="B13" s="268" t="s">
        <v>207</v>
      </c>
      <c r="C13" s="184" t="s">
        <v>208</v>
      </c>
      <c r="D13" s="184" t="s">
        <v>209</v>
      </c>
      <c r="E13" s="184" t="s">
        <v>203</v>
      </c>
    </row>
  </sheetData>
  <mergeCells count="7">
    <mergeCell ref="B12:E12"/>
    <mergeCell ref="B3:E3"/>
    <mergeCell ref="B4:E4"/>
    <mergeCell ref="B5:E5"/>
    <mergeCell ref="B7:E7"/>
    <mergeCell ref="B11:E11"/>
    <mergeCell ref="B9:E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2:CWK16"/>
  <sheetViews>
    <sheetView zoomScale="75" zoomScaleNormal="75" workbookViewId="0" xr3:uid="{44B22561-5205-5C8A-B808-2C70100D228F}">
      <pane ySplit="2" topLeftCell="A3" activePane="bottomLeft" state="frozen"/>
      <selection pane="bottomLeft" activeCell="E11" sqref="E11"/>
      <selection activeCell="E11" sqref="E11"/>
    </sheetView>
  </sheetViews>
  <sheetFormatPr defaultColWidth="9" defaultRowHeight="13.15"/>
  <cols>
    <col min="1" max="1" width="9" style="186"/>
    <col min="2" max="2" width="36" style="189" customWidth="1"/>
    <col min="3" max="4" width="13.42578125" style="189" customWidth="1"/>
    <col min="5" max="8" width="7.85546875" style="189" customWidth="1"/>
    <col min="9" max="9" width="13.140625" style="189" customWidth="1"/>
    <col min="10" max="10" width="26" style="189" customWidth="1"/>
    <col min="11" max="11" width="9" style="186"/>
    <col min="12" max="12" width="10.42578125" style="186" bestFit="1" customWidth="1"/>
    <col min="13" max="2637" width="9" style="186"/>
    <col min="2638" max="16384" width="9" style="189"/>
  </cols>
  <sheetData>
    <row r="2" spans="1:2637" s="187" customFormat="1" ht="26.45">
      <c r="A2" s="186"/>
      <c r="B2" s="180" t="s">
        <v>87</v>
      </c>
      <c r="C2" s="180" t="s">
        <v>88</v>
      </c>
      <c r="D2" s="180" t="s">
        <v>210</v>
      </c>
      <c r="E2" s="180" t="s">
        <v>89</v>
      </c>
      <c r="F2" s="180" t="s">
        <v>90</v>
      </c>
      <c r="G2" s="180" t="s">
        <v>91</v>
      </c>
      <c r="H2" s="180" t="s">
        <v>92</v>
      </c>
      <c r="I2" s="180" t="s">
        <v>93</v>
      </c>
      <c r="J2" s="180" t="s">
        <v>180</v>
      </c>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c r="DP2" s="186"/>
      <c r="DQ2" s="186"/>
      <c r="DR2" s="186"/>
      <c r="DS2" s="186"/>
      <c r="DT2" s="186"/>
      <c r="DU2" s="186"/>
      <c r="DV2" s="186"/>
      <c r="DW2" s="186"/>
      <c r="DX2" s="186"/>
      <c r="DY2" s="186"/>
      <c r="DZ2" s="186"/>
      <c r="EA2" s="186"/>
      <c r="EB2" s="186"/>
      <c r="EC2" s="186"/>
      <c r="ED2" s="186"/>
      <c r="EE2" s="186"/>
      <c r="EF2" s="186"/>
      <c r="EG2" s="186"/>
      <c r="EH2" s="186"/>
      <c r="EI2" s="186"/>
      <c r="EJ2" s="186"/>
      <c r="EK2" s="186"/>
      <c r="EL2" s="186"/>
      <c r="EM2" s="186"/>
      <c r="EN2" s="186"/>
      <c r="EO2" s="186"/>
      <c r="EP2" s="186"/>
      <c r="EQ2" s="186"/>
      <c r="ER2" s="186"/>
      <c r="ES2" s="186"/>
      <c r="ET2" s="186"/>
      <c r="EU2" s="186"/>
      <c r="EV2" s="186"/>
      <c r="EW2" s="186"/>
      <c r="EX2" s="186"/>
      <c r="EY2" s="186"/>
      <c r="EZ2" s="186"/>
      <c r="FA2" s="186"/>
      <c r="FB2" s="186"/>
      <c r="FC2" s="186"/>
      <c r="FD2" s="186"/>
      <c r="FE2" s="186"/>
      <c r="FF2" s="186"/>
      <c r="FG2" s="186"/>
      <c r="FH2" s="186"/>
      <c r="FI2" s="186"/>
      <c r="FJ2" s="186"/>
      <c r="FK2" s="186"/>
      <c r="FL2" s="186"/>
      <c r="FM2" s="186"/>
      <c r="FN2" s="186"/>
      <c r="FO2" s="186"/>
      <c r="FP2" s="186"/>
      <c r="FQ2" s="186"/>
      <c r="FR2" s="186"/>
      <c r="FS2" s="186"/>
      <c r="FT2" s="186"/>
      <c r="FU2" s="186"/>
      <c r="FV2" s="186"/>
      <c r="FW2" s="186"/>
      <c r="FX2" s="186"/>
      <c r="FY2" s="186"/>
      <c r="FZ2" s="186"/>
      <c r="GA2" s="186"/>
      <c r="GB2" s="186"/>
      <c r="GC2" s="186"/>
      <c r="GD2" s="186"/>
      <c r="GE2" s="186"/>
      <c r="GF2" s="186"/>
      <c r="GG2" s="186"/>
      <c r="GH2" s="186"/>
      <c r="GI2" s="186"/>
      <c r="GJ2" s="186"/>
      <c r="GK2" s="186"/>
      <c r="GL2" s="186"/>
      <c r="GM2" s="186"/>
      <c r="GN2" s="186"/>
      <c r="GO2" s="186"/>
      <c r="GP2" s="186"/>
      <c r="GQ2" s="186"/>
      <c r="GR2" s="186"/>
      <c r="GS2" s="186"/>
      <c r="GT2" s="186"/>
      <c r="GU2" s="186"/>
      <c r="GV2" s="186"/>
      <c r="GW2" s="186"/>
      <c r="GX2" s="186"/>
      <c r="GY2" s="186"/>
      <c r="GZ2" s="186"/>
      <c r="HA2" s="186"/>
      <c r="HB2" s="186"/>
      <c r="HC2" s="186"/>
      <c r="HD2" s="186"/>
      <c r="HE2" s="186"/>
      <c r="HF2" s="186"/>
      <c r="HG2" s="186"/>
      <c r="HH2" s="186"/>
      <c r="HI2" s="186"/>
      <c r="HJ2" s="186"/>
      <c r="HK2" s="186"/>
      <c r="HL2" s="186"/>
      <c r="HM2" s="186"/>
      <c r="HN2" s="186"/>
      <c r="HO2" s="186"/>
      <c r="HP2" s="186"/>
      <c r="HQ2" s="186"/>
      <c r="HR2" s="186"/>
      <c r="HS2" s="186"/>
      <c r="HT2" s="186"/>
      <c r="HU2" s="186"/>
      <c r="HV2" s="186"/>
      <c r="HW2" s="186"/>
      <c r="HX2" s="186"/>
      <c r="HY2" s="186"/>
      <c r="HZ2" s="186"/>
      <c r="IA2" s="186"/>
      <c r="IB2" s="186"/>
      <c r="IC2" s="186"/>
      <c r="ID2" s="186"/>
      <c r="IE2" s="186"/>
      <c r="IF2" s="186"/>
      <c r="IG2" s="186"/>
      <c r="IH2" s="186"/>
      <c r="II2" s="186"/>
      <c r="IJ2" s="186"/>
      <c r="IK2" s="186"/>
      <c r="IL2" s="186"/>
      <c r="IM2" s="186"/>
      <c r="IN2" s="186"/>
      <c r="IO2" s="186"/>
      <c r="IP2" s="186"/>
      <c r="IQ2" s="186"/>
      <c r="IR2" s="186"/>
      <c r="IS2" s="186"/>
      <c r="IT2" s="186"/>
      <c r="IU2" s="186"/>
      <c r="IV2" s="186"/>
      <c r="IW2" s="186"/>
      <c r="IX2" s="186"/>
      <c r="IY2" s="186"/>
      <c r="IZ2" s="186"/>
      <c r="JA2" s="186"/>
      <c r="JB2" s="186"/>
      <c r="JC2" s="186"/>
      <c r="JD2" s="186"/>
      <c r="JE2" s="186"/>
      <c r="JF2" s="186"/>
      <c r="JG2" s="186"/>
      <c r="JH2" s="186"/>
      <c r="JI2" s="186"/>
      <c r="JJ2" s="186"/>
      <c r="JK2" s="186"/>
      <c r="JL2" s="186"/>
      <c r="JM2" s="186"/>
      <c r="JN2" s="186"/>
      <c r="JO2" s="186"/>
      <c r="JP2" s="186"/>
      <c r="JQ2" s="186"/>
      <c r="JR2" s="186"/>
      <c r="JS2" s="186"/>
      <c r="JT2" s="186"/>
      <c r="JU2" s="186"/>
      <c r="JV2" s="186"/>
      <c r="JW2" s="186"/>
      <c r="JX2" s="186"/>
      <c r="JY2" s="186"/>
      <c r="JZ2" s="186"/>
      <c r="KA2" s="186"/>
      <c r="KB2" s="186"/>
      <c r="KC2" s="186"/>
      <c r="KD2" s="186"/>
      <c r="KE2" s="186"/>
      <c r="KF2" s="186"/>
      <c r="KG2" s="186"/>
      <c r="KH2" s="186"/>
      <c r="KI2" s="186"/>
      <c r="KJ2" s="186"/>
      <c r="KK2" s="186"/>
      <c r="KL2" s="186"/>
      <c r="KM2" s="186"/>
      <c r="KN2" s="186"/>
      <c r="KO2" s="186"/>
      <c r="KP2" s="186"/>
      <c r="KQ2" s="186"/>
      <c r="KR2" s="186"/>
      <c r="KS2" s="186"/>
      <c r="KT2" s="186"/>
      <c r="KU2" s="186"/>
      <c r="KV2" s="186"/>
      <c r="KW2" s="186"/>
      <c r="KX2" s="186"/>
      <c r="KY2" s="186"/>
      <c r="KZ2" s="186"/>
      <c r="LA2" s="186"/>
      <c r="LB2" s="186"/>
      <c r="LC2" s="186"/>
      <c r="LD2" s="186"/>
      <c r="LE2" s="186"/>
      <c r="LF2" s="186"/>
      <c r="LG2" s="186"/>
      <c r="LH2" s="186"/>
      <c r="LI2" s="186"/>
      <c r="LJ2" s="186"/>
      <c r="LK2" s="186"/>
      <c r="LL2" s="186"/>
      <c r="LM2" s="186"/>
      <c r="LN2" s="186"/>
      <c r="LO2" s="186"/>
      <c r="LP2" s="186"/>
      <c r="LQ2" s="186"/>
      <c r="LR2" s="186"/>
      <c r="LS2" s="186"/>
      <c r="LT2" s="186"/>
      <c r="LU2" s="186"/>
      <c r="LV2" s="186"/>
      <c r="LW2" s="186"/>
      <c r="LX2" s="186"/>
      <c r="LY2" s="186"/>
      <c r="LZ2" s="186"/>
      <c r="MA2" s="186"/>
      <c r="MB2" s="186"/>
      <c r="MC2" s="186"/>
      <c r="MD2" s="186"/>
      <c r="ME2" s="186"/>
      <c r="MF2" s="186"/>
      <c r="MG2" s="186"/>
      <c r="MH2" s="186"/>
      <c r="MI2" s="186"/>
      <c r="MJ2" s="186"/>
      <c r="MK2" s="186"/>
      <c r="ML2" s="186"/>
      <c r="MM2" s="186"/>
      <c r="MN2" s="186"/>
      <c r="MO2" s="186"/>
      <c r="MP2" s="186"/>
      <c r="MQ2" s="186"/>
      <c r="MR2" s="186"/>
      <c r="MS2" s="186"/>
      <c r="MT2" s="186"/>
      <c r="MU2" s="186"/>
      <c r="MV2" s="186"/>
      <c r="MW2" s="186"/>
      <c r="MX2" s="186"/>
      <c r="MY2" s="186"/>
      <c r="MZ2" s="186"/>
      <c r="NA2" s="186"/>
      <c r="NB2" s="186"/>
      <c r="NC2" s="186"/>
      <c r="ND2" s="186"/>
      <c r="NE2" s="186"/>
      <c r="NF2" s="186"/>
      <c r="NG2" s="186"/>
      <c r="NH2" s="186"/>
      <c r="NI2" s="186"/>
      <c r="NJ2" s="186"/>
      <c r="NK2" s="186"/>
      <c r="NL2" s="186"/>
      <c r="NM2" s="186"/>
      <c r="NN2" s="186"/>
      <c r="NO2" s="186"/>
      <c r="NP2" s="186"/>
      <c r="NQ2" s="186"/>
      <c r="NR2" s="186"/>
      <c r="NS2" s="186"/>
      <c r="NT2" s="186"/>
      <c r="NU2" s="186"/>
      <c r="NV2" s="186"/>
      <c r="NW2" s="186"/>
      <c r="NX2" s="186"/>
      <c r="NY2" s="186"/>
      <c r="NZ2" s="186"/>
      <c r="OA2" s="186"/>
      <c r="OB2" s="186"/>
      <c r="OC2" s="186"/>
      <c r="OD2" s="186"/>
      <c r="OE2" s="186"/>
      <c r="OF2" s="186"/>
      <c r="OG2" s="186"/>
      <c r="OH2" s="186"/>
      <c r="OI2" s="186"/>
      <c r="OJ2" s="186"/>
      <c r="OK2" s="186"/>
      <c r="OL2" s="186"/>
      <c r="OM2" s="186"/>
      <c r="ON2" s="186"/>
      <c r="OO2" s="186"/>
      <c r="OP2" s="186"/>
      <c r="OQ2" s="186"/>
      <c r="OR2" s="186"/>
      <c r="OS2" s="186"/>
      <c r="OT2" s="186"/>
      <c r="OU2" s="186"/>
      <c r="OV2" s="186"/>
      <c r="OW2" s="186"/>
      <c r="OX2" s="186"/>
      <c r="OY2" s="186"/>
      <c r="OZ2" s="186"/>
      <c r="PA2" s="186"/>
      <c r="PB2" s="186"/>
      <c r="PC2" s="186"/>
      <c r="PD2" s="186"/>
      <c r="PE2" s="186"/>
      <c r="PF2" s="186"/>
      <c r="PG2" s="186"/>
      <c r="PH2" s="186"/>
      <c r="PI2" s="186"/>
      <c r="PJ2" s="186"/>
      <c r="PK2" s="186"/>
      <c r="PL2" s="186"/>
      <c r="PM2" s="186"/>
      <c r="PN2" s="186"/>
      <c r="PO2" s="186"/>
      <c r="PP2" s="186"/>
      <c r="PQ2" s="186"/>
      <c r="PR2" s="186"/>
      <c r="PS2" s="186"/>
      <c r="PT2" s="186"/>
      <c r="PU2" s="186"/>
      <c r="PV2" s="186"/>
      <c r="PW2" s="186"/>
      <c r="PX2" s="186"/>
      <c r="PY2" s="186"/>
      <c r="PZ2" s="186"/>
      <c r="QA2" s="186"/>
      <c r="QB2" s="186"/>
      <c r="QC2" s="186"/>
      <c r="QD2" s="186"/>
      <c r="QE2" s="186"/>
      <c r="QF2" s="186"/>
      <c r="QG2" s="186"/>
      <c r="QH2" s="186"/>
      <c r="QI2" s="186"/>
      <c r="QJ2" s="186"/>
      <c r="QK2" s="186"/>
      <c r="QL2" s="186"/>
      <c r="QM2" s="186"/>
      <c r="QN2" s="186"/>
      <c r="QO2" s="186"/>
      <c r="QP2" s="186"/>
      <c r="QQ2" s="186"/>
      <c r="QR2" s="186"/>
      <c r="QS2" s="186"/>
      <c r="QT2" s="186"/>
      <c r="QU2" s="186"/>
      <c r="QV2" s="186"/>
      <c r="QW2" s="186"/>
      <c r="QX2" s="186"/>
      <c r="QY2" s="186"/>
      <c r="QZ2" s="186"/>
      <c r="RA2" s="186"/>
      <c r="RB2" s="186"/>
      <c r="RC2" s="186"/>
      <c r="RD2" s="186"/>
      <c r="RE2" s="186"/>
      <c r="RF2" s="186"/>
      <c r="RG2" s="186"/>
      <c r="RH2" s="186"/>
      <c r="RI2" s="186"/>
      <c r="RJ2" s="186"/>
      <c r="RK2" s="186"/>
      <c r="RL2" s="186"/>
      <c r="RM2" s="186"/>
      <c r="RN2" s="186"/>
      <c r="RO2" s="186"/>
      <c r="RP2" s="186"/>
      <c r="RQ2" s="186"/>
      <c r="RR2" s="186"/>
      <c r="RS2" s="186"/>
      <c r="RT2" s="186"/>
      <c r="RU2" s="186"/>
      <c r="RV2" s="186"/>
      <c r="RW2" s="186"/>
      <c r="RX2" s="186"/>
      <c r="RY2" s="186"/>
      <c r="RZ2" s="186"/>
      <c r="SA2" s="186"/>
      <c r="SB2" s="186"/>
      <c r="SC2" s="186"/>
      <c r="SD2" s="186"/>
      <c r="SE2" s="186"/>
      <c r="SF2" s="186"/>
      <c r="SG2" s="186"/>
      <c r="SH2" s="186"/>
      <c r="SI2" s="186"/>
      <c r="SJ2" s="186"/>
      <c r="SK2" s="186"/>
      <c r="SL2" s="186"/>
      <c r="SM2" s="186"/>
      <c r="SN2" s="186"/>
      <c r="SO2" s="186"/>
      <c r="SP2" s="186"/>
      <c r="SQ2" s="186"/>
      <c r="SR2" s="186"/>
      <c r="SS2" s="186"/>
      <c r="ST2" s="186"/>
      <c r="SU2" s="186"/>
      <c r="SV2" s="186"/>
      <c r="SW2" s="186"/>
      <c r="SX2" s="186"/>
      <c r="SY2" s="186"/>
      <c r="SZ2" s="186"/>
      <c r="TA2" s="186"/>
      <c r="TB2" s="186"/>
      <c r="TC2" s="186"/>
      <c r="TD2" s="186"/>
      <c r="TE2" s="186"/>
      <c r="TF2" s="186"/>
      <c r="TG2" s="186"/>
      <c r="TH2" s="186"/>
      <c r="TI2" s="186"/>
      <c r="TJ2" s="186"/>
      <c r="TK2" s="186"/>
      <c r="TL2" s="186"/>
      <c r="TM2" s="186"/>
      <c r="TN2" s="186"/>
      <c r="TO2" s="186"/>
      <c r="TP2" s="186"/>
      <c r="TQ2" s="186"/>
      <c r="TR2" s="186"/>
      <c r="TS2" s="186"/>
      <c r="TT2" s="186"/>
      <c r="TU2" s="186"/>
      <c r="TV2" s="186"/>
      <c r="TW2" s="186"/>
      <c r="TX2" s="186"/>
      <c r="TY2" s="186"/>
      <c r="TZ2" s="186"/>
      <c r="UA2" s="186"/>
      <c r="UB2" s="186"/>
      <c r="UC2" s="186"/>
      <c r="UD2" s="186"/>
      <c r="UE2" s="186"/>
      <c r="UF2" s="186"/>
      <c r="UG2" s="186"/>
      <c r="UH2" s="186"/>
      <c r="UI2" s="186"/>
      <c r="UJ2" s="186"/>
      <c r="UK2" s="186"/>
      <c r="UL2" s="186"/>
      <c r="UM2" s="186"/>
      <c r="UN2" s="186"/>
      <c r="UO2" s="186"/>
      <c r="UP2" s="186"/>
      <c r="UQ2" s="186"/>
      <c r="UR2" s="186"/>
      <c r="US2" s="186"/>
      <c r="UT2" s="186"/>
      <c r="UU2" s="186"/>
      <c r="UV2" s="186"/>
      <c r="UW2" s="186"/>
      <c r="UX2" s="186"/>
      <c r="UY2" s="186"/>
      <c r="UZ2" s="186"/>
      <c r="VA2" s="186"/>
      <c r="VB2" s="186"/>
      <c r="VC2" s="186"/>
      <c r="VD2" s="186"/>
      <c r="VE2" s="186"/>
      <c r="VF2" s="186"/>
      <c r="VG2" s="186"/>
      <c r="VH2" s="186"/>
      <c r="VI2" s="186"/>
      <c r="VJ2" s="186"/>
      <c r="VK2" s="186"/>
      <c r="VL2" s="186"/>
      <c r="VM2" s="186"/>
      <c r="VN2" s="186"/>
      <c r="VO2" s="186"/>
      <c r="VP2" s="186"/>
      <c r="VQ2" s="186"/>
      <c r="VR2" s="186"/>
      <c r="VS2" s="186"/>
      <c r="VT2" s="186"/>
      <c r="VU2" s="186"/>
      <c r="VV2" s="186"/>
      <c r="VW2" s="186"/>
      <c r="VX2" s="186"/>
      <c r="VY2" s="186"/>
      <c r="VZ2" s="186"/>
      <c r="WA2" s="186"/>
      <c r="WB2" s="186"/>
      <c r="WC2" s="186"/>
      <c r="WD2" s="186"/>
      <c r="WE2" s="186"/>
      <c r="WF2" s="186"/>
      <c r="WG2" s="186"/>
      <c r="WH2" s="186"/>
      <c r="WI2" s="186"/>
      <c r="WJ2" s="186"/>
      <c r="WK2" s="186"/>
      <c r="WL2" s="186"/>
      <c r="WM2" s="186"/>
      <c r="WN2" s="186"/>
      <c r="WO2" s="186"/>
      <c r="WP2" s="186"/>
      <c r="WQ2" s="186"/>
      <c r="WR2" s="186"/>
      <c r="WS2" s="186"/>
      <c r="WT2" s="186"/>
      <c r="WU2" s="186"/>
      <c r="WV2" s="186"/>
      <c r="WW2" s="186"/>
      <c r="WX2" s="186"/>
      <c r="WY2" s="186"/>
      <c r="WZ2" s="186"/>
      <c r="XA2" s="186"/>
      <c r="XB2" s="186"/>
      <c r="XC2" s="186"/>
      <c r="XD2" s="186"/>
      <c r="XE2" s="186"/>
      <c r="XF2" s="186"/>
      <c r="XG2" s="186"/>
      <c r="XH2" s="186"/>
      <c r="XI2" s="186"/>
      <c r="XJ2" s="186"/>
      <c r="XK2" s="186"/>
      <c r="XL2" s="186"/>
      <c r="XM2" s="186"/>
      <c r="XN2" s="186"/>
      <c r="XO2" s="186"/>
      <c r="XP2" s="186"/>
      <c r="XQ2" s="186"/>
      <c r="XR2" s="186"/>
      <c r="XS2" s="186"/>
      <c r="XT2" s="186"/>
      <c r="XU2" s="186"/>
      <c r="XV2" s="186"/>
      <c r="XW2" s="186"/>
      <c r="XX2" s="186"/>
      <c r="XY2" s="186"/>
      <c r="XZ2" s="186"/>
      <c r="YA2" s="186"/>
      <c r="YB2" s="186"/>
      <c r="YC2" s="186"/>
      <c r="YD2" s="186"/>
      <c r="YE2" s="186"/>
      <c r="YF2" s="186"/>
      <c r="YG2" s="186"/>
      <c r="YH2" s="186"/>
      <c r="YI2" s="186"/>
      <c r="YJ2" s="186"/>
      <c r="YK2" s="186"/>
      <c r="YL2" s="186"/>
      <c r="YM2" s="186"/>
      <c r="YN2" s="186"/>
      <c r="YO2" s="186"/>
      <c r="YP2" s="186"/>
      <c r="YQ2" s="186"/>
      <c r="YR2" s="186"/>
      <c r="YS2" s="186"/>
      <c r="YT2" s="186"/>
      <c r="YU2" s="186"/>
      <c r="YV2" s="186"/>
      <c r="YW2" s="186"/>
      <c r="YX2" s="186"/>
      <c r="YY2" s="186"/>
      <c r="YZ2" s="186"/>
      <c r="ZA2" s="186"/>
      <c r="ZB2" s="186"/>
      <c r="ZC2" s="186"/>
      <c r="ZD2" s="186"/>
      <c r="ZE2" s="186"/>
      <c r="ZF2" s="186"/>
      <c r="ZG2" s="186"/>
      <c r="ZH2" s="186"/>
      <c r="ZI2" s="186"/>
      <c r="ZJ2" s="186"/>
      <c r="ZK2" s="186"/>
      <c r="ZL2" s="186"/>
      <c r="ZM2" s="186"/>
      <c r="ZN2" s="186"/>
      <c r="ZO2" s="186"/>
      <c r="ZP2" s="186"/>
      <c r="ZQ2" s="186"/>
      <c r="ZR2" s="186"/>
      <c r="ZS2" s="186"/>
      <c r="ZT2" s="186"/>
      <c r="ZU2" s="186"/>
      <c r="ZV2" s="186"/>
      <c r="ZW2" s="186"/>
      <c r="ZX2" s="186"/>
      <c r="ZY2" s="186"/>
      <c r="ZZ2" s="186"/>
      <c r="AAA2" s="186"/>
      <c r="AAB2" s="186"/>
      <c r="AAC2" s="186"/>
      <c r="AAD2" s="186"/>
      <c r="AAE2" s="186"/>
      <c r="AAF2" s="186"/>
      <c r="AAG2" s="186"/>
      <c r="AAH2" s="186"/>
      <c r="AAI2" s="186"/>
      <c r="AAJ2" s="186"/>
      <c r="AAK2" s="186"/>
      <c r="AAL2" s="186"/>
      <c r="AAM2" s="186"/>
      <c r="AAN2" s="186"/>
      <c r="AAO2" s="186"/>
      <c r="AAP2" s="186"/>
      <c r="AAQ2" s="186"/>
      <c r="AAR2" s="186"/>
      <c r="AAS2" s="186"/>
      <c r="AAT2" s="186"/>
      <c r="AAU2" s="186"/>
      <c r="AAV2" s="186"/>
      <c r="AAW2" s="186"/>
      <c r="AAX2" s="186"/>
      <c r="AAY2" s="186"/>
      <c r="AAZ2" s="186"/>
      <c r="ABA2" s="186"/>
      <c r="ABB2" s="186"/>
      <c r="ABC2" s="186"/>
      <c r="ABD2" s="186"/>
      <c r="ABE2" s="186"/>
      <c r="ABF2" s="186"/>
      <c r="ABG2" s="186"/>
      <c r="ABH2" s="186"/>
      <c r="ABI2" s="186"/>
      <c r="ABJ2" s="186"/>
      <c r="ABK2" s="186"/>
      <c r="ABL2" s="186"/>
      <c r="ABM2" s="186"/>
      <c r="ABN2" s="186"/>
      <c r="ABO2" s="186"/>
      <c r="ABP2" s="186"/>
      <c r="ABQ2" s="186"/>
      <c r="ABR2" s="186"/>
      <c r="ABS2" s="186"/>
      <c r="ABT2" s="186"/>
      <c r="ABU2" s="186"/>
      <c r="ABV2" s="186"/>
      <c r="ABW2" s="186"/>
      <c r="ABX2" s="186"/>
      <c r="ABY2" s="186"/>
      <c r="ABZ2" s="186"/>
      <c r="ACA2" s="186"/>
      <c r="ACB2" s="186"/>
      <c r="ACC2" s="186"/>
      <c r="ACD2" s="186"/>
      <c r="ACE2" s="186"/>
      <c r="ACF2" s="186"/>
      <c r="ACG2" s="186"/>
      <c r="ACH2" s="186"/>
      <c r="ACI2" s="186"/>
      <c r="ACJ2" s="186"/>
      <c r="ACK2" s="186"/>
      <c r="ACL2" s="186"/>
      <c r="ACM2" s="186"/>
      <c r="ACN2" s="186"/>
      <c r="ACO2" s="186"/>
      <c r="ACP2" s="186"/>
      <c r="ACQ2" s="186"/>
      <c r="ACR2" s="186"/>
      <c r="ACS2" s="186"/>
      <c r="ACT2" s="186"/>
      <c r="ACU2" s="186"/>
      <c r="ACV2" s="186"/>
      <c r="ACW2" s="186"/>
      <c r="ACX2" s="186"/>
      <c r="ACY2" s="186"/>
      <c r="ACZ2" s="186"/>
      <c r="ADA2" s="186"/>
      <c r="ADB2" s="186"/>
      <c r="ADC2" s="186"/>
      <c r="ADD2" s="186"/>
      <c r="ADE2" s="186"/>
      <c r="ADF2" s="186"/>
      <c r="ADG2" s="186"/>
      <c r="ADH2" s="186"/>
      <c r="ADI2" s="186"/>
      <c r="ADJ2" s="186"/>
      <c r="ADK2" s="186"/>
      <c r="ADL2" s="186"/>
      <c r="ADM2" s="186"/>
      <c r="ADN2" s="186"/>
      <c r="ADO2" s="186"/>
      <c r="ADP2" s="186"/>
      <c r="ADQ2" s="186"/>
      <c r="ADR2" s="186"/>
      <c r="ADS2" s="186"/>
      <c r="ADT2" s="186"/>
      <c r="ADU2" s="186"/>
      <c r="ADV2" s="186"/>
      <c r="ADW2" s="186"/>
      <c r="ADX2" s="186"/>
      <c r="ADY2" s="186"/>
      <c r="ADZ2" s="186"/>
      <c r="AEA2" s="186"/>
      <c r="AEB2" s="186"/>
      <c r="AEC2" s="186"/>
      <c r="AED2" s="186"/>
      <c r="AEE2" s="186"/>
      <c r="AEF2" s="186"/>
      <c r="AEG2" s="186"/>
      <c r="AEH2" s="186"/>
      <c r="AEI2" s="186"/>
      <c r="AEJ2" s="186"/>
      <c r="AEK2" s="186"/>
      <c r="AEL2" s="186"/>
      <c r="AEM2" s="186"/>
      <c r="AEN2" s="186"/>
      <c r="AEO2" s="186"/>
      <c r="AEP2" s="186"/>
      <c r="AEQ2" s="186"/>
      <c r="AER2" s="186"/>
      <c r="AES2" s="186"/>
      <c r="AET2" s="186"/>
      <c r="AEU2" s="186"/>
      <c r="AEV2" s="186"/>
      <c r="AEW2" s="186"/>
      <c r="AEX2" s="186"/>
      <c r="AEY2" s="186"/>
      <c r="AEZ2" s="186"/>
      <c r="AFA2" s="186"/>
      <c r="AFB2" s="186"/>
      <c r="AFC2" s="186"/>
      <c r="AFD2" s="186"/>
      <c r="AFE2" s="186"/>
      <c r="AFF2" s="186"/>
      <c r="AFG2" s="186"/>
      <c r="AFH2" s="186"/>
      <c r="AFI2" s="186"/>
      <c r="AFJ2" s="186"/>
      <c r="AFK2" s="186"/>
      <c r="AFL2" s="186"/>
      <c r="AFM2" s="186"/>
      <c r="AFN2" s="186"/>
      <c r="AFO2" s="186"/>
      <c r="AFP2" s="186"/>
      <c r="AFQ2" s="186"/>
      <c r="AFR2" s="186"/>
      <c r="AFS2" s="186"/>
      <c r="AFT2" s="186"/>
      <c r="AFU2" s="186"/>
      <c r="AFV2" s="186"/>
      <c r="AFW2" s="186"/>
      <c r="AFX2" s="186"/>
      <c r="AFY2" s="186"/>
      <c r="AFZ2" s="186"/>
      <c r="AGA2" s="186"/>
      <c r="AGB2" s="186"/>
      <c r="AGC2" s="186"/>
      <c r="AGD2" s="186"/>
      <c r="AGE2" s="186"/>
      <c r="AGF2" s="186"/>
      <c r="AGG2" s="186"/>
      <c r="AGH2" s="186"/>
      <c r="AGI2" s="186"/>
      <c r="AGJ2" s="186"/>
      <c r="AGK2" s="186"/>
      <c r="AGL2" s="186"/>
      <c r="AGM2" s="186"/>
      <c r="AGN2" s="186"/>
      <c r="AGO2" s="186"/>
      <c r="AGP2" s="186"/>
      <c r="AGQ2" s="186"/>
      <c r="AGR2" s="186"/>
      <c r="AGS2" s="186"/>
      <c r="AGT2" s="186"/>
      <c r="AGU2" s="186"/>
      <c r="AGV2" s="186"/>
      <c r="AGW2" s="186"/>
      <c r="AGX2" s="186"/>
      <c r="AGY2" s="186"/>
      <c r="AGZ2" s="186"/>
      <c r="AHA2" s="186"/>
      <c r="AHB2" s="186"/>
      <c r="AHC2" s="186"/>
      <c r="AHD2" s="186"/>
      <c r="AHE2" s="186"/>
      <c r="AHF2" s="186"/>
      <c r="AHG2" s="186"/>
      <c r="AHH2" s="186"/>
      <c r="AHI2" s="186"/>
      <c r="AHJ2" s="186"/>
      <c r="AHK2" s="186"/>
      <c r="AHL2" s="186"/>
      <c r="AHM2" s="186"/>
      <c r="AHN2" s="186"/>
      <c r="AHO2" s="186"/>
      <c r="AHP2" s="186"/>
      <c r="AHQ2" s="186"/>
      <c r="AHR2" s="186"/>
      <c r="AHS2" s="186"/>
      <c r="AHT2" s="186"/>
      <c r="AHU2" s="186"/>
      <c r="AHV2" s="186"/>
      <c r="AHW2" s="186"/>
      <c r="AHX2" s="186"/>
      <c r="AHY2" s="186"/>
      <c r="AHZ2" s="186"/>
      <c r="AIA2" s="186"/>
      <c r="AIB2" s="186"/>
      <c r="AIC2" s="186"/>
      <c r="AID2" s="186"/>
      <c r="AIE2" s="186"/>
      <c r="AIF2" s="186"/>
      <c r="AIG2" s="186"/>
      <c r="AIH2" s="186"/>
      <c r="AII2" s="186"/>
      <c r="AIJ2" s="186"/>
      <c r="AIK2" s="186"/>
      <c r="AIL2" s="186"/>
      <c r="AIM2" s="186"/>
      <c r="AIN2" s="186"/>
      <c r="AIO2" s="186"/>
      <c r="AIP2" s="186"/>
      <c r="AIQ2" s="186"/>
      <c r="AIR2" s="186"/>
      <c r="AIS2" s="186"/>
      <c r="AIT2" s="186"/>
      <c r="AIU2" s="186"/>
      <c r="AIV2" s="186"/>
      <c r="AIW2" s="186"/>
      <c r="AIX2" s="186"/>
      <c r="AIY2" s="186"/>
      <c r="AIZ2" s="186"/>
      <c r="AJA2" s="186"/>
      <c r="AJB2" s="186"/>
      <c r="AJC2" s="186"/>
      <c r="AJD2" s="186"/>
      <c r="AJE2" s="186"/>
      <c r="AJF2" s="186"/>
      <c r="AJG2" s="186"/>
      <c r="AJH2" s="186"/>
      <c r="AJI2" s="186"/>
      <c r="AJJ2" s="186"/>
      <c r="AJK2" s="186"/>
      <c r="AJL2" s="186"/>
      <c r="AJM2" s="186"/>
      <c r="AJN2" s="186"/>
      <c r="AJO2" s="186"/>
      <c r="AJP2" s="186"/>
      <c r="AJQ2" s="186"/>
      <c r="AJR2" s="186"/>
      <c r="AJS2" s="186"/>
      <c r="AJT2" s="186"/>
      <c r="AJU2" s="186"/>
      <c r="AJV2" s="186"/>
      <c r="AJW2" s="186"/>
      <c r="AJX2" s="186"/>
      <c r="AJY2" s="186"/>
      <c r="AJZ2" s="186"/>
      <c r="AKA2" s="186"/>
      <c r="AKB2" s="186"/>
      <c r="AKC2" s="186"/>
      <c r="AKD2" s="186"/>
      <c r="AKE2" s="186"/>
      <c r="AKF2" s="186"/>
      <c r="AKG2" s="186"/>
      <c r="AKH2" s="186"/>
      <c r="AKI2" s="186"/>
      <c r="AKJ2" s="186"/>
      <c r="AKK2" s="186"/>
      <c r="AKL2" s="186"/>
      <c r="AKM2" s="186"/>
      <c r="AKN2" s="186"/>
      <c r="AKO2" s="186"/>
      <c r="AKP2" s="186"/>
      <c r="AKQ2" s="186"/>
      <c r="AKR2" s="186"/>
      <c r="AKS2" s="186"/>
      <c r="AKT2" s="186"/>
      <c r="AKU2" s="186"/>
      <c r="AKV2" s="186"/>
      <c r="AKW2" s="186"/>
      <c r="AKX2" s="186"/>
      <c r="AKY2" s="186"/>
      <c r="AKZ2" s="186"/>
      <c r="ALA2" s="186"/>
      <c r="ALB2" s="186"/>
      <c r="ALC2" s="186"/>
      <c r="ALD2" s="186"/>
      <c r="ALE2" s="186"/>
      <c r="ALF2" s="186"/>
      <c r="ALG2" s="186"/>
      <c r="ALH2" s="186"/>
      <c r="ALI2" s="186"/>
      <c r="ALJ2" s="186"/>
      <c r="ALK2" s="186"/>
      <c r="ALL2" s="186"/>
      <c r="ALM2" s="186"/>
      <c r="ALN2" s="186"/>
      <c r="ALO2" s="186"/>
      <c r="ALP2" s="186"/>
      <c r="ALQ2" s="186"/>
      <c r="ALR2" s="186"/>
      <c r="ALS2" s="186"/>
      <c r="ALT2" s="186"/>
      <c r="ALU2" s="186"/>
      <c r="ALV2" s="186"/>
      <c r="ALW2" s="186"/>
      <c r="ALX2" s="186"/>
      <c r="ALY2" s="186"/>
      <c r="ALZ2" s="186"/>
      <c r="AMA2" s="186"/>
      <c r="AMB2" s="186"/>
      <c r="AMC2" s="186"/>
      <c r="AMD2" s="186"/>
      <c r="AME2" s="186"/>
      <c r="AMF2" s="186"/>
      <c r="AMG2" s="186"/>
      <c r="AMH2" s="186"/>
      <c r="AMI2" s="186"/>
      <c r="AMJ2" s="186"/>
      <c r="AMK2" s="186"/>
      <c r="AML2" s="186"/>
      <c r="AMM2" s="186"/>
      <c r="AMN2" s="186"/>
      <c r="AMO2" s="186"/>
      <c r="AMP2" s="186"/>
      <c r="AMQ2" s="186"/>
      <c r="AMR2" s="186"/>
      <c r="AMS2" s="186"/>
      <c r="AMT2" s="186"/>
      <c r="AMU2" s="186"/>
      <c r="AMV2" s="186"/>
      <c r="AMW2" s="186"/>
      <c r="AMX2" s="186"/>
      <c r="AMY2" s="186"/>
      <c r="AMZ2" s="186"/>
      <c r="ANA2" s="186"/>
      <c r="ANB2" s="186"/>
      <c r="ANC2" s="186"/>
      <c r="AND2" s="186"/>
      <c r="ANE2" s="186"/>
      <c r="ANF2" s="186"/>
      <c r="ANG2" s="186"/>
      <c r="ANH2" s="186"/>
      <c r="ANI2" s="186"/>
      <c r="ANJ2" s="186"/>
      <c r="ANK2" s="186"/>
      <c r="ANL2" s="186"/>
      <c r="ANM2" s="186"/>
      <c r="ANN2" s="186"/>
      <c r="ANO2" s="186"/>
      <c r="ANP2" s="186"/>
      <c r="ANQ2" s="186"/>
      <c r="ANR2" s="186"/>
      <c r="ANS2" s="186"/>
      <c r="ANT2" s="186"/>
      <c r="ANU2" s="186"/>
      <c r="ANV2" s="186"/>
      <c r="ANW2" s="186"/>
      <c r="ANX2" s="186"/>
      <c r="ANY2" s="186"/>
      <c r="ANZ2" s="186"/>
      <c r="AOA2" s="186"/>
      <c r="AOB2" s="186"/>
      <c r="AOC2" s="186"/>
      <c r="AOD2" s="186"/>
      <c r="AOE2" s="186"/>
      <c r="AOF2" s="186"/>
      <c r="AOG2" s="186"/>
      <c r="AOH2" s="186"/>
      <c r="AOI2" s="186"/>
      <c r="AOJ2" s="186"/>
      <c r="AOK2" s="186"/>
      <c r="AOL2" s="186"/>
      <c r="AOM2" s="186"/>
      <c r="AON2" s="186"/>
      <c r="AOO2" s="186"/>
      <c r="AOP2" s="186"/>
      <c r="AOQ2" s="186"/>
      <c r="AOR2" s="186"/>
      <c r="AOS2" s="186"/>
      <c r="AOT2" s="186"/>
      <c r="AOU2" s="186"/>
      <c r="AOV2" s="186"/>
      <c r="AOW2" s="186"/>
      <c r="AOX2" s="186"/>
      <c r="AOY2" s="186"/>
      <c r="AOZ2" s="186"/>
      <c r="APA2" s="186"/>
      <c r="APB2" s="186"/>
      <c r="APC2" s="186"/>
      <c r="APD2" s="186"/>
      <c r="APE2" s="186"/>
      <c r="APF2" s="186"/>
      <c r="APG2" s="186"/>
      <c r="APH2" s="186"/>
      <c r="API2" s="186"/>
      <c r="APJ2" s="186"/>
      <c r="APK2" s="186"/>
      <c r="APL2" s="186"/>
      <c r="APM2" s="186"/>
      <c r="APN2" s="186"/>
      <c r="APO2" s="186"/>
      <c r="APP2" s="186"/>
      <c r="APQ2" s="186"/>
      <c r="APR2" s="186"/>
      <c r="APS2" s="186"/>
      <c r="APT2" s="186"/>
      <c r="APU2" s="186"/>
      <c r="APV2" s="186"/>
      <c r="APW2" s="186"/>
      <c r="APX2" s="186"/>
      <c r="APY2" s="186"/>
      <c r="APZ2" s="186"/>
      <c r="AQA2" s="186"/>
      <c r="AQB2" s="186"/>
      <c r="AQC2" s="186"/>
      <c r="AQD2" s="186"/>
      <c r="AQE2" s="186"/>
      <c r="AQF2" s="186"/>
      <c r="AQG2" s="186"/>
      <c r="AQH2" s="186"/>
      <c r="AQI2" s="186"/>
      <c r="AQJ2" s="186"/>
      <c r="AQK2" s="186"/>
      <c r="AQL2" s="186"/>
      <c r="AQM2" s="186"/>
      <c r="AQN2" s="186"/>
      <c r="AQO2" s="186"/>
      <c r="AQP2" s="186"/>
      <c r="AQQ2" s="186"/>
      <c r="AQR2" s="186"/>
      <c r="AQS2" s="186"/>
      <c r="AQT2" s="186"/>
      <c r="AQU2" s="186"/>
      <c r="AQV2" s="186"/>
      <c r="AQW2" s="186"/>
      <c r="AQX2" s="186"/>
      <c r="AQY2" s="186"/>
      <c r="AQZ2" s="186"/>
      <c r="ARA2" s="186"/>
      <c r="ARB2" s="186"/>
      <c r="ARC2" s="186"/>
      <c r="ARD2" s="186"/>
      <c r="ARE2" s="186"/>
      <c r="ARF2" s="186"/>
      <c r="ARG2" s="186"/>
      <c r="ARH2" s="186"/>
      <c r="ARI2" s="186"/>
      <c r="ARJ2" s="186"/>
      <c r="ARK2" s="186"/>
      <c r="ARL2" s="186"/>
      <c r="ARM2" s="186"/>
      <c r="ARN2" s="186"/>
      <c r="ARO2" s="186"/>
      <c r="ARP2" s="186"/>
      <c r="ARQ2" s="186"/>
      <c r="ARR2" s="186"/>
      <c r="ARS2" s="186"/>
      <c r="ART2" s="186"/>
      <c r="ARU2" s="186"/>
      <c r="ARV2" s="186"/>
      <c r="ARW2" s="186"/>
      <c r="ARX2" s="186"/>
      <c r="ARY2" s="186"/>
      <c r="ARZ2" s="186"/>
      <c r="ASA2" s="186"/>
      <c r="ASB2" s="186"/>
      <c r="ASC2" s="186"/>
      <c r="ASD2" s="186"/>
      <c r="ASE2" s="186"/>
      <c r="ASF2" s="186"/>
      <c r="ASG2" s="186"/>
      <c r="ASH2" s="186"/>
      <c r="ASI2" s="186"/>
      <c r="ASJ2" s="186"/>
      <c r="ASK2" s="186"/>
      <c r="ASL2" s="186"/>
      <c r="ASM2" s="186"/>
      <c r="ASN2" s="186"/>
      <c r="ASO2" s="186"/>
      <c r="ASP2" s="186"/>
      <c r="ASQ2" s="186"/>
      <c r="ASR2" s="186"/>
      <c r="ASS2" s="186"/>
      <c r="AST2" s="186"/>
      <c r="ASU2" s="186"/>
      <c r="ASV2" s="186"/>
      <c r="ASW2" s="186"/>
      <c r="ASX2" s="186"/>
      <c r="ASY2" s="186"/>
      <c r="ASZ2" s="186"/>
      <c r="ATA2" s="186"/>
      <c r="ATB2" s="186"/>
      <c r="ATC2" s="186"/>
      <c r="ATD2" s="186"/>
      <c r="ATE2" s="186"/>
      <c r="ATF2" s="186"/>
      <c r="ATG2" s="186"/>
      <c r="ATH2" s="186"/>
      <c r="ATI2" s="186"/>
      <c r="ATJ2" s="186"/>
      <c r="ATK2" s="186"/>
      <c r="ATL2" s="186"/>
      <c r="ATM2" s="186"/>
      <c r="ATN2" s="186"/>
      <c r="ATO2" s="186"/>
      <c r="ATP2" s="186"/>
      <c r="ATQ2" s="186"/>
      <c r="ATR2" s="186"/>
      <c r="ATS2" s="186"/>
      <c r="ATT2" s="186"/>
      <c r="ATU2" s="186"/>
      <c r="ATV2" s="186"/>
      <c r="ATW2" s="186"/>
      <c r="ATX2" s="186"/>
      <c r="ATY2" s="186"/>
      <c r="ATZ2" s="186"/>
      <c r="AUA2" s="186"/>
      <c r="AUB2" s="186"/>
      <c r="AUC2" s="186"/>
      <c r="AUD2" s="186"/>
      <c r="AUE2" s="186"/>
      <c r="AUF2" s="186"/>
      <c r="AUG2" s="186"/>
      <c r="AUH2" s="186"/>
      <c r="AUI2" s="186"/>
      <c r="AUJ2" s="186"/>
      <c r="AUK2" s="186"/>
      <c r="AUL2" s="186"/>
      <c r="AUM2" s="186"/>
      <c r="AUN2" s="186"/>
      <c r="AUO2" s="186"/>
      <c r="AUP2" s="186"/>
      <c r="AUQ2" s="186"/>
      <c r="AUR2" s="186"/>
      <c r="AUS2" s="186"/>
      <c r="AUT2" s="186"/>
      <c r="AUU2" s="186"/>
      <c r="AUV2" s="186"/>
      <c r="AUW2" s="186"/>
      <c r="AUX2" s="186"/>
      <c r="AUY2" s="186"/>
      <c r="AUZ2" s="186"/>
      <c r="AVA2" s="186"/>
      <c r="AVB2" s="186"/>
      <c r="AVC2" s="186"/>
      <c r="AVD2" s="186"/>
      <c r="AVE2" s="186"/>
      <c r="AVF2" s="186"/>
      <c r="AVG2" s="186"/>
      <c r="AVH2" s="186"/>
      <c r="AVI2" s="186"/>
      <c r="AVJ2" s="186"/>
      <c r="AVK2" s="186"/>
      <c r="AVL2" s="186"/>
      <c r="AVM2" s="186"/>
      <c r="AVN2" s="186"/>
      <c r="AVO2" s="186"/>
      <c r="AVP2" s="186"/>
      <c r="AVQ2" s="186"/>
      <c r="AVR2" s="186"/>
      <c r="AVS2" s="186"/>
      <c r="AVT2" s="186"/>
      <c r="AVU2" s="186"/>
      <c r="AVV2" s="186"/>
      <c r="AVW2" s="186"/>
      <c r="AVX2" s="186"/>
      <c r="AVY2" s="186"/>
      <c r="AVZ2" s="186"/>
      <c r="AWA2" s="186"/>
      <c r="AWB2" s="186"/>
      <c r="AWC2" s="186"/>
      <c r="AWD2" s="186"/>
      <c r="AWE2" s="186"/>
      <c r="AWF2" s="186"/>
      <c r="AWG2" s="186"/>
      <c r="AWH2" s="186"/>
      <c r="AWI2" s="186"/>
      <c r="AWJ2" s="186"/>
      <c r="AWK2" s="186"/>
      <c r="AWL2" s="186"/>
      <c r="AWM2" s="186"/>
      <c r="AWN2" s="186"/>
      <c r="AWO2" s="186"/>
      <c r="AWP2" s="186"/>
      <c r="AWQ2" s="186"/>
      <c r="AWR2" s="186"/>
      <c r="AWS2" s="186"/>
      <c r="AWT2" s="186"/>
      <c r="AWU2" s="186"/>
      <c r="AWV2" s="186"/>
      <c r="AWW2" s="186"/>
      <c r="AWX2" s="186"/>
      <c r="AWY2" s="186"/>
      <c r="AWZ2" s="186"/>
      <c r="AXA2" s="186"/>
      <c r="AXB2" s="186"/>
      <c r="AXC2" s="186"/>
      <c r="AXD2" s="186"/>
      <c r="AXE2" s="186"/>
      <c r="AXF2" s="186"/>
      <c r="AXG2" s="186"/>
      <c r="AXH2" s="186"/>
      <c r="AXI2" s="186"/>
      <c r="AXJ2" s="186"/>
      <c r="AXK2" s="186"/>
      <c r="AXL2" s="186"/>
      <c r="AXM2" s="186"/>
      <c r="AXN2" s="186"/>
      <c r="AXO2" s="186"/>
      <c r="AXP2" s="186"/>
      <c r="AXQ2" s="186"/>
      <c r="AXR2" s="186"/>
      <c r="AXS2" s="186"/>
      <c r="AXT2" s="186"/>
      <c r="AXU2" s="186"/>
      <c r="AXV2" s="186"/>
      <c r="AXW2" s="186"/>
      <c r="AXX2" s="186"/>
      <c r="AXY2" s="186"/>
      <c r="AXZ2" s="186"/>
      <c r="AYA2" s="186"/>
      <c r="AYB2" s="186"/>
      <c r="AYC2" s="186"/>
      <c r="AYD2" s="186"/>
      <c r="AYE2" s="186"/>
      <c r="AYF2" s="186"/>
      <c r="AYG2" s="186"/>
      <c r="AYH2" s="186"/>
      <c r="AYI2" s="186"/>
      <c r="AYJ2" s="186"/>
      <c r="AYK2" s="186"/>
      <c r="AYL2" s="186"/>
      <c r="AYM2" s="186"/>
      <c r="AYN2" s="186"/>
      <c r="AYO2" s="186"/>
      <c r="AYP2" s="186"/>
      <c r="AYQ2" s="186"/>
      <c r="AYR2" s="186"/>
      <c r="AYS2" s="186"/>
      <c r="AYT2" s="186"/>
      <c r="AYU2" s="186"/>
      <c r="AYV2" s="186"/>
      <c r="AYW2" s="186"/>
      <c r="AYX2" s="186"/>
      <c r="AYY2" s="186"/>
      <c r="AYZ2" s="186"/>
      <c r="AZA2" s="186"/>
      <c r="AZB2" s="186"/>
      <c r="AZC2" s="186"/>
      <c r="AZD2" s="186"/>
      <c r="AZE2" s="186"/>
      <c r="AZF2" s="186"/>
      <c r="AZG2" s="186"/>
      <c r="AZH2" s="186"/>
      <c r="AZI2" s="186"/>
      <c r="AZJ2" s="186"/>
      <c r="AZK2" s="186"/>
      <c r="AZL2" s="186"/>
      <c r="AZM2" s="186"/>
      <c r="AZN2" s="186"/>
      <c r="AZO2" s="186"/>
      <c r="AZP2" s="186"/>
      <c r="AZQ2" s="186"/>
      <c r="AZR2" s="186"/>
      <c r="AZS2" s="186"/>
      <c r="AZT2" s="186"/>
      <c r="AZU2" s="186"/>
      <c r="AZV2" s="186"/>
      <c r="AZW2" s="186"/>
      <c r="AZX2" s="186"/>
      <c r="AZY2" s="186"/>
      <c r="AZZ2" s="186"/>
      <c r="BAA2" s="186"/>
      <c r="BAB2" s="186"/>
      <c r="BAC2" s="186"/>
      <c r="BAD2" s="186"/>
      <c r="BAE2" s="186"/>
      <c r="BAF2" s="186"/>
      <c r="BAG2" s="186"/>
      <c r="BAH2" s="186"/>
      <c r="BAI2" s="186"/>
      <c r="BAJ2" s="186"/>
      <c r="BAK2" s="186"/>
      <c r="BAL2" s="186"/>
      <c r="BAM2" s="186"/>
      <c r="BAN2" s="186"/>
      <c r="BAO2" s="186"/>
      <c r="BAP2" s="186"/>
      <c r="BAQ2" s="186"/>
      <c r="BAR2" s="186"/>
      <c r="BAS2" s="186"/>
      <c r="BAT2" s="186"/>
      <c r="BAU2" s="186"/>
      <c r="BAV2" s="186"/>
      <c r="BAW2" s="186"/>
      <c r="BAX2" s="186"/>
      <c r="BAY2" s="186"/>
      <c r="BAZ2" s="186"/>
      <c r="BBA2" s="186"/>
      <c r="BBB2" s="186"/>
      <c r="BBC2" s="186"/>
      <c r="BBD2" s="186"/>
      <c r="BBE2" s="186"/>
      <c r="BBF2" s="186"/>
      <c r="BBG2" s="186"/>
      <c r="BBH2" s="186"/>
      <c r="BBI2" s="186"/>
      <c r="BBJ2" s="186"/>
      <c r="BBK2" s="186"/>
      <c r="BBL2" s="186"/>
      <c r="BBM2" s="186"/>
      <c r="BBN2" s="186"/>
      <c r="BBO2" s="186"/>
      <c r="BBP2" s="186"/>
      <c r="BBQ2" s="186"/>
      <c r="BBR2" s="186"/>
      <c r="BBS2" s="186"/>
      <c r="BBT2" s="186"/>
      <c r="BBU2" s="186"/>
      <c r="BBV2" s="186"/>
      <c r="BBW2" s="186"/>
      <c r="BBX2" s="186"/>
      <c r="BBY2" s="186"/>
      <c r="BBZ2" s="186"/>
      <c r="BCA2" s="186"/>
      <c r="BCB2" s="186"/>
      <c r="BCC2" s="186"/>
      <c r="BCD2" s="186"/>
      <c r="BCE2" s="186"/>
      <c r="BCF2" s="186"/>
      <c r="BCG2" s="186"/>
      <c r="BCH2" s="186"/>
      <c r="BCI2" s="186"/>
      <c r="BCJ2" s="186"/>
      <c r="BCK2" s="186"/>
      <c r="BCL2" s="186"/>
      <c r="BCM2" s="186"/>
      <c r="BCN2" s="186"/>
      <c r="BCO2" s="186"/>
      <c r="BCP2" s="186"/>
      <c r="BCQ2" s="186"/>
      <c r="BCR2" s="186"/>
      <c r="BCS2" s="186"/>
      <c r="BCT2" s="186"/>
      <c r="BCU2" s="186"/>
      <c r="BCV2" s="186"/>
      <c r="BCW2" s="186"/>
      <c r="BCX2" s="186"/>
      <c r="BCY2" s="186"/>
      <c r="BCZ2" s="186"/>
      <c r="BDA2" s="186"/>
      <c r="BDB2" s="186"/>
      <c r="BDC2" s="186"/>
      <c r="BDD2" s="186"/>
      <c r="BDE2" s="186"/>
      <c r="BDF2" s="186"/>
      <c r="BDG2" s="186"/>
      <c r="BDH2" s="186"/>
      <c r="BDI2" s="186"/>
      <c r="BDJ2" s="186"/>
      <c r="BDK2" s="186"/>
      <c r="BDL2" s="186"/>
      <c r="BDM2" s="186"/>
      <c r="BDN2" s="186"/>
      <c r="BDO2" s="186"/>
      <c r="BDP2" s="186"/>
      <c r="BDQ2" s="186"/>
      <c r="BDR2" s="186"/>
      <c r="BDS2" s="186"/>
      <c r="BDT2" s="186"/>
      <c r="BDU2" s="186"/>
      <c r="BDV2" s="186"/>
      <c r="BDW2" s="186"/>
      <c r="BDX2" s="186"/>
      <c r="BDY2" s="186"/>
      <c r="BDZ2" s="186"/>
      <c r="BEA2" s="186"/>
      <c r="BEB2" s="186"/>
      <c r="BEC2" s="186"/>
      <c r="BED2" s="186"/>
      <c r="BEE2" s="186"/>
      <c r="BEF2" s="186"/>
      <c r="BEG2" s="186"/>
      <c r="BEH2" s="186"/>
      <c r="BEI2" s="186"/>
      <c r="BEJ2" s="186"/>
      <c r="BEK2" s="186"/>
      <c r="BEL2" s="186"/>
      <c r="BEM2" s="186"/>
      <c r="BEN2" s="186"/>
      <c r="BEO2" s="186"/>
      <c r="BEP2" s="186"/>
      <c r="BEQ2" s="186"/>
      <c r="BER2" s="186"/>
      <c r="BES2" s="186"/>
      <c r="BET2" s="186"/>
      <c r="BEU2" s="186"/>
      <c r="BEV2" s="186"/>
      <c r="BEW2" s="186"/>
      <c r="BEX2" s="186"/>
      <c r="BEY2" s="186"/>
      <c r="BEZ2" s="186"/>
      <c r="BFA2" s="186"/>
      <c r="BFB2" s="186"/>
      <c r="BFC2" s="186"/>
      <c r="BFD2" s="186"/>
      <c r="BFE2" s="186"/>
      <c r="BFF2" s="186"/>
      <c r="BFG2" s="186"/>
      <c r="BFH2" s="186"/>
      <c r="BFI2" s="186"/>
      <c r="BFJ2" s="186"/>
      <c r="BFK2" s="186"/>
      <c r="BFL2" s="186"/>
      <c r="BFM2" s="186"/>
      <c r="BFN2" s="186"/>
      <c r="BFO2" s="186"/>
      <c r="BFP2" s="186"/>
      <c r="BFQ2" s="186"/>
      <c r="BFR2" s="186"/>
      <c r="BFS2" s="186"/>
      <c r="BFT2" s="186"/>
      <c r="BFU2" s="186"/>
      <c r="BFV2" s="186"/>
      <c r="BFW2" s="186"/>
      <c r="BFX2" s="186"/>
      <c r="BFY2" s="186"/>
      <c r="BFZ2" s="186"/>
      <c r="BGA2" s="186"/>
      <c r="BGB2" s="186"/>
      <c r="BGC2" s="186"/>
      <c r="BGD2" s="186"/>
      <c r="BGE2" s="186"/>
      <c r="BGF2" s="186"/>
      <c r="BGG2" s="186"/>
      <c r="BGH2" s="186"/>
      <c r="BGI2" s="186"/>
      <c r="BGJ2" s="186"/>
      <c r="BGK2" s="186"/>
      <c r="BGL2" s="186"/>
      <c r="BGM2" s="186"/>
      <c r="BGN2" s="186"/>
      <c r="BGO2" s="186"/>
      <c r="BGP2" s="186"/>
      <c r="BGQ2" s="186"/>
      <c r="BGR2" s="186"/>
      <c r="BGS2" s="186"/>
      <c r="BGT2" s="186"/>
      <c r="BGU2" s="186"/>
      <c r="BGV2" s="186"/>
      <c r="BGW2" s="186"/>
      <c r="BGX2" s="186"/>
      <c r="BGY2" s="186"/>
      <c r="BGZ2" s="186"/>
      <c r="BHA2" s="186"/>
      <c r="BHB2" s="186"/>
      <c r="BHC2" s="186"/>
      <c r="BHD2" s="186"/>
      <c r="BHE2" s="186"/>
      <c r="BHF2" s="186"/>
      <c r="BHG2" s="186"/>
      <c r="BHH2" s="186"/>
      <c r="BHI2" s="186"/>
      <c r="BHJ2" s="186"/>
      <c r="BHK2" s="186"/>
      <c r="BHL2" s="186"/>
      <c r="BHM2" s="186"/>
      <c r="BHN2" s="186"/>
      <c r="BHO2" s="186"/>
      <c r="BHP2" s="186"/>
      <c r="BHQ2" s="186"/>
      <c r="BHR2" s="186"/>
      <c r="BHS2" s="186"/>
      <c r="BHT2" s="186"/>
      <c r="BHU2" s="186"/>
      <c r="BHV2" s="186"/>
      <c r="BHW2" s="186"/>
      <c r="BHX2" s="186"/>
      <c r="BHY2" s="186"/>
      <c r="BHZ2" s="186"/>
      <c r="BIA2" s="186"/>
      <c r="BIB2" s="186"/>
      <c r="BIC2" s="186"/>
      <c r="BID2" s="186"/>
      <c r="BIE2" s="186"/>
      <c r="BIF2" s="186"/>
      <c r="BIG2" s="186"/>
      <c r="BIH2" s="186"/>
      <c r="BII2" s="186"/>
      <c r="BIJ2" s="186"/>
      <c r="BIK2" s="186"/>
      <c r="BIL2" s="186"/>
      <c r="BIM2" s="186"/>
      <c r="BIN2" s="186"/>
      <c r="BIO2" s="186"/>
      <c r="BIP2" s="186"/>
      <c r="BIQ2" s="186"/>
      <c r="BIR2" s="186"/>
      <c r="BIS2" s="186"/>
      <c r="BIT2" s="186"/>
      <c r="BIU2" s="186"/>
      <c r="BIV2" s="186"/>
      <c r="BIW2" s="186"/>
      <c r="BIX2" s="186"/>
      <c r="BIY2" s="186"/>
      <c r="BIZ2" s="186"/>
      <c r="BJA2" s="186"/>
      <c r="BJB2" s="186"/>
      <c r="BJC2" s="186"/>
      <c r="BJD2" s="186"/>
      <c r="BJE2" s="186"/>
      <c r="BJF2" s="186"/>
      <c r="BJG2" s="186"/>
      <c r="BJH2" s="186"/>
      <c r="BJI2" s="186"/>
      <c r="BJJ2" s="186"/>
      <c r="BJK2" s="186"/>
      <c r="BJL2" s="186"/>
      <c r="BJM2" s="186"/>
      <c r="BJN2" s="186"/>
      <c r="BJO2" s="186"/>
      <c r="BJP2" s="186"/>
      <c r="BJQ2" s="186"/>
      <c r="BJR2" s="186"/>
      <c r="BJS2" s="186"/>
      <c r="BJT2" s="186"/>
      <c r="BJU2" s="186"/>
      <c r="BJV2" s="186"/>
      <c r="BJW2" s="186"/>
      <c r="BJX2" s="186"/>
      <c r="BJY2" s="186"/>
      <c r="BJZ2" s="186"/>
      <c r="BKA2" s="186"/>
      <c r="BKB2" s="186"/>
      <c r="BKC2" s="186"/>
      <c r="BKD2" s="186"/>
      <c r="BKE2" s="186"/>
      <c r="BKF2" s="186"/>
      <c r="BKG2" s="186"/>
      <c r="BKH2" s="186"/>
      <c r="BKI2" s="186"/>
      <c r="BKJ2" s="186"/>
      <c r="BKK2" s="186"/>
      <c r="BKL2" s="186"/>
      <c r="BKM2" s="186"/>
      <c r="BKN2" s="186"/>
      <c r="BKO2" s="186"/>
      <c r="BKP2" s="186"/>
      <c r="BKQ2" s="186"/>
      <c r="BKR2" s="186"/>
      <c r="BKS2" s="186"/>
      <c r="BKT2" s="186"/>
      <c r="BKU2" s="186"/>
      <c r="BKV2" s="186"/>
      <c r="BKW2" s="186"/>
      <c r="BKX2" s="186"/>
      <c r="BKY2" s="186"/>
      <c r="BKZ2" s="186"/>
      <c r="BLA2" s="186"/>
      <c r="BLB2" s="186"/>
      <c r="BLC2" s="186"/>
      <c r="BLD2" s="186"/>
      <c r="BLE2" s="186"/>
      <c r="BLF2" s="186"/>
      <c r="BLG2" s="186"/>
      <c r="BLH2" s="186"/>
      <c r="BLI2" s="186"/>
      <c r="BLJ2" s="186"/>
      <c r="BLK2" s="186"/>
      <c r="BLL2" s="186"/>
      <c r="BLM2" s="186"/>
      <c r="BLN2" s="186"/>
      <c r="BLO2" s="186"/>
      <c r="BLP2" s="186"/>
      <c r="BLQ2" s="186"/>
      <c r="BLR2" s="186"/>
      <c r="BLS2" s="186"/>
      <c r="BLT2" s="186"/>
      <c r="BLU2" s="186"/>
      <c r="BLV2" s="186"/>
      <c r="BLW2" s="186"/>
      <c r="BLX2" s="186"/>
      <c r="BLY2" s="186"/>
      <c r="BLZ2" s="186"/>
      <c r="BMA2" s="186"/>
      <c r="BMB2" s="186"/>
      <c r="BMC2" s="186"/>
      <c r="BMD2" s="186"/>
      <c r="BME2" s="186"/>
      <c r="BMF2" s="186"/>
      <c r="BMG2" s="186"/>
      <c r="BMH2" s="186"/>
      <c r="BMI2" s="186"/>
      <c r="BMJ2" s="186"/>
      <c r="BMK2" s="186"/>
      <c r="BML2" s="186"/>
      <c r="BMM2" s="186"/>
      <c r="BMN2" s="186"/>
      <c r="BMO2" s="186"/>
      <c r="BMP2" s="186"/>
      <c r="BMQ2" s="186"/>
      <c r="BMR2" s="186"/>
      <c r="BMS2" s="186"/>
      <c r="BMT2" s="186"/>
      <c r="BMU2" s="186"/>
      <c r="BMV2" s="186"/>
      <c r="BMW2" s="186"/>
      <c r="BMX2" s="186"/>
      <c r="BMY2" s="186"/>
      <c r="BMZ2" s="186"/>
      <c r="BNA2" s="186"/>
      <c r="BNB2" s="186"/>
      <c r="BNC2" s="186"/>
      <c r="BND2" s="186"/>
      <c r="BNE2" s="186"/>
      <c r="BNF2" s="186"/>
      <c r="BNG2" s="186"/>
      <c r="BNH2" s="186"/>
      <c r="BNI2" s="186"/>
      <c r="BNJ2" s="186"/>
      <c r="BNK2" s="186"/>
      <c r="BNL2" s="186"/>
      <c r="BNM2" s="186"/>
      <c r="BNN2" s="186"/>
      <c r="BNO2" s="186"/>
      <c r="BNP2" s="186"/>
      <c r="BNQ2" s="186"/>
      <c r="BNR2" s="186"/>
      <c r="BNS2" s="186"/>
      <c r="BNT2" s="186"/>
      <c r="BNU2" s="186"/>
      <c r="BNV2" s="186"/>
      <c r="BNW2" s="186"/>
      <c r="BNX2" s="186"/>
      <c r="BNY2" s="186"/>
      <c r="BNZ2" s="186"/>
      <c r="BOA2" s="186"/>
      <c r="BOB2" s="186"/>
      <c r="BOC2" s="186"/>
      <c r="BOD2" s="186"/>
      <c r="BOE2" s="186"/>
      <c r="BOF2" s="186"/>
      <c r="BOG2" s="186"/>
      <c r="BOH2" s="186"/>
      <c r="BOI2" s="186"/>
      <c r="BOJ2" s="186"/>
      <c r="BOK2" s="186"/>
      <c r="BOL2" s="186"/>
      <c r="BOM2" s="186"/>
      <c r="BON2" s="186"/>
      <c r="BOO2" s="186"/>
      <c r="BOP2" s="186"/>
      <c r="BOQ2" s="186"/>
      <c r="BOR2" s="186"/>
      <c r="BOS2" s="186"/>
      <c r="BOT2" s="186"/>
      <c r="BOU2" s="186"/>
      <c r="BOV2" s="186"/>
      <c r="BOW2" s="186"/>
      <c r="BOX2" s="186"/>
      <c r="BOY2" s="186"/>
      <c r="BOZ2" s="186"/>
      <c r="BPA2" s="186"/>
      <c r="BPB2" s="186"/>
      <c r="BPC2" s="186"/>
      <c r="BPD2" s="186"/>
      <c r="BPE2" s="186"/>
      <c r="BPF2" s="186"/>
      <c r="BPG2" s="186"/>
      <c r="BPH2" s="186"/>
      <c r="BPI2" s="186"/>
      <c r="BPJ2" s="186"/>
      <c r="BPK2" s="186"/>
      <c r="BPL2" s="186"/>
      <c r="BPM2" s="186"/>
      <c r="BPN2" s="186"/>
      <c r="BPO2" s="186"/>
      <c r="BPP2" s="186"/>
      <c r="BPQ2" s="186"/>
      <c r="BPR2" s="186"/>
      <c r="BPS2" s="186"/>
      <c r="BPT2" s="186"/>
      <c r="BPU2" s="186"/>
      <c r="BPV2" s="186"/>
      <c r="BPW2" s="186"/>
      <c r="BPX2" s="186"/>
      <c r="BPY2" s="186"/>
      <c r="BPZ2" s="186"/>
      <c r="BQA2" s="186"/>
      <c r="BQB2" s="186"/>
      <c r="BQC2" s="186"/>
      <c r="BQD2" s="186"/>
      <c r="BQE2" s="186"/>
      <c r="BQF2" s="186"/>
      <c r="BQG2" s="186"/>
      <c r="BQH2" s="186"/>
      <c r="BQI2" s="186"/>
      <c r="BQJ2" s="186"/>
      <c r="BQK2" s="186"/>
      <c r="BQL2" s="186"/>
      <c r="BQM2" s="186"/>
      <c r="BQN2" s="186"/>
      <c r="BQO2" s="186"/>
      <c r="BQP2" s="186"/>
      <c r="BQQ2" s="186"/>
      <c r="BQR2" s="186"/>
      <c r="BQS2" s="186"/>
      <c r="BQT2" s="186"/>
      <c r="BQU2" s="186"/>
      <c r="BQV2" s="186"/>
      <c r="BQW2" s="186"/>
      <c r="BQX2" s="186"/>
      <c r="BQY2" s="186"/>
      <c r="BQZ2" s="186"/>
      <c r="BRA2" s="186"/>
      <c r="BRB2" s="186"/>
      <c r="BRC2" s="186"/>
      <c r="BRD2" s="186"/>
      <c r="BRE2" s="186"/>
      <c r="BRF2" s="186"/>
      <c r="BRG2" s="186"/>
      <c r="BRH2" s="186"/>
      <c r="BRI2" s="186"/>
      <c r="BRJ2" s="186"/>
      <c r="BRK2" s="186"/>
      <c r="BRL2" s="186"/>
      <c r="BRM2" s="186"/>
      <c r="BRN2" s="186"/>
      <c r="BRO2" s="186"/>
      <c r="BRP2" s="186"/>
      <c r="BRQ2" s="186"/>
      <c r="BRR2" s="186"/>
      <c r="BRS2" s="186"/>
      <c r="BRT2" s="186"/>
      <c r="BRU2" s="186"/>
      <c r="BRV2" s="186"/>
      <c r="BRW2" s="186"/>
      <c r="BRX2" s="186"/>
      <c r="BRY2" s="186"/>
      <c r="BRZ2" s="186"/>
      <c r="BSA2" s="186"/>
      <c r="BSB2" s="186"/>
      <c r="BSC2" s="186"/>
      <c r="BSD2" s="186"/>
      <c r="BSE2" s="186"/>
      <c r="BSF2" s="186"/>
      <c r="BSG2" s="186"/>
      <c r="BSH2" s="186"/>
      <c r="BSI2" s="186"/>
      <c r="BSJ2" s="186"/>
      <c r="BSK2" s="186"/>
      <c r="BSL2" s="186"/>
      <c r="BSM2" s="186"/>
      <c r="BSN2" s="186"/>
      <c r="BSO2" s="186"/>
      <c r="BSP2" s="186"/>
      <c r="BSQ2" s="186"/>
      <c r="BSR2" s="186"/>
      <c r="BSS2" s="186"/>
      <c r="BST2" s="186"/>
      <c r="BSU2" s="186"/>
      <c r="BSV2" s="186"/>
      <c r="BSW2" s="186"/>
      <c r="BSX2" s="186"/>
      <c r="BSY2" s="186"/>
      <c r="BSZ2" s="186"/>
      <c r="BTA2" s="186"/>
      <c r="BTB2" s="186"/>
      <c r="BTC2" s="186"/>
      <c r="BTD2" s="186"/>
      <c r="BTE2" s="186"/>
      <c r="BTF2" s="186"/>
      <c r="BTG2" s="186"/>
      <c r="BTH2" s="186"/>
      <c r="BTI2" s="186"/>
      <c r="BTJ2" s="186"/>
      <c r="BTK2" s="186"/>
      <c r="BTL2" s="186"/>
      <c r="BTM2" s="186"/>
      <c r="BTN2" s="186"/>
      <c r="BTO2" s="186"/>
      <c r="BTP2" s="186"/>
      <c r="BTQ2" s="186"/>
      <c r="BTR2" s="186"/>
      <c r="BTS2" s="186"/>
      <c r="BTT2" s="186"/>
      <c r="BTU2" s="186"/>
      <c r="BTV2" s="186"/>
      <c r="BTW2" s="186"/>
      <c r="BTX2" s="186"/>
      <c r="BTY2" s="186"/>
      <c r="BTZ2" s="186"/>
      <c r="BUA2" s="186"/>
      <c r="BUB2" s="186"/>
      <c r="BUC2" s="186"/>
      <c r="BUD2" s="186"/>
      <c r="BUE2" s="186"/>
      <c r="BUF2" s="186"/>
      <c r="BUG2" s="186"/>
      <c r="BUH2" s="186"/>
      <c r="BUI2" s="186"/>
      <c r="BUJ2" s="186"/>
      <c r="BUK2" s="186"/>
      <c r="BUL2" s="186"/>
      <c r="BUM2" s="186"/>
      <c r="BUN2" s="186"/>
      <c r="BUO2" s="186"/>
      <c r="BUP2" s="186"/>
      <c r="BUQ2" s="186"/>
      <c r="BUR2" s="186"/>
      <c r="BUS2" s="186"/>
      <c r="BUT2" s="186"/>
      <c r="BUU2" s="186"/>
      <c r="BUV2" s="186"/>
      <c r="BUW2" s="186"/>
      <c r="BUX2" s="186"/>
      <c r="BUY2" s="186"/>
      <c r="BUZ2" s="186"/>
      <c r="BVA2" s="186"/>
      <c r="BVB2" s="186"/>
      <c r="BVC2" s="186"/>
      <c r="BVD2" s="186"/>
      <c r="BVE2" s="186"/>
      <c r="BVF2" s="186"/>
      <c r="BVG2" s="186"/>
      <c r="BVH2" s="186"/>
      <c r="BVI2" s="186"/>
      <c r="BVJ2" s="186"/>
      <c r="BVK2" s="186"/>
      <c r="BVL2" s="186"/>
      <c r="BVM2" s="186"/>
      <c r="BVN2" s="186"/>
      <c r="BVO2" s="186"/>
      <c r="BVP2" s="186"/>
      <c r="BVQ2" s="186"/>
      <c r="BVR2" s="186"/>
      <c r="BVS2" s="186"/>
      <c r="BVT2" s="186"/>
      <c r="BVU2" s="186"/>
      <c r="BVV2" s="186"/>
      <c r="BVW2" s="186"/>
      <c r="BVX2" s="186"/>
      <c r="BVY2" s="186"/>
      <c r="BVZ2" s="186"/>
      <c r="BWA2" s="186"/>
      <c r="BWB2" s="186"/>
      <c r="BWC2" s="186"/>
      <c r="BWD2" s="186"/>
      <c r="BWE2" s="186"/>
      <c r="BWF2" s="186"/>
      <c r="BWG2" s="186"/>
      <c r="BWH2" s="186"/>
      <c r="BWI2" s="186"/>
      <c r="BWJ2" s="186"/>
      <c r="BWK2" s="186"/>
      <c r="BWL2" s="186"/>
      <c r="BWM2" s="186"/>
      <c r="BWN2" s="186"/>
      <c r="BWO2" s="186"/>
      <c r="BWP2" s="186"/>
      <c r="BWQ2" s="186"/>
      <c r="BWR2" s="186"/>
      <c r="BWS2" s="186"/>
      <c r="BWT2" s="186"/>
      <c r="BWU2" s="186"/>
      <c r="BWV2" s="186"/>
      <c r="BWW2" s="186"/>
      <c r="BWX2" s="186"/>
      <c r="BWY2" s="186"/>
      <c r="BWZ2" s="186"/>
      <c r="BXA2" s="186"/>
      <c r="BXB2" s="186"/>
      <c r="BXC2" s="186"/>
      <c r="BXD2" s="186"/>
      <c r="BXE2" s="186"/>
      <c r="BXF2" s="186"/>
      <c r="BXG2" s="186"/>
      <c r="BXH2" s="186"/>
      <c r="BXI2" s="186"/>
      <c r="BXJ2" s="186"/>
      <c r="BXK2" s="186"/>
      <c r="BXL2" s="186"/>
      <c r="BXM2" s="186"/>
      <c r="BXN2" s="186"/>
      <c r="BXO2" s="186"/>
      <c r="BXP2" s="186"/>
      <c r="BXQ2" s="186"/>
      <c r="BXR2" s="186"/>
      <c r="BXS2" s="186"/>
      <c r="BXT2" s="186"/>
      <c r="BXU2" s="186"/>
      <c r="BXV2" s="186"/>
      <c r="BXW2" s="186"/>
      <c r="BXX2" s="186"/>
      <c r="BXY2" s="186"/>
      <c r="BXZ2" s="186"/>
      <c r="BYA2" s="186"/>
      <c r="BYB2" s="186"/>
      <c r="BYC2" s="186"/>
      <c r="BYD2" s="186"/>
      <c r="BYE2" s="186"/>
      <c r="BYF2" s="186"/>
      <c r="BYG2" s="186"/>
      <c r="BYH2" s="186"/>
      <c r="BYI2" s="186"/>
      <c r="BYJ2" s="186"/>
      <c r="BYK2" s="186"/>
      <c r="BYL2" s="186"/>
      <c r="BYM2" s="186"/>
      <c r="BYN2" s="186"/>
      <c r="BYO2" s="186"/>
      <c r="BYP2" s="186"/>
      <c r="BYQ2" s="186"/>
      <c r="BYR2" s="186"/>
      <c r="BYS2" s="186"/>
      <c r="BYT2" s="186"/>
      <c r="BYU2" s="186"/>
      <c r="BYV2" s="186"/>
      <c r="BYW2" s="186"/>
      <c r="BYX2" s="186"/>
      <c r="BYY2" s="186"/>
      <c r="BYZ2" s="186"/>
      <c r="BZA2" s="186"/>
      <c r="BZB2" s="186"/>
      <c r="BZC2" s="186"/>
      <c r="BZD2" s="186"/>
      <c r="BZE2" s="186"/>
      <c r="BZF2" s="186"/>
      <c r="BZG2" s="186"/>
      <c r="BZH2" s="186"/>
      <c r="BZI2" s="186"/>
      <c r="BZJ2" s="186"/>
      <c r="BZK2" s="186"/>
      <c r="BZL2" s="186"/>
      <c r="BZM2" s="186"/>
      <c r="BZN2" s="186"/>
      <c r="BZO2" s="186"/>
      <c r="BZP2" s="186"/>
      <c r="BZQ2" s="186"/>
      <c r="BZR2" s="186"/>
      <c r="BZS2" s="186"/>
      <c r="BZT2" s="186"/>
      <c r="BZU2" s="186"/>
      <c r="BZV2" s="186"/>
      <c r="BZW2" s="186"/>
      <c r="BZX2" s="186"/>
      <c r="BZY2" s="186"/>
      <c r="BZZ2" s="186"/>
      <c r="CAA2" s="186"/>
      <c r="CAB2" s="186"/>
      <c r="CAC2" s="186"/>
      <c r="CAD2" s="186"/>
      <c r="CAE2" s="186"/>
      <c r="CAF2" s="186"/>
      <c r="CAG2" s="186"/>
      <c r="CAH2" s="186"/>
      <c r="CAI2" s="186"/>
      <c r="CAJ2" s="186"/>
      <c r="CAK2" s="186"/>
      <c r="CAL2" s="186"/>
      <c r="CAM2" s="186"/>
      <c r="CAN2" s="186"/>
      <c r="CAO2" s="186"/>
      <c r="CAP2" s="186"/>
      <c r="CAQ2" s="186"/>
      <c r="CAR2" s="186"/>
      <c r="CAS2" s="186"/>
      <c r="CAT2" s="186"/>
      <c r="CAU2" s="186"/>
      <c r="CAV2" s="186"/>
      <c r="CAW2" s="186"/>
      <c r="CAX2" s="186"/>
      <c r="CAY2" s="186"/>
      <c r="CAZ2" s="186"/>
      <c r="CBA2" s="186"/>
      <c r="CBB2" s="186"/>
      <c r="CBC2" s="186"/>
      <c r="CBD2" s="186"/>
      <c r="CBE2" s="186"/>
      <c r="CBF2" s="186"/>
      <c r="CBG2" s="186"/>
      <c r="CBH2" s="186"/>
      <c r="CBI2" s="186"/>
      <c r="CBJ2" s="186"/>
      <c r="CBK2" s="186"/>
      <c r="CBL2" s="186"/>
      <c r="CBM2" s="186"/>
      <c r="CBN2" s="186"/>
      <c r="CBO2" s="186"/>
      <c r="CBP2" s="186"/>
      <c r="CBQ2" s="186"/>
      <c r="CBR2" s="186"/>
      <c r="CBS2" s="186"/>
      <c r="CBT2" s="186"/>
      <c r="CBU2" s="186"/>
      <c r="CBV2" s="186"/>
      <c r="CBW2" s="186"/>
      <c r="CBX2" s="186"/>
      <c r="CBY2" s="186"/>
      <c r="CBZ2" s="186"/>
      <c r="CCA2" s="186"/>
      <c r="CCB2" s="186"/>
      <c r="CCC2" s="186"/>
      <c r="CCD2" s="186"/>
      <c r="CCE2" s="186"/>
      <c r="CCF2" s="186"/>
      <c r="CCG2" s="186"/>
      <c r="CCH2" s="186"/>
      <c r="CCI2" s="186"/>
      <c r="CCJ2" s="186"/>
      <c r="CCK2" s="186"/>
      <c r="CCL2" s="186"/>
      <c r="CCM2" s="186"/>
      <c r="CCN2" s="186"/>
      <c r="CCO2" s="186"/>
      <c r="CCP2" s="186"/>
      <c r="CCQ2" s="186"/>
      <c r="CCR2" s="186"/>
      <c r="CCS2" s="186"/>
      <c r="CCT2" s="186"/>
      <c r="CCU2" s="186"/>
      <c r="CCV2" s="186"/>
      <c r="CCW2" s="186"/>
      <c r="CCX2" s="186"/>
      <c r="CCY2" s="186"/>
      <c r="CCZ2" s="186"/>
      <c r="CDA2" s="186"/>
      <c r="CDB2" s="186"/>
      <c r="CDC2" s="186"/>
      <c r="CDD2" s="186"/>
      <c r="CDE2" s="186"/>
      <c r="CDF2" s="186"/>
      <c r="CDG2" s="186"/>
      <c r="CDH2" s="186"/>
      <c r="CDI2" s="186"/>
      <c r="CDJ2" s="186"/>
      <c r="CDK2" s="186"/>
      <c r="CDL2" s="186"/>
      <c r="CDM2" s="186"/>
      <c r="CDN2" s="186"/>
      <c r="CDO2" s="186"/>
      <c r="CDP2" s="186"/>
      <c r="CDQ2" s="186"/>
      <c r="CDR2" s="186"/>
      <c r="CDS2" s="186"/>
      <c r="CDT2" s="186"/>
      <c r="CDU2" s="186"/>
      <c r="CDV2" s="186"/>
      <c r="CDW2" s="186"/>
      <c r="CDX2" s="186"/>
      <c r="CDY2" s="186"/>
      <c r="CDZ2" s="186"/>
      <c r="CEA2" s="186"/>
      <c r="CEB2" s="186"/>
      <c r="CEC2" s="186"/>
      <c r="CED2" s="186"/>
      <c r="CEE2" s="186"/>
      <c r="CEF2" s="186"/>
      <c r="CEG2" s="186"/>
      <c r="CEH2" s="186"/>
      <c r="CEI2" s="186"/>
      <c r="CEJ2" s="186"/>
      <c r="CEK2" s="186"/>
      <c r="CEL2" s="186"/>
      <c r="CEM2" s="186"/>
      <c r="CEN2" s="186"/>
      <c r="CEO2" s="186"/>
      <c r="CEP2" s="186"/>
      <c r="CEQ2" s="186"/>
      <c r="CER2" s="186"/>
      <c r="CES2" s="186"/>
      <c r="CET2" s="186"/>
      <c r="CEU2" s="186"/>
      <c r="CEV2" s="186"/>
      <c r="CEW2" s="186"/>
      <c r="CEX2" s="186"/>
      <c r="CEY2" s="186"/>
      <c r="CEZ2" s="186"/>
      <c r="CFA2" s="186"/>
      <c r="CFB2" s="186"/>
      <c r="CFC2" s="186"/>
      <c r="CFD2" s="186"/>
      <c r="CFE2" s="186"/>
      <c r="CFF2" s="186"/>
      <c r="CFG2" s="186"/>
      <c r="CFH2" s="186"/>
      <c r="CFI2" s="186"/>
      <c r="CFJ2" s="186"/>
      <c r="CFK2" s="186"/>
      <c r="CFL2" s="186"/>
      <c r="CFM2" s="186"/>
      <c r="CFN2" s="186"/>
      <c r="CFO2" s="186"/>
      <c r="CFP2" s="186"/>
      <c r="CFQ2" s="186"/>
      <c r="CFR2" s="186"/>
      <c r="CFS2" s="186"/>
      <c r="CFT2" s="186"/>
      <c r="CFU2" s="186"/>
      <c r="CFV2" s="186"/>
      <c r="CFW2" s="186"/>
      <c r="CFX2" s="186"/>
      <c r="CFY2" s="186"/>
      <c r="CFZ2" s="186"/>
      <c r="CGA2" s="186"/>
      <c r="CGB2" s="186"/>
      <c r="CGC2" s="186"/>
      <c r="CGD2" s="186"/>
      <c r="CGE2" s="186"/>
      <c r="CGF2" s="186"/>
      <c r="CGG2" s="186"/>
      <c r="CGH2" s="186"/>
      <c r="CGI2" s="186"/>
      <c r="CGJ2" s="186"/>
      <c r="CGK2" s="186"/>
      <c r="CGL2" s="186"/>
      <c r="CGM2" s="186"/>
      <c r="CGN2" s="186"/>
      <c r="CGO2" s="186"/>
      <c r="CGP2" s="186"/>
      <c r="CGQ2" s="186"/>
      <c r="CGR2" s="186"/>
      <c r="CGS2" s="186"/>
      <c r="CGT2" s="186"/>
      <c r="CGU2" s="186"/>
      <c r="CGV2" s="186"/>
      <c r="CGW2" s="186"/>
      <c r="CGX2" s="186"/>
      <c r="CGY2" s="186"/>
      <c r="CGZ2" s="186"/>
      <c r="CHA2" s="186"/>
      <c r="CHB2" s="186"/>
      <c r="CHC2" s="186"/>
      <c r="CHD2" s="186"/>
      <c r="CHE2" s="186"/>
      <c r="CHF2" s="186"/>
      <c r="CHG2" s="186"/>
      <c r="CHH2" s="186"/>
      <c r="CHI2" s="186"/>
      <c r="CHJ2" s="186"/>
      <c r="CHK2" s="186"/>
      <c r="CHL2" s="186"/>
      <c r="CHM2" s="186"/>
      <c r="CHN2" s="186"/>
      <c r="CHO2" s="186"/>
      <c r="CHP2" s="186"/>
      <c r="CHQ2" s="186"/>
      <c r="CHR2" s="186"/>
      <c r="CHS2" s="186"/>
      <c r="CHT2" s="186"/>
      <c r="CHU2" s="186"/>
      <c r="CHV2" s="186"/>
      <c r="CHW2" s="186"/>
      <c r="CHX2" s="186"/>
      <c r="CHY2" s="186"/>
      <c r="CHZ2" s="186"/>
      <c r="CIA2" s="186"/>
      <c r="CIB2" s="186"/>
      <c r="CIC2" s="186"/>
      <c r="CID2" s="186"/>
      <c r="CIE2" s="186"/>
      <c r="CIF2" s="186"/>
      <c r="CIG2" s="186"/>
      <c r="CIH2" s="186"/>
      <c r="CII2" s="186"/>
      <c r="CIJ2" s="186"/>
      <c r="CIK2" s="186"/>
      <c r="CIL2" s="186"/>
      <c r="CIM2" s="186"/>
      <c r="CIN2" s="186"/>
      <c r="CIO2" s="186"/>
      <c r="CIP2" s="186"/>
      <c r="CIQ2" s="186"/>
      <c r="CIR2" s="186"/>
      <c r="CIS2" s="186"/>
      <c r="CIT2" s="186"/>
      <c r="CIU2" s="186"/>
      <c r="CIV2" s="186"/>
      <c r="CIW2" s="186"/>
      <c r="CIX2" s="186"/>
      <c r="CIY2" s="186"/>
      <c r="CIZ2" s="186"/>
      <c r="CJA2" s="186"/>
      <c r="CJB2" s="186"/>
      <c r="CJC2" s="186"/>
      <c r="CJD2" s="186"/>
      <c r="CJE2" s="186"/>
      <c r="CJF2" s="186"/>
      <c r="CJG2" s="186"/>
      <c r="CJH2" s="186"/>
      <c r="CJI2" s="186"/>
      <c r="CJJ2" s="186"/>
      <c r="CJK2" s="186"/>
      <c r="CJL2" s="186"/>
      <c r="CJM2" s="186"/>
      <c r="CJN2" s="186"/>
      <c r="CJO2" s="186"/>
      <c r="CJP2" s="186"/>
      <c r="CJQ2" s="186"/>
      <c r="CJR2" s="186"/>
      <c r="CJS2" s="186"/>
      <c r="CJT2" s="186"/>
      <c r="CJU2" s="186"/>
      <c r="CJV2" s="186"/>
      <c r="CJW2" s="186"/>
      <c r="CJX2" s="186"/>
      <c r="CJY2" s="186"/>
      <c r="CJZ2" s="186"/>
      <c r="CKA2" s="186"/>
      <c r="CKB2" s="186"/>
      <c r="CKC2" s="186"/>
      <c r="CKD2" s="186"/>
      <c r="CKE2" s="186"/>
      <c r="CKF2" s="186"/>
      <c r="CKG2" s="186"/>
      <c r="CKH2" s="186"/>
      <c r="CKI2" s="186"/>
      <c r="CKJ2" s="186"/>
      <c r="CKK2" s="186"/>
      <c r="CKL2" s="186"/>
      <c r="CKM2" s="186"/>
      <c r="CKN2" s="186"/>
      <c r="CKO2" s="186"/>
      <c r="CKP2" s="186"/>
      <c r="CKQ2" s="186"/>
      <c r="CKR2" s="186"/>
      <c r="CKS2" s="186"/>
      <c r="CKT2" s="186"/>
      <c r="CKU2" s="186"/>
      <c r="CKV2" s="186"/>
      <c r="CKW2" s="186"/>
      <c r="CKX2" s="186"/>
      <c r="CKY2" s="186"/>
      <c r="CKZ2" s="186"/>
      <c r="CLA2" s="186"/>
      <c r="CLB2" s="186"/>
      <c r="CLC2" s="186"/>
      <c r="CLD2" s="186"/>
      <c r="CLE2" s="186"/>
      <c r="CLF2" s="186"/>
      <c r="CLG2" s="186"/>
      <c r="CLH2" s="186"/>
      <c r="CLI2" s="186"/>
      <c r="CLJ2" s="186"/>
      <c r="CLK2" s="186"/>
      <c r="CLL2" s="186"/>
      <c r="CLM2" s="186"/>
      <c r="CLN2" s="186"/>
      <c r="CLO2" s="186"/>
      <c r="CLP2" s="186"/>
      <c r="CLQ2" s="186"/>
      <c r="CLR2" s="186"/>
      <c r="CLS2" s="186"/>
      <c r="CLT2" s="186"/>
      <c r="CLU2" s="186"/>
      <c r="CLV2" s="186"/>
      <c r="CLW2" s="186"/>
      <c r="CLX2" s="186"/>
      <c r="CLY2" s="186"/>
      <c r="CLZ2" s="186"/>
      <c r="CMA2" s="186"/>
      <c r="CMB2" s="186"/>
      <c r="CMC2" s="186"/>
      <c r="CMD2" s="186"/>
      <c r="CME2" s="186"/>
      <c r="CMF2" s="186"/>
      <c r="CMG2" s="186"/>
      <c r="CMH2" s="186"/>
      <c r="CMI2" s="186"/>
      <c r="CMJ2" s="186"/>
      <c r="CMK2" s="186"/>
      <c r="CML2" s="186"/>
      <c r="CMM2" s="186"/>
      <c r="CMN2" s="186"/>
      <c r="CMO2" s="186"/>
      <c r="CMP2" s="186"/>
      <c r="CMQ2" s="186"/>
      <c r="CMR2" s="186"/>
      <c r="CMS2" s="186"/>
      <c r="CMT2" s="186"/>
      <c r="CMU2" s="186"/>
      <c r="CMV2" s="186"/>
      <c r="CMW2" s="186"/>
      <c r="CMX2" s="186"/>
      <c r="CMY2" s="186"/>
      <c r="CMZ2" s="186"/>
      <c r="CNA2" s="186"/>
      <c r="CNB2" s="186"/>
      <c r="CNC2" s="186"/>
      <c r="CND2" s="186"/>
      <c r="CNE2" s="186"/>
      <c r="CNF2" s="186"/>
      <c r="CNG2" s="186"/>
      <c r="CNH2" s="186"/>
      <c r="CNI2" s="186"/>
      <c r="CNJ2" s="186"/>
      <c r="CNK2" s="186"/>
      <c r="CNL2" s="186"/>
      <c r="CNM2" s="186"/>
      <c r="CNN2" s="186"/>
      <c r="CNO2" s="186"/>
      <c r="CNP2" s="186"/>
      <c r="CNQ2" s="186"/>
      <c r="CNR2" s="186"/>
      <c r="CNS2" s="186"/>
      <c r="CNT2" s="186"/>
      <c r="CNU2" s="186"/>
      <c r="CNV2" s="186"/>
      <c r="CNW2" s="186"/>
      <c r="CNX2" s="186"/>
      <c r="CNY2" s="186"/>
      <c r="CNZ2" s="186"/>
      <c r="COA2" s="186"/>
      <c r="COB2" s="186"/>
      <c r="COC2" s="186"/>
      <c r="COD2" s="186"/>
      <c r="COE2" s="186"/>
      <c r="COF2" s="186"/>
      <c r="COG2" s="186"/>
      <c r="COH2" s="186"/>
      <c r="COI2" s="186"/>
      <c r="COJ2" s="186"/>
      <c r="COK2" s="186"/>
      <c r="COL2" s="186"/>
      <c r="COM2" s="186"/>
      <c r="CON2" s="186"/>
      <c r="COO2" s="186"/>
      <c r="COP2" s="186"/>
      <c r="COQ2" s="186"/>
      <c r="COR2" s="186"/>
      <c r="COS2" s="186"/>
      <c r="COT2" s="186"/>
      <c r="COU2" s="186"/>
      <c r="COV2" s="186"/>
      <c r="COW2" s="186"/>
      <c r="COX2" s="186"/>
      <c r="COY2" s="186"/>
      <c r="COZ2" s="186"/>
      <c r="CPA2" s="186"/>
      <c r="CPB2" s="186"/>
      <c r="CPC2" s="186"/>
      <c r="CPD2" s="186"/>
      <c r="CPE2" s="186"/>
      <c r="CPF2" s="186"/>
      <c r="CPG2" s="186"/>
      <c r="CPH2" s="186"/>
      <c r="CPI2" s="186"/>
      <c r="CPJ2" s="186"/>
      <c r="CPK2" s="186"/>
      <c r="CPL2" s="186"/>
      <c r="CPM2" s="186"/>
      <c r="CPN2" s="186"/>
      <c r="CPO2" s="186"/>
      <c r="CPP2" s="186"/>
      <c r="CPQ2" s="186"/>
      <c r="CPR2" s="186"/>
      <c r="CPS2" s="186"/>
      <c r="CPT2" s="186"/>
      <c r="CPU2" s="186"/>
      <c r="CPV2" s="186"/>
      <c r="CPW2" s="186"/>
      <c r="CPX2" s="186"/>
      <c r="CPY2" s="186"/>
      <c r="CPZ2" s="186"/>
      <c r="CQA2" s="186"/>
      <c r="CQB2" s="186"/>
      <c r="CQC2" s="186"/>
      <c r="CQD2" s="186"/>
      <c r="CQE2" s="186"/>
      <c r="CQF2" s="186"/>
      <c r="CQG2" s="186"/>
      <c r="CQH2" s="186"/>
      <c r="CQI2" s="186"/>
      <c r="CQJ2" s="186"/>
      <c r="CQK2" s="186"/>
      <c r="CQL2" s="186"/>
      <c r="CQM2" s="186"/>
      <c r="CQN2" s="186"/>
      <c r="CQO2" s="186"/>
      <c r="CQP2" s="186"/>
      <c r="CQQ2" s="186"/>
      <c r="CQR2" s="186"/>
      <c r="CQS2" s="186"/>
      <c r="CQT2" s="186"/>
      <c r="CQU2" s="186"/>
      <c r="CQV2" s="186"/>
      <c r="CQW2" s="186"/>
      <c r="CQX2" s="186"/>
      <c r="CQY2" s="186"/>
      <c r="CQZ2" s="186"/>
      <c r="CRA2" s="186"/>
      <c r="CRB2" s="186"/>
      <c r="CRC2" s="186"/>
      <c r="CRD2" s="186"/>
      <c r="CRE2" s="186"/>
      <c r="CRF2" s="186"/>
      <c r="CRG2" s="186"/>
      <c r="CRH2" s="186"/>
      <c r="CRI2" s="186"/>
      <c r="CRJ2" s="186"/>
      <c r="CRK2" s="186"/>
      <c r="CRL2" s="186"/>
      <c r="CRM2" s="186"/>
      <c r="CRN2" s="186"/>
      <c r="CRO2" s="186"/>
      <c r="CRP2" s="186"/>
      <c r="CRQ2" s="186"/>
      <c r="CRR2" s="186"/>
      <c r="CRS2" s="186"/>
      <c r="CRT2" s="186"/>
      <c r="CRU2" s="186"/>
      <c r="CRV2" s="186"/>
      <c r="CRW2" s="186"/>
      <c r="CRX2" s="186"/>
      <c r="CRY2" s="186"/>
      <c r="CRZ2" s="186"/>
      <c r="CSA2" s="186"/>
      <c r="CSB2" s="186"/>
      <c r="CSC2" s="186"/>
      <c r="CSD2" s="186"/>
      <c r="CSE2" s="186"/>
      <c r="CSF2" s="186"/>
      <c r="CSG2" s="186"/>
      <c r="CSH2" s="186"/>
      <c r="CSI2" s="186"/>
      <c r="CSJ2" s="186"/>
      <c r="CSK2" s="186"/>
      <c r="CSL2" s="186"/>
      <c r="CSM2" s="186"/>
      <c r="CSN2" s="186"/>
      <c r="CSO2" s="186"/>
      <c r="CSP2" s="186"/>
      <c r="CSQ2" s="186"/>
      <c r="CSR2" s="186"/>
      <c r="CSS2" s="186"/>
      <c r="CST2" s="186"/>
      <c r="CSU2" s="186"/>
      <c r="CSV2" s="186"/>
      <c r="CSW2" s="186"/>
      <c r="CSX2" s="186"/>
      <c r="CSY2" s="186"/>
      <c r="CSZ2" s="186"/>
      <c r="CTA2" s="186"/>
      <c r="CTB2" s="186"/>
      <c r="CTC2" s="186"/>
      <c r="CTD2" s="186"/>
      <c r="CTE2" s="186"/>
      <c r="CTF2" s="186"/>
      <c r="CTG2" s="186"/>
      <c r="CTH2" s="186"/>
      <c r="CTI2" s="186"/>
      <c r="CTJ2" s="186"/>
      <c r="CTK2" s="186"/>
      <c r="CTL2" s="186"/>
      <c r="CTM2" s="186"/>
      <c r="CTN2" s="186"/>
      <c r="CTO2" s="186"/>
      <c r="CTP2" s="186"/>
      <c r="CTQ2" s="186"/>
      <c r="CTR2" s="186"/>
      <c r="CTS2" s="186"/>
      <c r="CTT2" s="186"/>
      <c r="CTU2" s="186"/>
      <c r="CTV2" s="186"/>
      <c r="CTW2" s="186"/>
      <c r="CTX2" s="186"/>
      <c r="CTY2" s="186"/>
      <c r="CTZ2" s="186"/>
      <c r="CUA2" s="186"/>
      <c r="CUB2" s="186"/>
      <c r="CUC2" s="186"/>
      <c r="CUD2" s="186"/>
      <c r="CUE2" s="186"/>
      <c r="CUF2" s="186"/>
      <c r="CUG2" s="186"/>
      <c r="CUH2" s="186"/>
      <c r="CUI2" s="186"/>
      <c r="CUJ2" s="186"/>
      <c r="CUK2" s="186"/>
      <c r="CUL2" s="186"/>
      <c r="CUM2" s="186"/>
      <c r="CUN2" s="186"/>
      <c r="CUO2" s="186"/>
      <c r="CUP2" s="186"/>
      <c r="CUQ2" s="186"/>
      <c r="CUR2" s="186"/>
      <c r="CUS2" s="186"/>
      <c r="CUT2" s="186"/>
      <c r="CUU2" s="186"/>
      <c r="CUV2" s="186"/>
      <c r="CUW2" s="186"/>
      <c r="CUX2" s="186"/>
      <c r="CUY2" s="186"/>
      <c r="CUZ2" s="186"/>
      <c r="CVA2" s="186"/>
      <c r="CVB2" s="186"/>
      <c r="CVC2" s="186"/>
      <c r="CVD2" s="186"/>
      <c r="CVE2" s="186"/>
      <c r="CVF2" s="186"/>
      <c r="CVG2" s="186"/>
      <c r="CVH2" s="186"/>
      <c r="CVI2" s="186"/>
      <c r="CVJ2" s="186"/>
      <c r="CVK2" s="186"/>
      <c r="CVL2" s="186"/>
      <c r="CVM2" s="186"/>
      <c r="CVN2" s="186"/>
      <c r="CVO2" s="186"/>
      <c r="CVP2" s="186"/>
      <c r="CVQ2" s="186"/>
      <c r="CVR2" s="186"/>
      <c r="CVS2" s="186"/>
      <c r="CVT2" s="186"/>
      <c r="CVU2" s="186"/>
      <c r="CVV2" s="186"/>
      <c r="CVW2" s="186"/>
      <c r="CVX2" s="186"/>
      <c r="CVY2" s="186"/>
      <c r="CVZ2" s="186"/>
      <c r="CWA2" s="186"/>
      <c r="CWB2" s="186"/>
      <c r="CWC2" s="186"/>
      <c r="CWD2" s="186"/>
      <c r="CWE2" s="186"/>
      <c r="CWF2" s="186"/>
      <c r="CWG2" s="186"/>
      <c r="CWH2" s="186"/>
      <c r="CWI2" s="186"/>
      <c r="CWJ2" s="186"/>
      <c r="CWK2" s="186"/>
    </row>
    <row r="3" spans="1:2637" s="187" customFormat="1">
      <c r="A3" s="186"/>
      <c r="B3" s="543" t="s">
        <v>52</v>
      </c>
      <c r="C3" s="543"/>
      <c r="D3" s="543"/>
      <c r="E3" s="543"/>
      <c r="F3" s="543"/>
      <c r="G3" s="543"/>
      <c r="H3" s="543"/>
      <c r="I3" s="543"/>
      <c r="J3" s="543"/>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6"/>
      <c r="EB3" s="186"/>
      <c r="EC3" s="186"/>
      <c r="ED3" s="186"/>
      <c r="EE3" s="186"/>
      <c r="EF3" s="186"/>
      <c r="EG3" s="186"/>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6"/>
      <c r="FI3" s="186"/>
      <c r="FJ3" s="186"/>
      <c r="FK3" s="186"/>
      <c r="FL3" s="186"/>
      <c r="FM3" s="186"/>
      <c r="FN3" s="186"/>
      <c r="FO3" s="186"/>
      <c r="FP3" s="186"/>
      <c r="FQ3" s="186"/>
      <c r="FR3" s="186"/>
      <c r="FS3" s="186"/>
      <c r="FT3" s="186"/>
      <c r="FU3" s="186"/>
      <c r="FV3" s="186"/>
      <c r="FW3" s="186"/>
      <c r="FX3" s="186"/>
      <c r="FY3" s="186"/>
      <c r="FZ3" s="186"/>
      <c r="GA3" s="186"/>
      <c r="GB3" s="186"/>
      <c r="GC3" s="186"/>
      <c r="GD3" s="186"/>
      <c r="GE3" s="186"/>
      <c r="GF3" s="186"/>
      <c r="GG3" s="186"/>
      <c r="GH3" s="186"/>
      <c r="GI3" s="186"/>
      <c r="GJ3" s="186"/>
      <c r="GK3" s="186"/>
      <c r="GL3" s="186"/>
      <c r="GM3" s="186"/>
      <c r="GN3" s="186"/>
      <c r="GO3" s="186"/>
      <c r="GP3" s="186"/>
      <c r="GQ3" s="186"/>
      <c r="GR3" s="186"/>
      <c r="GS3" s="186"/>
      <c r="GT3" s="186"/>
      <c r="GU3" s="186"/>
      <c r="GV3" s="186"/>
      <c r="GW3" s="186"/>
      <c r="GX3" s="186"/>
      <c r="GY3" s="186"/>
      <c r="GZ3" s="186"/>
      <c r="HA3" s="186"/>
      <c r="HB3" s="186"/>
      <c r="HC3" s="186"/>
      <c r="HD3" s="186"/>
      <c r="HE3" s="186"/>
      <c r="HF3" s="186"/>
      <c r="HG3" s="186"/>
      <c r="HH3" s="186"/>
      <c r="HI3" s="186"/>
      <c r="HJ3" s="186"/>
      <c r="HK3" s="186"/>
      <c r="HL3" s="186"/>
      <c r="HM3" s="186"/>
      <c r="HN3" s="186"/>
      <c r="HO3" s="186"/>
      <c r="HP3" s="186"/>
      <c r="HQ3" s="186"/>
      <c r="HR3" s="186"/>
      <c r="HS3" s="186"/>
      <c r="HT3" s="186"/>
      <c r="HU3" s="186"/>
      <c r="HV3" s="186"/>
      <c r="HW3" s="186"/>
      <c r="HX3" s="186"/>
      <c r="HY3" s="186"/>
      <c r="HZ3" s="186"/>
      <c r="IA3" s="186"/>
      <c r="IB3" s="186"/>
      <c r="IC3" s="186"/>
      <c r="ID3" s="186"/>
      <c r="IE3" s="186"/>
      <c r="IF3" s="186"/>
      <c r="IG3" s="186"/>
      <c r="IH3" s="186"/>
      <c r="II3" s="186"/>
      <c r="IJ3" s="186"/>
      <c r="IK3" s="186"/>
      <c r="IL3" s="186"/>
      <c r="IM3" s="186"/>
      <c r="IN3" s="186"/>
      <c r="IO3" s="186"/>
      <c r="IP3" s="186"/>
      <c r="IQ3" s="186"/>
      <c r="IR3" s="186"/>
      <c r="IS3" s="186"/>
      <c r="IT3" s="186"/>
      <c r="IU3" s="186"/>
      <c r="IV3" s="186"/>
      <c r="IW3" s="186"/>
      <c r="IX3" s="186"/>
      <c r="IY3" s="186"/>
      <c r="IZ3" s="186"/>
      <c r="JA3" s="186"/>
      <c r="JB3" s="186"/>
      <c r="JC3" s="186"/>
      <c r="JD3" s="186"/>
      <c r="JE3" s="186"/>
      <c r="JF3" s="186"/>
      <c r="JG3" s="186"/>
      <c r="JH3" s="186"/>
      <c r="JI3" s="186"/>
      <c r="JJ3" s="186"/>
      <c r="JK3" s="186"/>
      <c r="JL3" s="186"/>
      <c r="JM3" s="186"/>
      <c r="JN3" s="186"/>
      <c r="JO3" s="186"/>
      <c r="JP3" s="186"/>
      <c r="JQ3" s="186"/>
      <c r="JR3" s="186"/>
      <c r="JS3" s="186"/>
      <c r="JT3" s="186"/>
      <c r="JU3" s="186"/>
      <c r="JV3" s="186"/>
      <c r="JW3" s="186"/>
      <c r="JX3" s="186"/>
      <c r="JY3" s="186"/>
      <c r="JZ3" s="186"/>
      <c r="KA3" s="186"/>
      <c r="KB3" s="186"/>
      <c r="KC3" s="186"/>
      <c r="KD3" s="186"/>
      <c r="KE3" s="186"/>
      <c r="KF3" s="186"/>
      <c r="KG3" s="186"/>
      <c r="KH3" s="186"/>
      <c r="KI3" s="186"/>
      <c r="KJ3" s="186"/>
      <c r="KK3" s="186"/>
      <c r="KL3" s="186"/>
      <c r="KM3" s="186"/>
      <c r="KN3" s="186"/>
      <c r="KO3" s="186"/>
      <c r="KP3" s="186"/>
      <c r="KQ3" s="186"/>
      <c r="KR3" s="186"/>
      <c r="KS3" s="186"/>
      <c r="KT3" s="186"/>
      <c r="KU3" s="186"/>
      <c r="KV3" s="186"/>
      <c r="KW3" s="186"/>
      <c r="KX3" s="186"/>
      <c r="KY3" s="186"/>
      <c r="KZ3" s="186"/>
      <c r="LA3" s="186"/>
      <c r="LB3" s="186"/>
      <c r="LC3" s="186"/>
      <c r="LD3" s="186"/>
      <c r="LE3" s="186"/>
      <c r="LF3" s="186"/>
      <c r="LG3" s="186"/>
      <c r="LH3" s="186"/>
      <c r="LI3" s="186"/>
      <c r="LJ3" s="186"/>
      <c r="LK3" s="186"/>
      <c r="LL3" s="186"/>
      <c r="LM3" s="186"/>
      <c r="LN3" s="186"/>
      <c r="LO3" s="186"/>
      <c r="LP3" s="186"/>
      <c r="LQ3" s="186"/>
      <c r="LR3" s="186"/>
      <c r="LS3" s="186"/>
      <c r="LT3" s="186"/>
      <c r="LU3" s="186"/>
      <c r="LV3" s="186"/>
      <c r="LW3" s="186"/>
      <c r="LX3" s="186"/>
      <c r="LY3" s="186"/>
      <c r="LZ3" s="186"/>
      <c r="MA3" s="186"/>
      <c r="MB3" s="186"/>
      <c r="MC3" s="186"/>
      <c r="MD3" s="186"/>
      <c r="ME3" s="186"/>
      <c r="MF3" s="186"/>
      <c r="MG3" s="186"/>
      <c r="MH3" s="186"/>
      <c r="MI3" s="186"/>
      <c r="MJ3" s="186"/>
      <c r="MK3" s="186"/>
      <c r="ML3" s="186"/>
      <c r="MM3" s="186"/>
      <c r="MN3" s="186"/>
      <c r="MO3" s="186"/>
      <c r="MP3" s="186"/>
      <c r="MQ3" s="186"/>
      <c r="MR3" s="186"/>
      <c r="MS3" s="186"/>
      <c r="MT3" s="186"/>
      <c r="MU3" s="186"/>
      <c r="MV3" s="186"/>
      <c r="MW3" s="186"/>
      <c r="MX3" s="186"/>
      <c r="MY3" s="186"/>
      <c r="MZ3" s="186"/>
      <c r="NA3" s="186"/>
      <c r="NB3" s="186"/>
      <c r="NC3" s="186"/>
      <c r="ND3" s="186"/>
      <c r="NE3" s="186"/>
      <c r="NF3" s="186"/>
      <c r="NG3" s="186"/>
      <c r="NH3" s="186"/>
      <c r="NI3" s="186"/>
      <c r="NJ3" s="186"/>
      <c r="NK3" s="186"/>
      <c r="NL3" s="186"/>
      <c r="NM3" s="186"/>
      <c r="NN3" s="186"/>
      <c r="NO3" s="186"/>
      <c r="NP3" s="186"/>
      <c r="NQ3" s="186"/>
      <c r="NR3" s="186"/>
      <c r="NS3" s="186"/>
      <c r="NT3" s="186"/>
      <c r="NU3" s="186"/>
      <c r="NV3" s="186"/>
      <c r="NW3" s="186"/>
      <c r="NX3" s="186"/>
      <c r="NY3" s="186"/>
      <c r="NZ3" s="186"/>
      <c r="OA3" s="186"/>
      <c r="OB3" s="186"/>
      <c r="OC3" s="186"/>
      <c r="OD3" s="186"/>
      <c r="OE3" s="186"/>
      <c r="OF3" s="186"/>
      <c r="OG3" s="186"/>
      <c r="OH3" s="186"/>
      <c r="OI3" s="186"/>
      <c r="OJ3" s="186"/>
      <c r="OK3" s="186"/>
      <c r="OL3" s="186"/>
      <c r="OM3" s="186"/>
      <c r="ON3" s="186"/>
      <c r="OO3" s="186"/>
      <c r="OP3" s="186"/>
      <c r="OQ3" s="186"/>
      <c r="OR3" s="186"/>
      <c r="OS3" s="186"/>
      <c r="OT3" s="186"/>
      <c r="OU3" s="186"/>
      <c r="OV3" s="186"/>
      <c r="OW3" s="186"/>
      <c r="OX3" s="186"/>
      <c r="OY3" s="186"/>
      <c r="OZ3" s="186"/>
      <c r="PA3" s="186"/>
      <c r="PB3" s="186"/>
      <c r="PC3" s="186"/>
      <c r="PD3" s="186"/>
      <c r="PE3" s="186"/>
      <c r="PF3" s="186"/>
      <c r="PG3" s="186"/>
      <c r="PH3" s="186"/>
      <c r="PI3" s="186"/>
      <c r="PJ3" s="186"/>
      <c r="PK3" s="186"/>
      <c r="PL3" s="186"/>
      <c r="PM3" s="186"/>
      <c r="PN3" s="186"/>
      <c r="PO3" s="186"/>
      <c r="PP3" s="186"/>
      <c r="PQ3" s="186"/>
      <c r="PR3" s="186"/>
      <c r="PS3" s="186"/>
      <c r="PT3" s="186"/>
      <c r="PU3" s="186"/>
      <c r="PV3" s="186"/>
      <c r="PW3" s="186"/>
      <c r="PX3" s="186"/>
      <c r="PY3" s="186"/>
      <c r="PZ3" s="186"/>
      <c r="QA3" s="186"/>
      <c r="QB3" s="186"/>
      <c r="QC3" s="186"/>
      <c r="QD3" s="186"/>
      <c r="QE3" s="186"/>
      <c r="QF3" s="186"/>
      <c r="QG3" s="186"/>
      <c r="QH3" s="186"/>
      <c r="QI3" s="186"/>
      <c r="QJ3" s="186"/>
      <c r="QK3" s="186"/>
      <c r="QL3" s="186"/>
      <c r="QM3" s="186"/>
      <c r="QN3" s="186"/>
      <c r="QO3" s="186"/>
      <c r="QP3" s="186"/>
      <c r="QQ3" s="186"/>
      <c r="QR3" s="186"/>
      <c r="QS3" s="186"/>
      <c r="QT3" s="186"/>
      <c r="QU3" s="186"/>
      <c r="QV3" s="186"/>
      <c r="QW3" s="186"/>
      <c r="QX3" s="186"/>
      <c r="QY3" s="186"/>
      <c r="QZ3" s="186"/>
      <c r="RA3" s="186"/>
      <c r="RB3" s="186"/>
      <c r="RC3" s="186"/>
      <c r="RD3" s="186"/>
      <c r="RE3" s="186"/>
      <c r="RF3" s="186"/>
      <c r="RG3" s="186"/>
      <c r="RH3" s="186"/>
      <c r="RI3" s="186"/>
      <c r="RJ3" s="186"/>
      <c r="RK3" s="186"/>
      <c r="RL3" s="186"/>
      <c r="RM3" s="186"/>
      <c r="RN3" s="186"/>
      <c r="RO3" s="186"/>
      <c r="RP3" s="186"/>
      <c r="RQ3" s="186"/>
      <c r="RR3" s="186"/>
      <c r="RS3" s="186"/>
      <c r="RT3" s="186"/>
      <c r="RU3" s="186"/>
      <c r="RV3" s="186"/>
      <c r="RW3" s="186"/>
      <c r="RX3" s="186"/>
      <c r="RY3" s="186"/>
      <c r="RZ3" s="186"/>
      <c r="SA3" s="186"/>
      <c r="SB3" s="186"/>
      <c r="SC3" s="186"/>
      <c r="SD3" s="186"/>
      <c r="SE3" s="186"/>
      <c r="SF3" s="186"/>
      <c r="SG3" s="186"/>
      <c r="SH3" s="186"/>
      <c r="SI3" s="186"/>
      <c r="SJ3" s="186"/>
      <c r="SK3" s="186"/>
      <c r="SL3" s="186"/>
      <c r="SM3" s="186"/>
      <c r="SN3" s="186"/>
      <c r="SO3" s="186"/>
      <c r="SP3" s="186"/>
      <c r="SQ3" s="186"/>
      <c r="SR3" s="186"/>
      <c r="SS3" s="186"/>
      <c r="ST3" s="186"/>
      <c r="SU3" s="186"/>
      <c r="SV3" s="186"/>
      <c r="SW3" s="186"/>
      <c r="SX3" s="186"/>
      <c r="SY3" s="186"/>
      <c r="SZ3" s="186"/>
      <c r="TA3" s="186"/>
      <c r="TB3" s="186"/>
      <c r="TC3" s="186"/>
      <c r="TD3" s="186"/>
      <c r="TE3" s="186"/>
      <c r="TF3" s="186"/>
      <c r="TG3" s="186"/>
      <c r="TH3" s="186"/>
      <c r="TI3" s="186"/>
      <c r="TJ3" s="186"/>
      <c r="TK3" s="186"/>
      <c r="TL3" s="186"/>
      <c r="TM3" s="186"/>
      <c r="TN3" s="186"/>
      <c r="TO3" s="186"/>
      <c r="TP3" s="186"/>
      <c r="TQ3" s="186"/>
      <c r="TR3" s="186"/>
      <c r="TS3" s="186"/>
      <c r="TT3" s="186"/>
      <c r="TU3" s="186"/>
      <c r="TV3" s="186"/>
      <c r="TW3" s="186"/>
      <c r="TX3" s="186"/>
      <c r="TY3" s="186"/>
      <c r="TZ3" s="186"/>
      <c r="UA3" s="186"/>
      <c r="UB3" s="186"/>
      <c r="UC3" s="186"/>
      <c r="UD3" s="186"/>
      <c r="UE3" s="186"/>
      <c r="UF3" s="186"/>
      <c r="UG3" s="186"/>
      <c r="UH3" s="186"/>
      <c r="UI3" s="186"/>
      <c r="UJ3" s="186"/>
      <c r="UK3" s="186"/>
      <c r="UL3" s="186"/>
      <c r="UM3" s="186"/>
      <c r="UN3" s="186"/>
      <c r="UO3" s="186"/>
      <c r="UP3" s="186"/>
      <c r="UQ3" s="186"/>
      <c r="UR3" s="186"/>
      <c r="US3" s="186"/>
      <c r="UT3" s="186"/>
      <c r="UU3" s="186"/>
      <c r="UV3" s="186"/>
      <c r="UW3" s="186"/>
      <c r="UX3" s="186"/>
      <c r="UY3" s="186"/>
      <c r="UZ3" s="186"/>
      <c r="VA3" s="186"/>
      <c r="VB3" s="186"/>
      <c r="VC3" s="186"/>
      <c r="VD3" s="186"/>
      <c r="VE3" s="186"/>
      <c r="VF3" s="186"/>
      <c r="VG3" s="186"/>
      <c r="VH3" s="186"/>
      <c r="VI3" s="186"/>
      <c r="VJ3" s="186"/>
      <c r="VK3" s="186"/>
      <c r="VL3" s="186"/>
      <c r="VM3" s="186"/>
      <c r="VN3" s="186"/>
      <c r="VO3" s="186"/>
      <c r="VP3" s="186"/>
      <c r="VQ3" s="186"/>
      <c r="VR3" s="186"/>
      <c r="VS3" s="186"/>
      <c r="VT3" s="186"/>
      <c r="VU3" s="186"/>
      <c r="VV3" s="186"/>
      <c r="VW3" s="186"/>
      <c r="VX3" s="186"/>
      <c r="VY3" s="186"/>
      <c r="VZ3" s="186"/>
      <c r="WA3" s="186"/>
      <c r="WB3" s="186"/>
      <c r="WC3" s="186"/>
      <c r="WD3" s="186"/>
      <c r="WE3" s="186"/>
      <c r="WF3" s="186"/>
      <c r="WG3" s="186"/>
      <c r="WH3" s="186"/>
      <c r="WI3" s="186"/>
      <c r="WJ3" s="186"/>
      <c r="WK3" s="186"/>
      <c r="WL3" s="186"/>
      <c r="WM3" s="186"/>
      <c r="WN3" s="186"/>
      <c r="WO3" s="186"/>
      <c r="WP3" s="186"/>
      <c r="WQ3" s="186"/>
      <c r="WR3" s="186"/>
      <c r="WS3" s="186"/>
      <c r="WT3" s="186"/>
      <c r="WU3" s="186"/>
      <c r="WV3" s="186"/>
      <c r="WW3" s="186"/>
      <c r="WX3" s="186"/>
      <c r="WY3" s="186"/>
      <c r="WZ3" s="186"/>
      <c r="XA3" s="186"/>
      <c r="XB3" s="186"/>
      <c r="XC3" s="186"/>
      <c r="XD3" s="186"/>
      <c r="XE3" s="186"/>
      <c r="XF3" s="186"/>
      <c r="XG3" s="186"/>
      <c r="XH3" s="186"/>
      <c r="XI3" s="186"/>
      <c r="XJ3" s="186"/>
      <c r="XK3" s="186"/>
      <c r="XL3" s="186"/>
      <c r="XM3" s="186"/>
      <c r="XN3" s="186"/>
      <c r="XO3" s="186"/>
      <c r="XP3" s="186"/>
      <c r="XQ3" s="186"/>
      <c r="XR3" s="186"/>
      <c r="XS3" s="186"/>
      <c r="XT3" s="186"/>
      <c r="XU3" s="186"/>
      <c r="XV3" s="186"/>
      <c r="XW3" s="186"/>
      <c r="XX3" s="186"/>
      <c r="XY3" s="186"/>
      <c r="XZ3" s="186"/>
      <c r="YA3" s="186"/>
      <c r="YB3" s="186"/>
      <c r="YC3" s="186"/>
      <c r="YD3" s="186"/>
      <c r="YE3" s="186"/>
      <c r="YF3" s="186"/>
      <c r="YG3" s="186"/>
      <c r="YH3" s="186"/>
      <c r="YI3" s="186"/>
      <c r="YJ3" s="186"/>
      <c r="YK3" s="186"/>
      <c r="YL3" s="186"/>
      <c r="YM3" s="186"/>
      <c r="YN3" s="186"/>
      <c r="YO3" s="186"/>
      <c r="YP3" s="186"/>
      <c r="YQ3" s="186"/>
      <c r="YR3" s="186"/>
      <c r="YS3" s="186"/>
      <c r="YT3" s="186"/>
      <c r="YU3" s="186"/>
      <c r="YV3" s="186"/>
      <c r="YW3" s="186"/>
      <c r="YX3" s="186"/>
      <c r="YY3" s="186"/>
      <c r="YZ3" s="186"/>
      <c r="ZA3" s="186"/>
      <c r="ZB3" s="186"/>
      <c r="ZC3" s="186"/>
      <c r="ZD3" s="186"/>
      <c r="ZE3" s="186"/>
      <c r="ZF3" s="186"/>
      <c r="ZG3" s="186"/>
      <c r="ZH3" s="186"/>
      <c r="ZI3" s="186"/>
      <c r="ZJ3" s="186"/>
      <c r="ZK3" s="186"/>
      <c r="ZL3" s="186"/>
      <c r="ZM3" s="186"/>
      <c r="ZN3" s="186"/>
      <c r="ZO3" s="186"/>
      <c r="ZP3" s="186"/>
      <c r="ZQ3" s="186"/>
      <c r="ZR3" s="186"/>
      <c r="ZS3" s="186"/>
      <c r="ZT3" s="186"/>
      <c r="ZU3" s="186"/>
      <c r="ZV3" s="186"/>
      <c r="ZW3" s="186"/>
      <c r="ZX3" s="186"/>
      <c r="ZY3" s="186"/>
      <c r="ZZ3" s="186"/>
      <c r="AAA3" s="186"/>
      <c r="AAB3" s="186"/>
      <c r="AAC3" s="186"/>
      <c r="AAD3" s="186"/>
      <c r="AAE3" s="186"/>
      <c r="AAF3" s="186"/>
      <c r="AAG3" s="186"/>
      <c r="AAH3" s="186"/>
      <c r="AAI3" s="186"/>
      <c r="AAJ3" s="186"/>
      <c r="AAK3" s="186"/>
      <c r="AAL3" s="186"/>
      <c r="AAM3" s="186"/>
      <c r="AAN3" s="186"/>
      <c r="AAO3" s="186"/>
      <c r="AAP3" s="186"/>
      <c r="AAQ3" s="186"/>
      <c r="AAR3" s="186"/>
      <c r="AAS3" s="186"/>
      <c r="AAT3" s="186"/>
      <c r="AAU3" s="186"/>
      <c r="AAV3" s="186"/>
      <c r="AAW3" s="186"/>
      <c r="AAX3" s="186"/>
      <c r="AAY3" s="186"/>
      <c r="AAZ3" s="186"/>
      <c r="ABA3" s="186"/>
      <c r="ABB3" s="186"/>
      <c r="ABC3" s="186"/>
      <c r="ABD3" s="186"/>
      <c r="ABE3" s="186"/>
      <c r="ABF3" s="186"/>
      <c r="ABG3" s="186"/>
      <c r="ABH3" s="186"/>
      <c r="ABI3" s="186"/>
      <c r="ABJ3" s="186"/>
      <c r="ABK3" s="186"/>
      <c r="ABL3" s="186"/>
      <c r="ABM3" s="186"/>
      <c r="ABN3" s="186"/>
      <c r="ABO3" s="186"/>
      <c r="ABP3" s="186"/>
      <c r="ABQ3" s="186"/>
      <c r="ABR3" s="186"/>
      <c r="ABS3" s="186"/>
      <c r="ABT3" s="186"/>
      <c r="ABU3" s="186"/>
      <c r="ABV3" s="186"/>
      <c r="ABW3" s="186"/>
      <c r="ABX3" s="186"/>
      <c r="ABY3" s="186"/>
      <c r="ABZ3" s="186"/>
      <c r="ACA3" s="186"/>
      <c r="ACB3" s="186"/>
      <c r="ACC3" s="186"/>
      <c r="ACD3" s="186"/>
      <c r="ACE3" s="186"/>
      <c r="ACF3" s="186"/>
      <c r="ACG3" s="186"/>
      <c r="ACH3" s="186"/>
      <c r="ACI3" s="186"/>
      <c r="ACJ3" s="186"/>
      <c r="ACK3" s="186"/>
      <c r="ACL3" s="186"/>
      <c r="ACM3" s="186"/>
      <c r="ACN3" s="186"/>
      <c r="ACO3" s="186"/>
      <c r="ACP3" s="186"/>
      <c r="ACQ3" s="186"/>
      <c r="ACR3" s="186"/>
      <c r="ACS3" s="186"/>
      <c r="ACT3" s="186"/>
      <c r="ACU3" s="186"/>
      <c r="ACV3" s="186"/>
      <c r="ACW3" s="186"/>
      <c r="ACX3" s="186"/>
      <c r="ACY3" s="186"/>
      <c r="ACZ3" s="186"/>
      <c r="ADA3" s="186"/>
      <c r="ADB3" s="186"/>
      <c r="ADC3" s="186"/>
      <c r="ADD3" s="186"/>
      <c r="ADE3" s="186"/>
      <c r="ADF3" s="186"/>
      <c r="ADG3" s="186"/>
      <c r="ADH3" s="186"/>
      <c r="ADI3" s="186"/>
      <c r="ADJ3" s="186"/>
      <c r="ADK3" s="186"/>
      <c r="ADL3" s="186"/>
      <c r="ADM3" s="186"/>
      <c r="ADN3" s="186"/>
      <c r="ADO3" s="186"/>
      <c r="ADP3" s="186"/>
      <c r="ADQ3" s="186"/>
      <c r="ADR3" s="186"/>
      <c r="ADS3" s="186"/>
      <c r="ADT3" s="186"/>
      <c r="ADU3" s="186"/>
      <c r="ADV3" s="186"/>
      <c r="ADW3" s="186"/>
      <c r="ADX3" s="186"/>
      <c r="ADY3" s="186"/>
      <c r="ADZ3" s="186"/>
      <c r="AEA3" s="186"/>
      <c r="AEB3" s="186"/>
      <c r="AEC3" s="186"/>
      <c r="AED3" s="186"/>
      <c r="AEE3" s="186"/>
      <c r="AEF3" s="186"/>
      <c r="AEG3" s="186"/>
      <c r="AEH3" s="186"/>
      <c r="AEI3" s="186"/>
      <c r="AEJ3" s="186"/>
      <c r="AEK3" s="186"/>
      <c r="AEL3" s="186"/>
      <c r="AEM3" s="186"/>
      <c r="AEN3" s="186"/>
      <c r="AEO3" s="186"/>
      <c r="AEP3" s="186"/>
      <c r="AEQ3" s="186"/>
      <c r="AER3" s="186"/>
      <c r="AES3" s="186"/>
      <c r="AET3" s="186"/>
      <c r="AEU3" s="186"/>
      <c r="AEV3" s="186"/>
      <c r="AEW3" s="186"/>
      <c r="AEX3" s="186"/>
      <c r="AEY3" s="186"/>
      <c r="AEZ3" s="186"/>
      <c r="AFA3" s="186"/>
      <c r="AFB3" s="186"/>
      <c r="AFC3" s="186"/>
      <c r="AFD3" s="186"/>
      <c r="AFE3" s="186"/>
      <c r="AFF3" s="186"/>
      <c r="AFG3" s="186"/>
      <c r="AFH3" s="186"/>
      <c r="AFI3" s="186"/>
      <c r="AFJ3" s="186"/>
      <c r="AFK3" s="186"/>
      <c r="AFL3" s="186"/>
      <c r="AFM3" s="186"/>
      <c r="AFN3" s="186"/>
      <c r="AFO3" s="186"/>
      <c r="AFP3" s="186"/>
      <c r="AFQ3" s="186"/>
      <c r="AFR3" s="186"/>
      <c r="AFS3" s="186"/>
      <c r="AFT3" s="186"/>
      <c r="AFU3" s="186"/>
      <c r="AFV3" s="186"/>
      <c r="AFW3" s="186"/>
      <c r="AFX3" s="186"/>
      <c r="AFY3" s="186"/>
      <c r="AFZ3" s="186"/>
      <c r="AGA3" s="186"/>
      <c r="AGB3" s="186"/>
      <c r="AGC3" s="186"/>
      <c r="AGD3" s="186"/>
      <c r="AGE3" s="186"/>
      <c r="AGF3" s="186"/>
      <c r="AGG3" s="186"/>
      <c r="AGH3" s="186"/>
      <c r="AGI3" s="186"/>
      <c r="AGJ3" s="186"/>
      <c r="AGK3" s="186"/>
      <c r="AGL3" s="186"/>
      <c r="AGM3" s="186"/>
      <c r="AGN3" s="186"/>
      <c r="AGO3" s="186"/>
      <c r="AGP3" s="186"/>
      <c r="AGQ3" s="186"/>
      <c r="AGR3" s="186"/>
      <c r="AGS3" s="186"/>
      <c r="AGT3" s="186"/>
      <c r="AGU3" s="186"/>
      <c r="AGV3" s="186"/>
      <c r="AGW3" s="186"/>
      <c r="AGX3" s="186"/>
      <c r="AGY3" s="186"/>
      <c r="AGZ3" s="186"/>
      <c r="AHA3" s="186"/>
      <c r="AHB3" s="186"/>
      <c r="AHC3" s="186"/>
      <c r="AHD3" s="186"/>
      <c r="AHE3" s="186"/>
      <c r="AHF3" s="186"/>
      <c r="AHG3" s="186"/>
      <c r="AHH3" s="186"/>
      <c r="AHI3" s="186"/>
      <c r="AHJ3" s="186"/>
      <c r="AHK3" s="186"/>
      <c r="AHL3" s="186"/>
      <c r="AHM3" s="186"/>
      <c r="AHN3" s="186"/>
      <c r="AHO3" s="186"/>
      <c r="AHP3" s="186"/>
      <c r="AHQ3" s="186"/>
      <c r="AHR3" s="186"/>
      <c r="AHS3" s="186"/>
      <c r="AHT3" s="186"/>
      <c r="AHU3" s="186"/>
      <c r="AHV3" s="186"/>
      <c r="AHW3" s="186"/>
      <c r="AHX3" s="186"/>
      <c r="AHY3" s="186"/>
      <c r="AHZ3" s="186"/>
      <c r="AIA3" s="186"/>
      <c r="AIB3" s="186"/>
      <c r="AIC3" s="186"/>
      <c r="AID3" s="186"/>
      <c r="AIE3" s="186"/>
      <c r="AIF3" s="186"/>
      <c r="AIG3" s="186"/>
      <c r="AIH3" s="186"/>
      <c r="AII3" s="186"/>
      <c r="AIJ3" s="186"/>
      <c r="AIK3" s="186"/>
      <c r="AIL3" s="186"/>
      <c r="AIM3" s="186"/>
      <c r="AIN3" s="186"/>
      <c r="AIO3" s="186"/>
      <c r="AIP3" s="186"/>
      <c r="AIQ3" s="186"/>
      <c r="AIR3" s="186"/>
      <c r="AIS3" s="186"/>
      <c r="AIT3" s="186"/>
      <c r="AIU3" s="186"/>
      <c r="AIV3" s="186"/>
      <c r="AIW3" s="186"/>
      <c r="AIX3" s="186"/>
      <c r="AIY3" s="186"/>
      <c r="AIZ3" s="186"/>
      <c r="AJA3" s="186"/>
      <c r="AJB3" s="186"/>
      <c r="AJC3" s="186"/>
      <c r="AJD3" s="186"/>
      <c r="AJE3" s="186"/>
      <c r="AJF3" s="186"/>
      <c r="AJG3" s="186"/>
      <c r="AJH3" s="186"/>
      <c r="AJI3" s="186"/>
      <c r="AJJ3" s="186"/>
      <c r="AJK3" s="186"/>
      <c r="AJL3" s="186"/>
      <c r="AJM3" s="186"/>
      <c r="AJN3" s="186"/>
      <c r="AJO3" s="186"/>
      <c r="AJP3" s="186"/>
      <c r="AJQ3" s="186"/>
      <c r="AJR3" s="186"/>
      <c r="AJS3" s="186"/>
      <c r="AJT3" s="186"/>
      <c r="AJU3" s="186"/>
      <c r="AJV3" s="186"/>
      <c r="AJW3" s="186"/>
      <c r="AJX3" s="186"/>
      <c r="AJY3" s="186"/>
      <c r="AJZ3" s="186"/>
      <c r="AKA3" s="186"/>
      <c r="AKB3" s="186"/>
      <c r="AKC3" s="186"/>
      <c r="AKD3" s="186"/>
      <c r="AKE3" s="186"/>
      <c r="AKF3" s="186"/>
      <c r="AKG3" s="186"/>
      <c r="AKH3" s="186"/>
      <c r="AKI3" s="186"/>
      <c r="AKJ3" s="186"/>
      <c r="AKK3" s="186"/>
      <c r="AKL3" s="186"/>
      <c r="AKM3" s="186"/>
      <c r="AKN3" s="186"/>
      <c r="AKO3" s="186"/>
      <c r="AKP3" s="186"/>
      <c r="AKQ3" s="186"/>
      <c r="AKR3" s="186"/>
      <c r="AKS3" s="186"/>
      <c r="AKT3" s="186"/>
      <c r="AKU3" s="186"/>
      <c r="AKV3" s="186"/>
      <c r="AKW3" s="186"/>
      <c r="AKX3" s="186"/>
      <c r="AKY3" s="186"/>
      <c r="AKZ3" s="186"/>
      <c r="ALA3" s="186"/>
      <c r="ALB3" s="186"/>
      <c r="ALC3" s="186"/>
      <c r="ALD3" s="186"/>
      <c r="ALE3" s="186"/>
      <c r="ALF3" s="186"/>
      <c r="ALG3" s="186"/>
      <c r="ALH3" s="186"/>
      <c r="ALI3" s="186"/>
      <c r="ALJ3" s="186"/>
      <c r="ALK3" s="186"/>
      <c r="ALL3" s="186"/>
      <c r="ALM3" s="186"/>
      <c r="ALN3" s="186"/>
      <c r="ALO3" s="186"/>
      <c r="ALP3" s="186"/>
      <c r="ALQ3" s="186"/>
      <c r="ALR3" s="186"/>
      <c r="ALS3" s="186"/>
      <c r="ALT3" s="186"/>
      <c r="ALU3" s="186"/>
      <c r="ALV3" s="186"/>
      <c r="ALW3" s="186"/>
      <c r="ALX3" s="186"/>
      <c r="ALY3" s="186"/>
      <c r="ALZ3" s="186"/>
      <c r="AMA3" s="186"/>
      <c r="AMB3" s="186"/>
      <c r="AMC3" s="186"/>
      <c r="AMD3" s="186"/>
      <c r="AME3" s="186"/>
      <c r="AMF3" s="186"/>
      <c r="AMG3" s="186"/>
      <c r="AMH3" s="186"/>
      <c r="AMI3" s="186"/>
      <c r="AMJ3" s="186"/>
      <c r="AMK3" s="186"/>
      <c r="AML3" s="186"/>
      <c r="AMM3" s="186"/>
      <c r="AMN3" s="186"/>
      <c r="AMO3" s="186"/>
      <c r="AMP3" s="186"/>
      <c r="AMQ3" s="186"/>
      <c r="AMR3" s="186"/>
      <c r="AMS3" s="186"/>
      <c r="AMT3" s="186"/>
      <c r="AMU3" s="186"/>
      <c r="AMV3" s="186"/>
      <c r="AMW3" s="186"/>
      <c r="AMX3" s="186"/>
      <c r="AMY3" s="186"/>
      <c r="AMZ3" s="186"/>
      <c r="ANA3" s="186"/>
      <c r="ANB3" s="186"/>
      <c r="ANC3" s="186"/>
      <c r="AND3" s="186"/>
      <c r="ANE3" s="186"/>
      <c r="ANF3" s="186"/>
      <c r="ANG3" s="186"/>
      <c r="ANH3" s="186"/>
      <c r="ANI3" s="186"/>
      <c r="ANJ3" s="186"/>
      <c r="ANK3" s="186"/>
      <c r="ANL3" s="186"/>
      <c r="ANM3" s="186"/>
      <c r="ANN3" s="186"/>
      <c r="ANO3" s="186"/>
      <c r="ANP3" s="186"/>
      <c r="ANQ3" s="186"/>
      <c r="ANR3" s="186"/>
      <c r="ANS3" s="186"/>
      <c r="ANT3" s="186"/>
      <c r="ANU3" s="186"/>
      <c r="ANV3" s="186"/>
      <c r="ANW3" s="186"/>
      <c r="ANX3" s="186"/>
      <c r="ANY3" s="186"/>
      <c r="ANZ3" s="186"/>
      <c r="AOA3" s="186"/>
      <c r="AOB3" s="186"/>
      <c r="AOC3" s="186"/>
      <c r="AOD3" s="186"/>
      <c r="AOE3" s="186"/>
      <c r="AOF3" s="186"/>
      <c r="AOG3" s="186"/>
      <c r="AOH3" s="186"/>
      <c r="AOI3" s="186"/>
      <c r="AOJ3" s="186"/>
      <c r="AOK3" s="186"/>
      <c r="AOL3" s="186"/>
      <c r="AOM3" s="186"/>
      <c r="AON3" s="186"/>
      <c r="AOO3" s="186"/>
      <c r="AOP3" s="186"/>
      <c r="AOQ3" s="186"/>
      <c r="AOR3" s="186"/>
      <c r="AOS3" s="186"/>
      <c r="AOT3" s="186"/>
      <c r="AOU3" s="186"/>
      <c r="AOV3" s="186"/>
      <c r="AOW3" s="186"/>
      <c r="AOX3" s="186"/>
      <c r="AOY3" s="186"/>
      <c r="AOZ3" s="186"/>
      <c r="APA3" s="186"/>
      <c r="APB3" s="186"/>
      <c r="APC3" s="186"/>
      <c r="APD3" s="186"/>
      <c r="APE3" s="186"/>
      <c r="APF3" s="186"/>
      <c r="APG3" s="186"/>
      <c r="APH3" s="186"/>
      <c r="API3" s="186"/>
      <c r="APJ3" s="186"/>
      <c r="APK3" s="186"/>
      <c r="APL3" s="186"/>
      <c r="APM3" s="186"/>
      <c r="APN3" s="186"/>
      <c r="APO3" s="186"/>
      <c r="APP3" s="186"/>
      <c r="APQ3" s="186"/>
      <c r="APR3" s="186"/>
      <c r="APS3" s="186"/>
      <c r="APT3" s="186"/>
      <c r="APU3" s="186"/>
      <c r="APV3" s="186"/>
      <c r="APW3" s="186"/>
      <c r="APX3" s="186"/>
      <c r="APY3" s="186"/>
      <c r="APZ3" s="186"/>
      <c r="AQA3" s="186"/>
      <c r="AQB3" s="186"/>
      <c r="AQC3" s="186"/>
      <c r="AQD3" s="186"/>
      <c r="AQE3" s="186"/>
      <c r="AQF3" s="186"/>
      <c r="AQG3" s="186"/>
      <c r="AQH3" s="186"/>
      <c r="AQI3" s="186"/>
      <c r="AQJ3" s="186"/>
      <c r="AQK3" s="186"/>
      <c r="AQL3" s="186"/>
      <c r="AQM3" s="186"/>
      <c r="AQN3" s="186"/>
      <c r="AQO3" s="186"/>
      <c r="AQP3" s="186"/>
      <c r="AQQ3" s="186"/>
      <c r="AQR3" s="186"/>
      <c r="AQS3" s="186"/>
      <c r="AQT3" s="186"/>
      <c r="AQU3" s="186"/>
      <c r="AQV3" s="186"/>
      <c r="AQW3" s="186"/>
      <c r="AQX3" s="186"/>
      <c r="AQY3" s="186"/>
      <c r="AQZ3" s="186"/>
      <c r="ARA3" s="186"/>
      <c r="ARB3" s="186"/>
      <c r="ARC3" s="186"/>
      <c r="ARD3" s="186"/>
      <c r="ARE3" s="186"/>
      <c r="ARF3" s="186"/>
      <c r="ARG3" s="186"/>
      <c r="ARH3" s="186"/>
      <c r="ARI3" s="186"/>
      <c r="ARJ3" s="186"/>
      <c r="ARK3" s="186"/>
      <c r="ARL3" s="186"/>
      <c r="ARM3" s="186"/>
      <c r="ARN3" s="186"/>
      <c r="ARO3" s="186"/>
      <c r="ARP3" s="186"/>
      <c r="ARQ3" s="186"/>
      <c r="ARR3" s="186"/>
      <c r="ARS3" s="186"/>
      <c r="ART3" s="186"/>
      <c r="ARU3" s="186"/>
      <c r="ARV3" s="186"/>
      <c r="ARW3" s="186"/>
      <c r="ARX3" s="186"/>
      <c r="ARY3" s="186"/>
      <c r="ARZ3" s="186"/>
      <c r="ASA3" s="186"/>
      <c r="ASB3" s="186"/>
      <c r="ASC3" s="186"/>
      <c r="ASD3" s="186"/>
      <c r="ASE3" s="186"/>
      <c r="ASF3" s="186"/>
      <c r="ASG3" s="186"/>
      <c r="ASH3" s="186"/>
      <c r="ASI3" s="186"/>
      <c r="ASJ3" s="186"/>
      <c r="ASK3" s="186"/>
      <c r="ASL3" s="186"/>
      <c r="ASM3" s="186"/>
      <c r="ASN3" s="186"/>
      <c r="ASO3" s="186"/>
      <c r="ASP3" s="186"/>
      <c r="ASQ3" s="186"/>
      <c r="ASR3" s="186"/>
      <c r="ASS3" s="186"/>
      <c r="AST3" s="186"/>
      <c r="ASU3" s="186"/>
      <c r="ASV3" s="186"/>
      <c r="ASW3" s="186"/>
      <c r="ASX3" s="186"/>
      <c r="ASY3" s="186"/>
      <c r="ASZ3" s="186"/>
      <c r="ATA3" s="186"/>
      <c r="ATB3" s="186"/>
      <c r="ATC3" s="186"/>
      <c r="ATD3" s="186"/>
      <c r="ATE3" s="186"/>
      <c r="ATF3" s="186"/>
      <c r="ATG3" s="186"/>
      <c r="ATH3" s="186"/>
      <c r="ATI3" s="186"/>
      <c r="ATJ3" s="186"/>
      <c r="ATK3" s="186"/>
      <c r="ATL3" s="186"/>
      <c r="ATM3" s="186"/>
      <c r="ATN3" s="186"/>
      <c r="ATO3" s="186"/>
      <c r="ATP3" s="186"/>
      <c r="ATQ3" s="186"/>
      <c r="ATR3" s="186"/>
      <c r="ATS3" s="186"/>
      <c r="ATT3" s="186"/>
      <c r="ATU3" s="186"/>
      <c r="ATV3" s="186"/>
      <c r="ATW3" s="186"/>
      <c r="ATX3" s="186"/>
      <c r="ATY3" s="186"/>
      <c r="ATZ3" s="186"/>
      <c r="AUA3" s="186"/>
      <c r="AUB3" s="186"/>
      <c r="AUC3" s="186"/>
      <c r="AUD3" s="186"/>
      <c r="AUE3" s="186"/>
      <c r="AUF3" s="186"/>
      <c r="AUG3" s="186"/>
      <c r="AUH3" s="186"/>
      <c r="AUI3" s="186"/>
      <c r="AUJ3" s="186"/>
      <c r="AUK3" s="186"/>
      <c r="AUL3" s="186"/>
      <c r="AUM3" s="186"/>
      <c r="AUN3" s="186"/>
      <c r="AUO3" s="186"/>
      <c r="AUP3" s="186"/>
      <c r="AUQ3" s="186"/>
      <c r="AUR3" s="186"/>
      <c r="AUS3" s="186"/>
      <c r="AUT3" s="186"/>
      <c r="AUU3" s="186"/>
      <c r="AUV3" s="186"/>
      <c r="AUW3" s="186"/>
      <c r="AUX3" s="186"/>
      <c r="AUY3" s="186"/>
      <c r="AUZ3" s="186"/>
      <c r="AVA3" s="186"/>
      <c r="AVB3" s="186"/>
      <c r="AVC3" s="186"/>
      <c r="AVD3" s="186"/>
      <c r="AVE3" s="186"/>
      <c r="AVF3" s="186"/>
      <c r="AVG3" s="186"/>
      <c r="AVH3" s="186"/>
      <c r="AVI3" s="186"/>
      <c r="AVJ3" s="186"/>
      <c r="AVK3" s="186"/>
      <c r="AVL3" s="186"/>
      <c r="AVM3" s="186"/>
      <c r="AVN3" s="186"/>
      <c r="AVO3" s="186"/>
      <c r="AVP3" s="186"/>
      <c r="AVQ3" s="186"/>
      <c r="AVR3" s="186"/>
      <c r="AVS3" s="186"/>
      <c r="AVT3" s="186"/>
      <c r="AVU3" s="186"/>
      <c r="AVV3" s="186"/>
      <c r="AVW3" s="186"/>
      <c r="AVX3" s="186"/>
      <c r="AVY3" s="186"/>
      <c r="AVZ3" s="186"/>
      <c r="AWA3" s="186"/>
      <c r="AWB3" s="186"/>
      <c r="AWC3" s="186"/>
      <c r="AWD3" s="186"/>
      <c r="AWE3" s="186"/>
      <c r="AWF3" s="186"/>
      <c r="AWG3" s="186"/>
      <c r="AWH3" s="186"/>
      <c r="AWI3" s="186"/>
      <c r="AWJ3" s="186"/>
      <c r="AWK3" s="186"/>
      <c r="AWL3" s="186"/>
      <c r="AWM3" s="186"/>
      <c r="AWN3" s="186"/>
      <c r="AWO3" s="186"/>
      <c r="AWP3" s="186"/>
      <c r="AWQ3" s="186"/>
      <c r="AWR3" s="186"/>
      <c r="AWS3" s="186"/>
      <c r="AWT3" s="186"/>
      <c r="AWU3" s="186"/>
      <c r="AWV3" s="186"/>
      <c r="AWW3" s="186"/>
      <c r="AWX3" s="186"/>
      <c r="AWY3" s="186"/>
      <c r="AWZ3" s="186"/>
      <c r="AXA3" s="186"/>
      <c r="AXB3" s="186"/>
      <c r="AXC3" s="186"/>
      <c r="AXD3" s="186"/>
      <c r="AXE3" s="186"/>
      <c r="AXF3" s="186"/>
      <c r="AXG3" s="186"/>
      <c r="AXH3" s="186"/>
      <c r="AXI3" s="186"/>
      <c r="AXJ3" s="186"/>
      <c r="AXK3" s="186"/>
      <c r="AXL3" s="186"/>
      <c r="AXM3" s="186"/>
      <c r="AXN3" s="186"/>
      <c r="AXO3" s="186"/>
      <c r="AXP3" s="186"/>
      <c r="AXQ3" s="186"/>
      <c r="AXR3" s="186"/>
      <c r="AXS3" s="186"/>
      <c r="AXT3" s="186"/>
      <c r="AXU3" s="186"/>
      <c r="AXV3" s="186"/>
      <c r="AXW3" s="186"/>
      <c r="AXX3" s="186"/>
      <c r="AXY3" s="186"/>
      <c r="AXZ3" s="186"/>
      <c r="AYA3" s="186"/>
      <c r="AYB3" s="186"/>
      <c r="AYC3" s="186"/>
      <c r="AYD3" s="186"/>
      <c r="AYE3" s="186"/>
      <c r="AYF3" s="186"/>
      <c r="AYG3" s="186"/>
      <c r="AYH3" s="186"/>
      <c r="AYI3" s="186"/>
      <c r="AYJ3" s="186"/>
      <c r="AYK3" s="186"/>
      <c r="AYL3" s="186"/>
      <c r="AYM3" s="186"/>
      <c r="AYN3" s="186"/>
      <c r="AYO3" s="186"/>
      <c r="AYP3" s="186"/>
      <c r="AYQ3" s="186"/>
      <c r="AYR3" s="186"/>
      <c r="AYS3" s="186"/>
      <c r="AYT3" s="186"/>
      <c r="AYU3" s="186"/>
      <c r="AYV3" s="186"/>
      <c r="AYW3" s="186"/>
      <c r="AYX3" s="186"/>
      <c r="AYY3" s="186"/>
      <c r="AYZ3" s="186"/>
      <c r="AZA3" s="186"/>
      <c r="AZB3" s="186"/>
      <c r="AZC3" s="186"/>
      <c r="AZD3" s="186"/>
      <c r="AZE3" s="186"/>
      <c r="AZF3" s="186"/>
      <c r="AZG3" s="186"/>
      <c r="AZH3" s="186"/>
      <c r="AZI3" s="186"/>
      <c r="AZJ3" s="186"/>
      <c r="AZK3" s="186"/>
      <c r="AZL3" s="186"/>
      <c r="AZM3" s="186"/>
      <c r="AZN3" s="186"/>
      <c r="AZO3" s="186"/>
      <c r="AZP3" s="186"/>
      <c r="AZQ3" s="186"/>
      <c r="AZR3" s="186"/>
      <c r="AZS3" s="186"/>
      <c r="AZT3" s="186"/>
      <c r="AZU3" s="186"/>
      <c r="AZV3" s="186"/>
      <c r="AZW3" s="186"/>
      <c r="AZX3" s="186"/>
      <c r="AZY3" s="186"/>
      <c r="AZZ3" s="186"/>
      <c r="BAA3" s="186"/>
      <c r="BAB3" s="186"/>
      <c r="BAC3" s="186"/>
      <c r="BAD3" s="186"/>
      <c r="BAE3" s="186"/>
      <c r="BAF3" s="186"/>
      <c r="BAG3" s="186"/>
      <c r="BAH3" s="186"/>
      <c r="BAI3" s="186"/>
      <c r="BAJ3" s="186"/>
      <c r="BAK3" s="186"/>
      <c r="BAL3" s="186"/>
      <c r="BAM3" s="186"/>
      <c r="BAN3" s="186"/>
      <c r="BAO3" s="186"/>
      <c r="BAP3" s="186"/>
      <c r="BAQ3" s="186"/>
      <c r="BAR3" s="186"/>
      <c r="BAS3" s="186"/>
      <c r="BAT3" s="186"/>
      <c r="BAU3" s="186"/>
      <c r="BAV3" s="186"/>
      <c r="BAW3" s="186"/>
      <c r="BAX3" s="186"/>
      <c r="BAY3" s="186"/>
      <c r="BAZ3" s="186"/>
      <c r="BBA3" s="186"/>
      <c r="BBB3" s="186"/>
      <c r="BBC3" s="186"/>
      <c r="BBD3" s="186"/>
      <c r="BBE3" s="186"/>
      <c r="BBF3" s="186"/>
      <c r="BBG3" s="186"/>
      <c r="BBH3" s="186"/>
      <c r="BBI3" s="186"/>
      <c r="BBJ3" s="186"/>
      <c r="BBK3" s="186"/>
      <c r="BBL3" s="186"/>
      <c r="BBM3" s="186"/>
      <c r="BBN3" s="186"/>
      <c r="BBO3" s="186"/>
      <c r="BBP3" s="186"/>
      <c r="BBQ3" s="186"/>
      <c r="BBR3" s="186"/>
      <c r="BBS3" s="186"/>
      <c r="BBT3" s="186"/>
      <c r="BBU3" s="186"/>
      <c r="BBV3" s="186"/>
      <c r="BBW3" s="186"/>
      <c r="BBX3" s="186"/>
      <c r="BBY3" s="186"/>
      <c r="BBZ3" s="186"/>
      <c r="BCA3" s="186"/>
      <c r="BCB3" s="186"/>
      <c r="BCC3" s="186"/>
      <c r="BCD3" s="186"/>
      <c r="BCE3" s="186"/>
      <c r="BCF3" s="186"/>
      <c r="BCG3" s="186"/>
      <c r="BCH3" s="186"/>
      <c r="BCI3" s="186"/>
      <c r="BCJ3" s="186"/>
      <c r="BCK3" s="186"/>
      <c r="BCL3" s="186"/>
      <c r="BCM3" s="186"/>
      <c r="BCN3" s="186"/>
      <c r="BCO3" s="186"/>
      <c r="BCP3" s="186"/>
      <c r="BCQ3" s="186"/>
      <c r="BCR3" s="186"/>
      <c r="BCS3" s="186"/>
      <c r="BCT3" s="186"/>
      <c r="BCU3" s="186"/>
      <c r="BCV3" s="186"/>
      <c r="BCW3" s="186"/>
      <c r="BCX3" s="186"/>
      <c r="BCY3" s="186"/>
      <c r="BCZ3" s="186"/>
      <c r="BDA3" s="186"/>
      <c r="BDB3" s="186"/>
      <c r="BDC3" s="186"/>
      <c r="BDD3" s="186"/>
      <c r="BDE3" s="186"/>
      <c r="BDF3" s="186"/>
      <c r="BDG3" s="186"/>
      <c r="BDH3" s="186"/>
      <c r="BDI3" s="186"/>
      <c r="BDJ3" s="186"/>
      <c r="BDK3" s="186"/>
      <c r="BDL3" s="186"/>
      <c r="BDM3" s="186"/>
      <c r="BDN3" s="186"/>
      <c r="BDO3" s="186"/>
      <c r="BDP3" s="186"/>
      <c r="BDQ3" s="186"/>
      <c r="BDR3" s="186"/>
      <c r="BDS3" s="186"/>
      <c r="BDT3" s="186"/>
      <c r="BDU3" s="186"/>
      <c r="BDV3" s="186"/>
      <c r="BDW3" s="186"/>
      <c r="BDX3" s="186"/>
      <c r="BDY3" s="186"/>
      <c r="BDZ3" s="186"/>
      <c r="BEA3" s="186"/>
      <c r="BEB3" s="186"/>
      <c r="BEC3" s="186"/>
      <c r="BED3" s="186"/>
      <c r="BEE3" s="186"/>
      <c r="BEF3" s="186"/>
      <c r="BEG3" s="186"/>
      <c r="BEH3" s="186"/>
      <c r="BEI3" s="186"/>
      <c r="BEJ3" s="186"/>
      <c r="BEK3" s="186"/>
      <c r="BEL3" s="186"/>
      <c r="BEM3" s="186"/>
      <c r="BEN3" s="186"/>
      <c r="BEO3" s="186"/>
      <c r="BEP3" s="186"/>
      <c r="BEQ3" s="186"/>
      <c r="BER3" s="186"/>
      <c r="BES3" s="186"/>
      <c r="BET3" s="186"/>
      <c r="BEU3" s="186"/>
      <c r="BEV3" s="186"/>
      <c r="BEW3" s="186"/>
      <c r="BEX3" s="186"/>
      <c r="BEY3" s="186"/>
      <c r="BEZ3" s="186"/>
      <c r="BFA3" s="186"/>
      <c r="BFB3" s="186"/>
      <c r="BFC3" s="186"/>
      <c r="BFD3" s="186"/>
      <c r="BFE3" s="186"/>
      <c r="BFF3" s="186"/>
      <c r="BFG3" s="186"/>
      <c r="BFH3" s="186"/>
      <c r="BFI3" s="186"/>
      <c r="BFJ3" s="186"/>
      <c r="BFK3" s="186"/>
      <c r="BFL3" s="186"/>
      <c r="BFM3" s="186"/>
      <c r="BFN3" s="186"/>
      <c r="BFO3" s="186"/>
      <c r="BFP3" s="186"/>
      <c r="BFQ3" s="186"/>
      <c r="BFR3" s="186"/>
      <c r="BFS3" s="186"/>
      <c r="BFT3" s="186"/>
      <c r="BFU3" s="186"/>
      <c r="BFV3" s="186"/>
      <c r="BFW3" s="186"/>
      <c r="BFX3" s="186"/>
      <c r="BFY3" s="186"/>
      <c r="BFZ3" s="186"/>
      <c r="BGA3" s="186"/>
      <c r="BGB3" s="186"/>
      <c r="BGC3" s="186"/>
      <c r="BGD3" s="186"/>
      <c r="BGE3" s="186"/>
      <c r="BGF3" s="186"/>
      <c r="BGG3" s="186"/>
      <c r="BGH3" s="186"/>
      <c r="BGI3" s="186"/>
      <c r="BGJ3" s="186"/>
      <c r="BGK3" s="186"/>
      <c r="BGL3" s="186"/>
      <c r="BGM3" s="186"/>
      <c r="BGN3" s="186"/>
      <c r="BGO3" s="186"/>
      <c r="BGP3" s="186"/>
      <c r="BGQ3" s="186"/>
      <c r="BGR3" s="186"/>
      <c r="BGS3" s="186"/>
      <c r="BGT3" s="186"/>
      <c r="BGU3" s="186"/>
      <c r="BGV3" s="186"/>
      <c r="BGW3" s="186"/>
      <c r="BGX3" s="186"/>
      <c r="BGY3" s="186"/>
      <c r="BGZ3" s="186"/>
      <c r="BHA3" s="186"/>
      <c r="BHB3" s="186"/>
      <c r="BHC3" s="186"/>
      <c r="BHD3" s="186"/>
      <c r="BHE3" s="186"/>
      <c r="BHF3" s="186"/>
      <c r="BHG3" s="186"/>
      <c r="BHH3" s="186"/>
      <c r="BHI3" s="186"/>
      <c r="BHJ3" s="186"/>
      <c r="BHK3" s="186"/>
      <c r="BHL3" s="186"/>
      <c r="BHM3" s="186"/>
      <c r="BHN3" s="186"/>
      <c r="BHO3" s="186"/>
      <c r="BHP3" s="186"/>
      <c r="BHQ3" s="186"/>
      <c r="BHR3" s="186"/>
      <c r="BHS3" s="186"/>
      <c r="BHT3" s="186"/>
      <c r="BHU3" s="186"/>
      <c r="BHV3" s="186"/>
      <c r="BHW3" s="186"/>
      <c r="BHX3" s="186"/>
      <c r="BHY3" s="186"/>
      <c r="BHZ3" s="186"/>
      <c r="BIA3" s="186"/>
      <c r="BIB3" s="186"/>
      <c r="BIC3" s="186"/>
      <c r="BID3" s="186"/>
      <c r="BIE3" s="186"/>
      <c r="BIF3" s="186"/>
      <c r="BIG3" s="186"/>
      <c r="BIH3" s="186"/>
      <c r="BII3" s="186"/>
      <c r="BIJ3" s="186"/>
      <c r="BIK3" s="186"/>
      <c r="BIL3" s="186"/>
      <c r="BIM3" s="186"/>
      <c r="BIN3" s="186"/>
      <c r="BIO3" s="186"/>
      <c r="BIP3" s="186"/>
      <c r="BIQ3" s="186"/>
      <c r="BIR3" s="186"/>
      <c r="BIS3" s="186"/>
      <c r="BIT3" s="186"/>
      <c r="BIU3" s="186"/>
      <c r="BIV3" s="186"/>
      <c r="BIW3" s="186"/>
      <c r="BIX3" s="186"/>
      <c r="BIY3" s="186"/>
      <c r="BIZ3" s="186"/>
      <c r="BJA3" s="186"/>
      <c r="BJB3" s="186"/>
      <c r="BJC3" s="186"/>
      <c r="BJD3" s="186"/>
      <c r="BJE3" s="186"/>
      <c r="BJF3" s="186"/>
      <c r="BJG3" s="186"/>
      <c r="BJH3" s="186"/>
      <c r="BJI3" s="186"/>
      <c r="BJJ3" s="186"/>
      <c r="BJK3" s="186"/>
      <c r="BJL3" s="186"/>
      <c r="BJM3" s="186"/>
      <c r="BJN3" s="186"/>
      <c r="BJO3" s="186"/>
      <c r="BJP3" s="186"/>
      <c r="BJQ3" s="186"/>
      <c r="BJR3" s="186"/>
      <c r="BJS3" s="186"/>
      <c r="BJT3" s="186"/>
      <c r="BJU3" s="186"/>
      <c r="BJV3" s="186"/>
      <c r="BJW3" s="186"/>
      <c r="BJX3" s="186"/>
      <c r="BJY3" s="186"/>
      <c r="BJZ3" s="186"/>
      <c r="BKA3" s="186"/>
      <c r="BKB3" s="186"/>
      <c r="BKC3" s="186"/>
      <c r="BKD3" s="186"/>
      <c r="BKE3" s="186"/>
      <c r="BKF3" s="186"/>
      <c r="BKG3" s="186"/>
      <c r="BKH3" s="186"/>
      <c r="BKI3" s="186"/>
      <c r="BKJ3" s="186"/>
      <c r="BKK3" s="186"/>
      <c r="BKL3" s="186"/>
      <c r="BKM3" s="186"/>
      <c r="BKN3" s="186"/>
      <c r="BKO3" s="186"/>
      <c r="BKP3" s="186"/>
      <c r="BKQ3" s="186"/>
      <c r="BKR3" s="186"/>
      <c r="BKS3" s="186"/>
      <c r="BKT3" s="186"/>
      <c r="BKU3" s="186"/>
      <c r="BKV3" s="186"/>
      <c r="BKW3" s="186"/>
      <c r="BKX3" s="186"/>
      <c r="BKY3" s="186"/>
      <c r="BKZ3" s="186"/>
      <c r="BLA3" s="186"/>
      <c r="BLB3" s="186"/>
      <c r="BLC3" s="186"/>
      <c r="BLD3" s="186"/>
      <c r="BLE3" s="186"/>
      <c r="BLF3" s="186"/>
      <c r="BLG3" s="186"/>
      <c r="BLH3" s="186"/>
      <c r="BLI3" s="186"/>
      <c r="BLJ3" s="186"/>
      <c r="BLK3" s="186"/>
      <c r="BLL3" s="186"/>
      <c r="BLM3" s="186"/>
      <c r="BLN3" s="186"/>
      <c r="BLO3" s="186"/>
      <c r="BLP3" s="186"/>
      <c r="BLQ3" s="186"/>
      <c r="BLR3" s="186"/>
      <c r="BLS3" s="186"/>
      <c r="BLT3" s="186"/>
      <c r="BLU3" s="186"/>
      <c r="BLV3" s="186"/>
      <c r="BLW3" s="186"/>
      <c r="BLX3" s="186"/>
      <c r="BLY3" s="186"/>
      <c r="BLZ3" s="186"/>
      <c r="BMA3" s="186"/>
      <c r="BMB3" s="186"/>
      <c r="BMC3" s="186"/>
      <c r="BMD3" s="186"/>
      <c r="BME3" s="186"/>
      <c r="BMF3" s="186"/>
      <c r="BMG3" s="186"/>
      <c r="BMH3" s="186"/>
      <c r="BMI3" s="186"/>
      <c r="BMJ3" s="186"/>
      <c r="BMK3" s="186"/>
      <c r="BML3" s="186"/>
      <c r="BMM3" s="186"/>
      <c r="BMN3" s="186"/>
      <c r="BMO3" s="186"/>
      <c r="BMP3" s="186"/>
      <c r="BMQ3" s="186"/>
      <c r="BMR3" s="186"/>
      <c r="BMS3" s="186"/>
      <c r="BMT3" s="186"/>
      <c r="BMU3" s="186"/>
      <c r="BMV3" s="186"/>
      <c r="BMW3" s="186"/>
      <c r="BMX3" s="186"/>
      <c r="BMY3" s="186"/>
      <c r="BMZ3" s="186"/>
      <c r="BNA3" s="186"/>
      <c r="BNB3" s="186"/>
      <c r="BNC3" s="186"/>
      <c r="BND3" s="186"/>
      <c r="BNE3" s="186"/>
      <c r="BNF3" s="186"/>
      <c r="BNG3" s="186"/>
      <c r="BNH3" s="186"/>
      <c r="BNI3" s="186"/>
      <c r="BNJ3" s="186"/>
      <c r="BNK3" s="186"/>
      <c r="BNL3" s="186"/>
      <c r="BNM3" s="186"/>
      <c r="BNN3" s="186"/>
      <c r="BNO3" s="186"/>
      <c r="BNP3" s="186"/>
      <c r="BNQ3" s="186"/>
      <c r="BNR3" s="186"/>
      <c r="BNS3" s="186"/>
      <c r="BNT3" s="186"/>
      <c r="BNU3" s="186"/>
      <c r="BNV3" s="186"/>
      <c r="BNW3" s="186"/>
      <c r="BNX3" s="186"/>
      <c r="BNY3" s="186"/>
      <c r="BNZ3" s="186"/>
      <c r="BOA3" s="186"/>
      <c r="BOB3" s="186"/>
      <c r="BOC3" s="186"/>
      <c r="BOD3" s="186"/>
      <c r="BOE3" s="186"/>
      <c r="BOF3" s="186"/>
      <c r="BOG3" s="186"/>
      <c r="BOH3" s="186"/>
      <c r="BOI3" s="186"/>
      <c r="BOJ3" s="186"/>
      <c r="BOK3" s="186"/>
      <c r="BOL3" s="186"/>
      <c r="BOM3" s="186"/>
      <c r="BON3" s="186"/>
      <c r="BOO3" s="186"/>
      <c r="BOP3" s="186"/>
      <c r="BOQ3" s="186"/>
      <c r="BOR3" s="186"/>
      <c r="BOS3" s="186"/>
      <c r="BOT3" s="186"/>
      <c r="BOU3" s="186"/>
      <c r="BOV3" s="186"/>
      <c r="BOW3" s="186"/>
      <c r="BOX3" s="186"/>
      <c r="BOY3" s="186"/>
      <c r="BOZ3" s="186"/>
      <c r="BPA3" s="186"/>
      <c r="BPB3" s="186"/>
      <c r="BPC3" s="186"/>
      <c r="BPD3" s="186"/>
      <c r="BPE3" s="186"/>
      <c r="BPF3" s="186"/>
      <c r="BPG3" s="186"/>
      <c r="BPH3" s="186"/>
      <c r="BPI3" s="186"/>
      <c r="BPJ3" s="186"/>
      <c r="BPK3" s="186"/>
      <c r="BPL3" s="186"/>
      <c r="BPM3" s="186"/>
      <c r="BPN3" s="186"/>
      <c r="BPO3" s="186"/>
      <c r="BPP3" s="186"/>
      <c r="BPQ3" s="186"/>
      <c r="BPR3" s="186"/>
      <c r="BPS3" s="186"/>
      <c r="BPT3" s="186"/>
      <c r="BPU3" s="186"/>
      <c r="BPV3" s="186"/>
      <c r="BPW3" s="186"/>
      <c r="BPX3" s="186"/>
      <c r="BPY3" s="186"/>
      <c r="BPZ3" s="186"/>
      <c r="BQA3" s="186"/>
      <c r="BQB3" s="186"/>
      <c r="BQC3" s="186"/>
      <c r="BQD3" s="186"/>
      <c r="BQE3" s="186"/>
      <c r="BQF3" s="186"/>
      <c r="BQG3" s="186"/>
      <c r="BQH3" s="186"/>
      <c r="BQI3" s="186"/>
      <c r="BQJ3" s="186"/>
      <c r="BQK3" s="186"/>
      <c r="BQL3" s="186"/>
      <c r="BQM3" s="186"/>
      <c r="BQN3" s="186"/>
      <c r="BQO3" s="186"/>
      <c r="BQP3" s="186"/>
      <c r="BQQ3" s="186"/>
      <c r="BQR3" s="186"/>
      <c r="BQS3" s="186"/>
      <c r="BQT3" s="186"/>
      <c r="BQU3" s="186"/>
      <c r="BQV3" s="186"/>
      <c r="BQW3" s="186"/>
      <c r="BQX3" s="186"/>
      <c r="BQY3" s="186"/>
      <c r="BQZ3" s="186"/>
      <c r="BRA3" s="186"/>
      <c r="BRB3" s="186"/>
      <c r="BRC3" s="186"/>
      <c r="BRD3" s="186"/>
      <c r="BRE3" s="186"/>
      <c r="BRF3" s="186"/>
      <c r="BRG3" s="186"/>
      <c r="BRH3" s="186"/>
      <c r="BRI3" s="186"/>
      <c r="BRJ3" s="186"/>
      <c r="BRK3" s="186"/>
      <c r="BRL3" s="186"/>
      <c r="BRM3" s="186"/>
      <c r="BRN3" s="186"/>
      <c r="BRO3" s="186"/>
      <c r="BRP3" s="186"/>
      <c r="BRQ3" s="186"/>
      <c r="BRR3" s="186"/>
      <c r="BRS3" s="186"/>
      <c r="BRT3" s="186"/>
      <c r="BRU3" s="186"/>
      <c r="BRV3" s="186"/>
      <c r="BRW3" s="186"/>
      <c r="BRX3" s="186"/>
      <c r="BRY3" s="186"/>
      <c r="BRZ3" s="186"/>
      <c r="BSA3" s="186"/>
      <c r="BSB3" s="186"/>
      <c r="BSC3" s="186"/>
      <c r="BSD3" s="186"/>
      <c r="BSE3" s="186"/>
      <c r="BSF3" s="186"/>
      <c r="BSG3" s="186"/>
      <c r="BSH3" s="186"/>
      <c r="BSI3" s="186"/>
      <c r="BSJ3" s="186"/>
      <c r="BSK3" s="186"/>
      <c r="BSL3" s="186"/>
      <c r="BSM3" s="186"/>
      <c r="BSN3" s="186"/>
      <c r="BSO3" s="186"/>
      <c r="BSP3" s="186"/>
      <c r="BSQ3" s="186"/>
      <c r="BSR3" s="186"/>
      <c r="BSS3" s="186"/>
      <c r="BST3" s="186"/>
      <c r="BSU3" s="186"/>
      <c r="BSV3" s="186"/>
      <c r="BSW3" s="186"/>
      <c r="BSX3" s="186"/>
      <c r="BSY3" s="186"/>
      <c r="BSZ3" s="186"/>
      <c r="BTA3" s="186"/>
      <c r="BTB3" s="186"/>
      <c r="BTC3" s="186"/>
      <c r="BTD3" s="186"/>
      <c r="BTE3" s="186"/>
      <c r="BTF3" s="186"/>
      <c r="BTG3" s="186"/>
      <c r="BTH3" s="186"/>
      <c r="BTI3" s="186"/>
      <c r="BTJ3" s="186"/>
      <c r="BTK3" s="186"/>
      <c r="BTL3" s="186"/>
      <c r="BTM3" s="186"/>
      <c r="BTN3" s="186"/>
      <c r="BTO3" s="186"/>
      <c r="BTP3" s="186"/>
      <c r="BTQ3" s="186"/>
      <c r="BTR3" s="186"/>
      <c r="BTS3" s="186"/>
      <c r="BTT3" s="186"/>
      <c r="BTU3" s="186"/>
      <c r="BTV3" s="186"/>
      <c r="BTW3" s="186"/>
      <c r="BTX3" s="186"/>
      <c r="BTY3" s="186"/>
      <c r="BTZ3" s="186"/>
      <c r="BUA3" s="186"/>
      <c r="BUB3" s="186"/>
      <c r="BUC3" s="186"/>
      <c r="BUD3" s="186"/>
      <c r="BUE3" s="186"/>
      <c r="BUF3" s="186"/>
      <c r="BUG3" s="186"/>
      <c r="BUH3" s="186"/>
      <c r="BUI3" s="186"/>
      <c r="BUJ3" s="186"/>
      <c r="BUK3" s="186"/>
      <c r="BUL3" s="186"/>
      <c r="BUM3" s="186"/>
      <c r="BUN3" s="186"/>
      <c r="BUO3" s="186"/>
      <c r="BUP3" s="186"/>
      <c r="BUQ3" s="186"/>
      <c r="BUR3" s="186"/>
      <c r="BUS3" s="186"/>
      <c r="BUT3" s="186"/>
      <c r="BUU3" s="186"/>
      <c r="BUV3" s="186"/>
      <c r="BUW3" s="186"/>
      <c r="BUX3" s="186"/>
      <c r="BUY3" s="186"/>
      <c r="BUZ3" s="186"/>
      <c r="BVA3" s="186"/>
      <c r="BVB3" s="186"/>
      <c r="BVC3" s="186"/>
      <c r="BVD3" s="186"/>
      <c r="BVE3" s="186"/>
      <c r="BVF3" s="186"/>
      <c r="BVG3" s="186"/>
      <c r="BVH3" s="186"/>
      <c r="BVI3" s="186"/>
      <c r="BVJ3" s="186"/>
      <c r="BVK3" s="186"/>
      <c r="BVL3" s="186"/>
      <c r="BVM3" s="186"/>
      <c r="BVN3" s="186"/>
      <c r="BVO3" s="186"/>
      <c r="BVP3" s="186"/>
      <c r="BVQ3" s="186"/>
      <c r="BVR3" s="186"/>
      <c r="BVS3" s="186"/>
      <c r="BVT3" s="186"/>
      <c r="BVU3" s="186"/>
      <c r="BVV3" s="186"/>
      <c r="BVW3" s="186"/>
      <c r="BVX3" s="186"/>
      <c r="BVY3" s="186"/>
      <c r="BVZ3" s="186"/>
      <c r="BWA3" s="186"/>
      <c r="BWB3" s="186"/>
      <c r="BWC3" s="186"/>
      <c r="BWD3" s="186"/>
      <c r="BWE3" s="186"/>
      <c r="BWF3" s="186"/>
      <c r="BWG3" s="186"/>
      <c r="BWH3" s="186"/>
      <c r="BWI3" s="186"/>
      <c r="BWJ3" s="186"/>
      <c r="BWK3" s="186"/>
      <c r="BWL3" s="186"/>
      <c r="BWM3" s="186"/>
      <c r="BWN3" s="186"/>
      <c r="BWO3" s="186"/>
      <c r="BWP3" s="186"/>
      <c r="BWQ3" s="186"/>
      <c r="BWR3" s="186"/>
      <c r="BWS3" s="186"/>
      <c r="BWT3" s="186"/>
      <c r="BWU3" s="186"/>
      <c r="BWV3" s="186"/>
      <c r="BWW3" s="186"/>
      <c r="BWX3" s="186"/>
      <c r="BWY3" s="186"/>
      <c r="BWZ3" s="186"/>
      <c r="BXA3" s="186"/>
      <c r="BXB3" s="186"/>
      <c r="BXC3" s="186"/>
      <c r="BXD3" s="186"/>
      <c r="BXE3" s="186"/>
      <c r="BXF3" s="186"/>
      <c r="BXG3" s="186"/>
      <c r="BXH3" s="186"/>
      <c r="BXI3" s="186"/>
      <c r="BXJ3" s="186"/>
      <c r="BXK3" s="186"/>
      <c r="BXL3" s="186"/>
      <c r="BXM3" s="186"/>
      <c r="BXN3" s="186"/>
      <c r="BXO3" s="186"/>
      <c r="BXP3" s="186"/>
      <c r="BXQ3" s="186"/>
      <c r="BXR3" s="186"/>
      <c r="BXS3" s="186"/>
      <c r="BXT3" s="186"/>
      <c r="BXU3" s="186"/>
      <c r="BXV3" s="186"/>
      <c r="BXW3" s="186"/>
      <c r="BXX3" s="186"/>
      <c r="BXY3" s="186"/>
      <c r="BXZ3" s="186"/>
      <c r="BYA3" s="186"/>
      <c r="BYB3" s="186"/>
      <c r="BYC3" s="186"/>
      <c r="BYD3" s="186"/>
      <c r="BYE3" s="186"/>
      <c r="BYF3" s="186"/>
      <c r="BYG3" s="186"/>
      <c r="BYH3" s="186"/>
      <c r="BYI3" s="186"/>
      <c r="BYJ3" s="186"/>
      <c r="BYK3" s="186"/>
      <c r="BYL3" s="186"/>
      <c r="BYM3" s="186"/>
      <c r="BYN3" s="186"/>
      <c r="BYO3" s="186"/>
      <c r="BYP3" s="186"/>
      <c r="BYQ3" s="186"/>
      <c r="BYR3" s="186"/>
      <c r="BYS3" s="186"/>
      <c r="BYT3" s="186"/>
      <c r="BYU3" s="186"/>
      <c r="BYV3" s="186"/>
      <c r="BYW3" s="186"/>
      <c r="BYX3" s="186"/>
      <c r="BYY3" s="186"/>
      <c r="BYZ3" s="186"/>
      <c r="BZA3" s="186"/>
      <c r="BZB3" s="186"/>
      <c r="BZC3" s="186"/>
      <c r="BZD3" s="186"/>
      <c r="BZE3" s="186"/>
      <c r="BZF3" s="186"/>
      <c r="BZG3" s="186"/>
      <c r="BZH3" s="186"/>
      <c r="BZI3" s="186"/>
      <c r="BZJ3" s="186"/>
      <c r="BZK3" s="186"/>
      <c r="BZL3" s="186"/>
      <c r="BZM3" s="186"/>
      <c r="BZN3" s="186"/>
      <c r="BZO3" s="186"/>
      <c r="BZP3" s="186"/>
      <c r="BZQ3" s="186"/>
      <c r="BZR3" s="186"/>
      <c r="BZS3" s="186"/>
      <c r="BZT3" s="186"/>
      <c r="BZU3" s="186"/>
      <c r="BZV3" s="186"/>
      <c r="BZW3" s="186"/>
      <c r="BZX3" s="186"/>
      <c r="BZY3" s="186"/>
      <c r="BZZ3" s="186"/>
      <c r="CAA3" s="186"/>
      <c r="CAB3" s="186"/>
      <c r="CAC3" s="186"/>
      <c r="CAD3" s="186"/>
      <c r="CAE3" s="186"/>
      <c r="CAF3" s="186"/>
      <c r="CAG3" s="186"/>
      <c r="CAH3" s="186"/>
      <c r="CAI3" s="186"/>
      <c r="CAJ3" s="186"/>
      <c r="CAK3" s="186"/>
      <c r="CAL3" s="186"/>
      <c r="CAM3" s="186"/>
      <c r="CAN3" s="186"/>
      <c r="CAO3" s="186"/>
      <c r="CAP3" s="186"/>
      <c r="CAQ3" s="186"/>
      <c r="CAR3" s="186"/>
      <c r="CAS3" s="186"/>
      <c r="CAT3" s="186"/>
      <c r="CAU3" s="186"/>
      <c r="CAV3" s="186"/>
      <c r="CAW3" s="186"/>
      <c r="CAX3" s="186"/>
      <c r="CAY3" s="186"/>
      <c r="CAZ3" s="186"/>
      <c r="CBA3" s="186"/>
      <c r="CBB3" s="186"/>
      <c r="CBC3" s="186"/>
      <c r="CBD3" s="186"/>
      <c r="CBE3" s="186"/>
      <c r="CBF3" s="186"/>
      <c r="CBG3" s="186"/>
      <c r="CBH3" s="186"/>
      <c r="CBI3" s="186"/>
      <c r="CBJ3" s="186"/>
      <c r="CBK3" s="186"/>
      <c r="CBL3" s="186"/>
      <c r="CBM3" s="186"/>
      <c r="CBN3" s="186"/>
      <c r="CBO3" s="186"/>
      <c r="CBP3" s="186"/>
      <c r="CBQ3" s="186"/>
      <c r="CBR3" s="186"/>
      <c r="CBS3" s="186"/>
      <c r="CBT3" s="186"/>
      <c r="CBU3" s="186"/>
      <c r="CBV3" s="186"/>
      <c r="CBW3" s="186"/>
      <c r="CBX3" s="186"/>
      <c r="CBY3" s="186"/>
      <c r="CBZ3" s="186"/>
      <c r="CCA3" s="186"/>
      <c r="CCB3" s="186"/>
      <c r="CCC3" s="186"/>
      <c r="CCD3" s="186"/>
      <c r="CCE3" s="186"/>
      <c r="CCF3" s="186"/>
      <c r="CCG3" s="186"/>
      <c r="CCH3" s="186"/>
      <c r="CCI3" s="186"/>
      <c r="CCJ3" s="186"/>
      <c r="CCK3" s="186"/>
      <c r="CCL3" s="186"/>
      <c r="CCM3" s="186"/>
      <c r="CCN3" s="186"/>
      <c r="CCO3" s="186"/>
      <c r="CCP3" s="186"/>
      <c r="CCQ3" s="186"/>
      <c r="CCR3" s="186"/>
      <c r="CCS3" s="186"/>
      <c r="CCT3" s="186"/>
      <c r="CCU3" s="186"/>
      <c r="CCV3" s="186"/>
      <c r="CCW3" s="186"/>
      <c r="CCX3" s="186"/>
      <c r="CCY3" s="186"/>
      <c r="CCZ3" s="186"/>
      <c r="CDA3" s="186"/>
      <c r="CDB3" s="186"/>
      <c r="CDC3" s="186"/>
      <c r="CDD3" s="186"/>
      <c r="CDE3" s="186"/>
      <c r="CDF3" s="186"/>
      <c r="CDG3" s="186"/>
      <c r="CDH3" s="186"/>
      <c r="CDI3" s="186"/>
      <c r="CDJ3" s="186"/>
      <c r="CDK3" s="186"/>
      <c r="CDL3" s="186"/>
      <c r="CDM3" s="186"/>
      <c r="CDN3" s="186"/>
      <c r="CDO3" s="186"/>
      <c r="CDP3" s="186"/>
      <c r="CDQ3" s="186"/>
      <c r="CDR3" s="186"/>
      <c r="CDS3" s="186"/>
      <c r="CDT3" s="186"/>
      <c r="CDU3" s="186"/>
      <c r="CDV3" s="186"/>
      <c r="CDW3" s="186"/>
      <c r="CDX3" s="186"/>
      <c r="CDY3" s="186"/>
      <c r="CDZ3" s="186"/>
      <c r="CEA3" s="186"/>
      <c r="CEB3" s="186"/>
      <c r="CEC3" s="186"/>
      <c r="CED3" s="186"/>
      <c r="CEE3" s="186"/>
      <c r="CEF3" s="186"/>
      <c r="CEG3" s="186"/>
      <c r="CEH3" s="186"/>
      <c r="CEI3" s="186"/>
      <c r="CEJ3" s="186"/>
      <c r="CEK3" s="186"/>
      <c r="CEL3" s="186"/>
      <c r="CEM3" s="186"/>
      <c r="CEN3" s="186"/>
      <c r="CEO3" s="186"/>
      <c r="CEP3" s="186"/>
      <c r="CEQ3" s="186"/>
      <c r="CER3" s="186"/>
      <c r="CES3" s="186"/>
      <c r="CET3" s="186"/>
      <c r="CEU3" s="186"/>
      <c r="CEV3" s="186"/>
      <c r="CEW3" s="186"/>
      <c r="CEX3" s="186"/>
      <c r="CEY3" s="186"/>
      <c r="CEZ3" s="186"/>
      <c r="CFA3" s="186"/>
      <c r="CFB3" s="186"/>
      <c r="CFC3" s="186"/>
      <c r="CFD3" s="186"/>
      <c r="CFE3" s="186"/>
      <c r="CFF3" s="186"/>
      <c r="CFG3" s="186"/>
      <c r="CFH3" s="186"/>
      <c r="CFI3" s="186"/>
      <c r="CFJ3" s="186"/>
      <c r="CFK3" s="186"/>
      <c r="CFL3" s="186"/>
      <c r="CFM3" s="186"/>
      <c r="CFN3" s="186"/>
      <c r="CFO3" s="186"/>
      <c r="CFP3" s="186"/>
      <c r="CFQ3" s="186"/>
      <c r="CFR3" s="186"/>
      <c r="CFS3" s="186"/>
      <c r="CFT3" s="186"/>
      <c r="CFU3" s="186"/>
      <c r="CFV3" s="186"/>
      <c r="CFW3" s="186"/>
      <c r="CFX3" s="186"/>
      <c r="CFY3" s="186"/>
      <c r="CFZ3" s="186"/>
      <c r="CGA3" s="186"/>
      <c r="CGB3" s="186"/>
      <c r="CGC3" s="186"/>
      <c r="CGD3" s="186"/>
      <c r="CGE3" s="186"/>
      <c r="CGF3" s="186"/>
      <c r="CGG3" s="186"/>
      <c r="CGH3" s="186"/>
      <c r="CGI3" s="186"/>
      <c r="CGJ3" s="186"/>
      <c r="CGK3" s="186"/>
      <c r="CGL3" s="186"/>
      <c r="CGM3" s="186"/>
      <c r="CGN3" s="186"/>
      <c r="CGO3" s="186"/>
      <c r="CGP3" s="186"/>
      <c r="CGQ3" s="186"/>
      <c r="CGR3" s="186"/>
      <c r="CGS3" s="186"/>
      <c r="CGT3" s="186"/>
      <c r="CGU3" s="186"/>
      <c r="CGV3" s="186"/>
      <c r="CGW3" s="186"/>
      <c r="CGX3" s="186"/>
      <c r="CGY3" s="186"/>
      <c r="CGZ3" s="186"/>
      <c r="CHA3" s="186"/>
      <c r="CHB3" s="186"/>
      <c r="CHC3" s="186"/>
      <c r="CHD3" s="186"/>
      <c r="CHE3" s="186"/>
      <c r="CHF3" s="186"/>
      <c r="CHG3" s="186"/>
      <c r="CHH3" s="186"/>
      <c r="CHI3" s="186"/>
      <c r="CHJ3" s="186"/>
      <c r="CHK3" s="186"/>
      <c r="CHL3" s="186"/>
      <c r="CHM3" s="186"/>
      <c r="CHN3" s="186"/>
      <c r="CHO3" s="186"/>
      <c r="CHP3" s="186"/>
      <c r="CHQ3" s="186"/>
      <c r="CHR3" s="186"/>
      <c r="CHS3" s="186"/>
      <c r="CHT3" s="186"/>
      <c r="CHU3" s="186"/>
      <c r="CHV3" s="186"/>
      <c r="CHW3" s="186"/>
      <c r="CHX3" s="186"/>
      <c r="CHY3" s="186"/>
      <c r="CHZ3" s="186"/>
      <c r="CIA3" s="186"/>
      <c r="CIB3" s="186"/>
      <c r="CIC3" s="186"/>
      <c r="CID3" s="186"/>
      <c r="CIE3" s="186"/>
      <c r="CIF3" s="186"/>
      <c r="CIG3" s="186"/>
      <c r="CIH3" s="186"/>
      <c r="CII3" s="186"/>
      <c r="CIJ3" s="186"/>
      <c r="CIK3" s="186"/>
      <c r="CIL3" s="186"/>
      <c r="CIM3" s="186"/>
      <c r="CIN3" s="186"/>
      <c r="CIO3" s="186"/>
      <c r="CIP3" s="186"/>
      <c r="CIQ3" s="186"/>
      <c r="CIR3" s="186"/>
      <c r="CIS3" s="186"/>
      <c r="CIT3" s="186"/>
      <c r="CIU3" s="186"/>
      <c r="CIV3" s="186"/>
      <c r="CIW3" s="186"/>
      <c r="CIX3" s="186"/>
      <c r="CIY3" s="186"/>
      <c r="CIZ3" s="186"/>
      <c r="CJA3" s="186"/>
      <c r="CJB3" s="186"/>
      <c r="CJC3" s="186"/>
      <c r="CJD3" s="186"/>
      <c r="CJE3" s="186"/>
      <c r="CJF3" s="186"/>
      <c r="CJG3" s="186"/>
      <c r="CJH3" s="186"/>
      <c r="CJI3" s="186"/>
      <c r="CJJ3" s="186"/>
      <c r="CJK3" s="186"/>
      <c r="CJL3" s="186"/>
      <c r="CJM3" s="186"/>
      <c r="CJN3" s="186"/>
      <c r="CJO3" s="186"/>
      <c r="CJP3" s="186"/>
      <c r="CJQ3" s="186"/>
      <c r="CJR3" s="186"/>
      <c r="CJS3" s="186"/>
      <c r="CJT3" s="186"/>
      <c r="CJU3" s="186"/>
      <c r="CJV3" s="186"/>
      <c r="CJW3" s="186"/>
      <c r="CJX3" s="186"/>
      <c r="CJY3" s="186"/>
      <c r="CJZ3" s="186"/>
      <c r="CKA3" s="186"/>
      <c r="CKB3" s="186"/>
      <c r="CKC3" s="186"/>
      <c r="CKD3" s="186"/>
      <c r="CKE3" s="186"/>
      <c r="CKF3" s="186"/>
      <c r="CKG3" s="186"/>
      <c r="CKH3" s="186"/>
      <c r="CKI3" s="186"/>
      <c r="CKJ3" s="186"/>
      <c r="CKK3" s="186"/>
      <c r="CKL3" s="186"/>
      <c r="CKM3" s="186"/>
      <c r="CKN3" s="186"/>
      <c r="CKO3" s="186"/>
      <c r="CKP3" s="186"/>
      <c r="CKQ3" s="186"/>
      <c r="CKR3" s="186"/>
      <c r="CKS3" s="186"/>
      <c r="CKT3" s="186"/>
      <c r="CKU3" s="186"/>
      <c r="CKV3" s="186"/>
      <c r="CKW3" s="186"/>
      <c r="CKX3" s="186"/>
      <c r="CKY3" s="186"/>
      <c r="CKZ3" s="186"/>
      <c r="CLA3" s="186"/>
      <c r="CLB3" s="186"/>
      <c r="CLC3" s="186"/>
      <c r="CLD3" s="186"/>
      <c r="CLE3" s="186"/>
      <c r="CLF3" s="186"/>
      <c r="CLG3" s="186"/>
      <c r="CLH3" s="186"/>
      <c r="CLI3" s="186"/>
      <c r="CLJ3" s="186"/>
      <c r="CLK3" s="186"/>
      <c r="CLL3" s="186"/>
      <c r="CLM3" s="186"/>
      <c r="CLN3" s="186"/>
      <c r="CLO3" s="186"/>
      <c r="CLP3" s="186"/>
      <c r="CLQ3" s="186"/>
      <c r="CLR3" s="186"/>
      <c r="CLS3" s="186"/>
      <c r="CLT3" s="186"/>
      <c r="CLU3" s="186"/>
      <c r="CLV3" s="186"/>
      <c r="CLW3" s="186"/>
      <c r="CLX3" s="186"/>
      <c r="CLY3" s="186"/>
      <c r="CLZ3" s="186"/>
      <c r="CMA3" s="186"/>
      <c r="CMB3" s="186"/>
      <c r="CMC3" s="186"/>
      <c r="CMD3" s="186"/>
      <c r="CME3" s="186"/>
      <c r="CMF3" s="186"/>
      <c r="CMG3" s="186"/>
      <c r="CMH3" s="186"/>
      <c r="CMI3" s="186"/>
      <c r="CMJ3" s="186"/>
      <c r="CMK3" s="186"/>
      <c r="CML3" s="186"/>
      <c r="CMM3" s="186"/>
      <c r="CMN3" s="186"/>
      <c r="CMO3" s="186"/>
      <c r="CMP3" s="186"/>
      <c r="CMQ3" s="186"/>
      <c r="CMR3" s="186"/>
      <c r="CMS3" s="186"/>
      <c r="CMT3" s="186"/>
      <c r="CMU3" s="186"/>
      <c r="CMV3" s="186"/>
      <c r="CMW3" s="186"/>
      <c r="CMX3" s="186"/>
      <c r="CMY3" s="186"/>
      <c r="CMZ3" s="186"/>
      <c r="CNA3" s="186"/>
      <c r="CNB3" s="186"/>
      <c r="CNC3" s="186"/>
      <c r="CND3" s="186"/>
      <c r="CNE3" s="186"/>
      <c r="CNF3" s="186"/>
      <c r="CNG3" s="186"/>
      <c r="CNH3" s="186"/>
      <c r="CNI3" s="186"/>
      <c r="CNJ3" s="186"/>
      <c r="CNK3" s="186"/>
      <c r="CNL3" s="186"/>
      <c r="CNM3" s="186"/>
      <c r="CNN3" s="186"/>
      <c r="CNO3" s="186"/>
      <c r="CNP3" s="186"/>
      <c r="CNQ3" s="186"/>
      <c r="CNR3" s="186"/>
      <c r="CNS3" s="186"/>
      <c r="CNT3" s="186"/>
      <c r="CNU3" s="186"/>
      <c r="CNV3" s="186"/>
      <c r="CNW3" s="186"/>
      <c r="CNX3" s="186"/>
      <c r="CNY3" s="186"/>
      <c r="CNZ3" s="186"/>
      <c r="COA3" s="186"/>
      <c r="COB3" s="186"/>
      <c r="COC3" s="186"/>
      <c r="COD3" s="186"/>
      <c r="COE3" s="186"/>
      <c r="COF3" s="186"/>
      <c r="COG3" s="186"/>
      <c r="COH3" s="186"/>
      <c r="COI3" s="186"/>
      <c r="COJ3" s="186"/>
      <c r="COK3" s="186"/>
      <c r="COL3" s="186"/>
      <c r="COM3" s="186"/>
      <c r="CON3" s="186"/>
      <c r="COO3" s="186"/>
      <c r="COP3" s="186"/>
      <c r="COQ3" s="186"/>
      <c r="COR3" s="186"/>
      <c r="COS3" s="186"/>
      <c r="COT3" s="186"/>
      <c r="COU3" s="186"/>
      <c r="COV3" s="186"/>
      <c r="COW3" s="186"/>
      <c r="COX3" s="186"/>
      <c r="COY3" s="186"/>
      <c r="COZ3" s="186"/>
      <c r="CPA3" s="186"/>
      <c r="CPB3" s="186"/>
      <c r="CPC3" s="186"/>
      <c r="CPD3" s="186"/>
      <c r="CPE3" s="186"/>
      <c r="CPF3" s="186"/>
      <c r="CPG3" s="186"/>
      <c r="CPH3" s="186"/>
      <c r="CPI3" s="186"/>
      <c r="CPJ3" s="186"/>
      <c r="CPK3" s="186"/>
      <c r="CPL3" s="186"/>
      <c r="CPM3" s="186"/>
      <c r="CPN3" s="186"/>
      <c r="CPO3" s="186"/>
      <c r="CPP3" s="186"/>
      <c r="CPQ3" s="186"/>
      <c r="CPR3" s="186"/>
      <c r="CPS3" s="186"/>
      <c r="CPT3" s="186"/>
      <c r="CPU3" s="186"/>
      <c r="CPV3" s="186"/>
      <c r="CPW3" s="186"/>
      <c r="CPX3" s="186"/>
      <c r="CPY3" s="186"/>
      <c r="CPZ3" s="186"/>
      <c r="CQA3" s="186"/>
      <c r="CQB3" s="186"/>
      <c r="CQC3" s="186"/>
      <c r="CQD3" s="186"/>
      <c r="CQE3" s="186"/>
      <c r="CQF3" s="186"/>
      <c r="CQG3" s="186"/>
      <c r="CQH3" s="186"/>
      <c r="CQI3" s="186"/>
      <c r="CQJ3" s="186"/>
      <c r="CQK3" s="186"/>
      <c r="CQL3" s="186"/>
      <c r="CQM3" s="186"/>
      <c r="CQN3" s="186"/>
      <c r="CQO3" s="186"/>
      <c r="CQP3" s="186"/>
      <c r="CQQ3" s="186"/>
      <c r="CQR3" s="186"/>
      <c r="CQS3" s="186"/>
      <c r="CQT3" s="186"/>
      <c r="CQU3" s="186"/>
      <c r="CQV3" s="186"/>
      <c r="CQW3" s="186"/>
      <c r="CQX3" s="186"/>
      <c r="CQY3" s="186"/>
      <c r="CQZ3" s="186"/>
      <c r="CRA3" s="186"/>
      <c r="CRB3" s="186"/>
      <c r="CRC3" s="186"/>
      <c r="CRD3" s="186"/>
      <c r="CRE3" s="186"/>
      <c r="CRF3" s="186"/>
      <c r="CRG3" s="186"/>
      <c r="CRH3" s="186"/>
      <c r="CRI3" s="186"/>
      <c r="CRJ3" s="186"/>
      <c r="CRK3" s="186"/>
      <c r="CRL3" s="186"/>
      <c r="CRM3" s="186"/>
      <c r="CRN3" s="186"/>
      <c r="CRO3" s="186"/>
      <c r="CRP3" s="186"/>
      <c r="CRQ3" s="186"/>
      <c r="CRR3" s="186"/>
      <c r="CRS3" s="186"/>
      <c r="CRT3" s="186"/>
      <c r="CRU3" s="186"/>
      <c r="CRV3" s="186"/>
      <c r="CRW3" s="186"/>
      <c r="CRX3" s="186"/>
      <c r="CRY3" s="186"/>
      <c r="CRZ3" s="186"/>
      <c r="CSA3" s="186"/>
      <c r="CSB3" s="186"/>
      <c r="CSC3" s="186"/>
      <c r="CSD3" s="186"/>
      <c r="CSE3" s="186"/>
      <c r="CSF3" s="186"/>
      <c r="CSG3" s="186"/>
      <c r="CSH3" s="186"/>
      <c r="CSI3" s="186"/>
      <c r="CSJ3" s="186"/>
      <c r="CSK3" s="186"/>
      <c r="CSL3" s="186"/>
      <c r="CSM3" s="186"/>
      <c r="CSN3" s="186"/>
      <c r="CSO3" s="186"/>
      <c r="CSP3" s="186"/>
      <c r="CSQ3" s="186"/>
      <c r="CSR3" s="186"/>
      <c r="CSS3" s="186"/>
      <c r="CST3" s="186"/>
      <c r="CSU3" s="186"/>
      <c r="CSV3" s="186"/>
      <c r="CSW3" s="186"/>
      <c r="CSX3" s="186"/>
      <c r="CSY3" s="186"/>
      <c r="CSZ3" s="186"/>
      <c r="CTA3" s="186"/>
      <c r="CTB3" s="186"/>
      <c r="CTC3" s="186"/>
      <c r="CTD3" s="186"/>
      <c r="CTE3" s="186"/>
      <c r="CTF3" s="186"/>
      <c r="CTG3" s="186"/>
      <c r="CTH3" s="186"/>
      <c r="CTI3" s="186"/>
      <c r="CTJ3" s="186"/>
      <c r="CTK3" s="186"/>
      <c r="CTL3" s="186"/>
      <c r="CTM3" s="186"/>
      <c r="CTN3" s="186"/>
      <c r="CTO3" s="186"/>
      <c r="CTP3" s="186"/>
      <c r="CTQ3" s="186"/>
      <c r="CTR3" s="186"/>
      <c r="CTS3" s="186"/>
      <c r="CTT3" s="186"/>
      <c r="CTU3" s="186"/>
      <c r="CTV3" s="186"/>
      <c r="CTW3" s="186"/>
      <c r="CTX3" s="186"/>
      <c r="CTY3" s="186"/>
      <c r="CTZ3" s="186"/>
      <c r="CUA3" s="186"/>
      <c r="CUB3" s="186"/>
      <c r="CUC3" s="186"/>
      <c r="CUD3" s="186"/>
      <c r="CUE3" s="186"/>
      <c r="CUF3" s="186"/>
      <c r="CUG3" s="186"/>
      <c r="CUH3" s="186"/>
      <c r="CUI3" s="186"/>
      <c r="CUJ3" s="186"/>
      <c r="CUK3" s="186"/>
      <c r="CUL3" s="186"/>
      <c r="CUM3" s="186"/>
      <c r="CUN3" s="186"/>
      <c r="CUO3" s="186"/>
      <c r="CUP3" s="186"/>
      <c r="CUQ3" s="186"/>
      <c r="CUR3" s="186"/>
      <c r="CUS3" s="186"/>
      <c r="CUT3" s="186"/>
      <c r="CUU3" s="186"/>
      <c r="CUV3" s="186"/>
      <c r="CUW3" s="186"/>
      <c r="CUX3" s="186"/>
      <c r="CUY3" s="186"/>
      <c r="CUZ3" s="186"/>
      <c r="CVA3" s="186"/>
      <c r="CVB3" s="186"/>
      <c r="CVC3" s="186"/>
      <c r="CVD3" s="186"/>
      <c r="CVE3" s="186"/>
      <c r="CVF3" s="186"/>
      <c r="CVG3" s="186"/>
      <c r="CVH3" s="186"/>
      <c r="CVI3" s="186"/>
      <c r="CVJ3" s="186"/>
      <c r="CVK3" s="186"/>
      <c r="CVL3" s="186"/>
      <c r="CVM3" s="186"/>
      <c r="CVN3" s="186"/>
      <c r="CVO3" s="186"/>
      <c r="CVP3" s="186"/>
      <c r="CVQ3" s="186"/>
      <c r="CVR3" s="186"/>
      <c r="CVS3" s="186"/>
      <c r="CVT3" s="186"/>
      <c r="CVU3" s="186"/>
      <c r="CVV3" s="186"/>
      <c r="CVW3" s="186"/>
      <c r="CVX3" s="186"/>
      <c r="CVY3" s="186"/>
      <c r="CVZ3" s="186"/>
      <c r="CWA3" s="186"/>
      <c r="CWB3" s="186"/>
      <c r="CWC3" s="186"/>
      <c r="CWD3" s="186"/>
      <c r="CWE3" s="186"/>
      <c r="CWF3" s="186"/>
      <c r="CWG3" s="186"/>
      <c r="CWH3" s="186"/>
      <c r="CWI3" s="186"/>
      <c r="CWJ3" s="186"/>
      <c r="CWK3" s="186"/>
    </row>
    <row r="4" spans="1:2637" s="182" customFormat="1" ht="13.9" customHeight="1">
      <c r="A4" s="188"/>
      <c r="B4" s="540" t="s">
        <v>211</v>
      </c>
      <c r="C4" s="540"/>
      <c r="D4" s="540"/>
      <c r="E4" s="540"/>
      <c r="F4" s="540"/>
      <c r="G4" s="540"/>
      <c r="H4" s="540"/>
      <c r="I4" s="540"/>
      <c r="J4" s="540"/>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88"/>
      <c r="DG4" s="188"/>
      <c r="DH4" s="188"/>
      <c r="DI4" s="188"/>
      <c r="DJ4" s="188"/>
      <c r="DK4" s="188"/>
      <c r="DL4" s="188"/>
      <c r="DM4" s="188"/>
      <c r="DN4" s="188"/>
      <c r="DO4" s="188"/>
      <c r="DP4" s="188"/>
      <c r="DQ4" s="188"/>
      <c r="DR4" s="188"/>
      <c r="DS4" s="188"/>
      <c r="DT4" s="188"/>
      <c r="DU4" s="188"/>
      <c r="DV4" s="188"/>
      <c r="DW4" s="188"/>
      <c r="DX4" s="188"/>
      <c r="DY4" s="188"/>
      <c r="DZ4" s="188"/>
      <c r="EA4" s="188"/>
      <c r="EB4" s="188"/>
      <c r="EC4" s="188"/>
      <c r="ED4" s="188"/>
      <c r="EE4" s="188"/>
      <c r="EF4" s="188"/>
      <c r="EG4" s="188"/>
      <c r="EH4" s="188"/>
      <c r="EI4" s="188"/>
      <c r="EJ4" s="188"/>
      <c r="EK4" s="188"/>
      <c r="EL4" s="188"/>
      <c r="EM4" s="188"/>
      <c r="EN4" s="188"/>
      <c r="EO4" s="188"/>
      <c r="EP4" s="188"/>
      <c r="EQ4" s="188"/>
      <c r="ER4" s="188"/>
      <c r="ES4" s="188"/>
      <c r="ET4" s="188"/>
      <c r="EU4" s="188"/>
      <c r="EV4" s="188"/>
      <c r="EW4" s="188"/>
      <c r="EX4" s="188"/>
      <c r="EY4" s="188"/>
      <c r="EZ4" s="188"/>
      <c r="FA4" s="188"/>
      <c r="FB4" s="188"/>
      <c r="FC4" s="188"/>
      <c r="FD4" s="188"/>
      <c r="FE4" s="188"/>
      <c r="FF4" s="188"/>
      <c r="FG4" s="188"/>
      <c r="FH4" s="188"/>
      <c r="FI4" s="188"/>
      <c r="FJ4" s="188"/>
      <c r="FK4" s="188"/>
      <c r="FL4" s="188"/>
      <c r="FM4" s="188"/>
      <c r="FN4" s="188"/>
      <c r="FO4" s="188"/>
      <c r="FP4" s="188"/>
      <c r="FQ4" s="188"/>
      <c r="FR4" s="188"/>
      <c r="FS4" s="188"/>
      <c r="FT4" s="188"/>
      <c r="FU4" s="188"/>
      <c r="FV4" s="188"/>
      <c r="FW4" s="188"/>
      <c r="FX4" s="188"/>
      <c r="FY4" s="188"/>
      <c r="FZ4" s="188"/>
      <c r="GA4" s="188"/>
      <c r="GB4" s="188"/>
      <c r="GC4" s="188"/>
      <c r="GD4" s="188"/>
      <c r="GE4" s="188"/>
      <c r="GF4" s="188"/>
      <c r="GG4" s="188"/>
      <c r="GH4" s="188"/>
      <c r="GI4" s="188"/>
      <c r="GJ4" s="188"/>
      <c r="GK4" s="188"/>
      <c r="GL4" s="188"/>
      <c r="GM4" s="188"/>
      <c r="GN4" s="188"/>
      <c r="GO4" s="188"/>
      <c r="GP4" s="188"/>
      <c r="GQ4" s="188"/>
      <c r="GR4" s="188"/>
      <c r="GS4" s="188"/>
      <c r="GT4" s="188"/>
      <c r="GU4" s="188"/>
      <c r="GV4" s="188"/>
      <c r="GW4" s="188"/>
      <c r="GX4" s="188"/>
      <c r="GY4" s="188"/>
      <c r="GZ4" s="188"/>
      <c r="HA4" s="188"/>
      <c r="HB4" s="188"/>
      <c r="HC4" s="188"/>
      <c r="HD4" s="188"/>
      <c r="HE4" s="188"/>
      <c r="HF4" s="188"/>
      <c r="HG4" s="188"/>
      <c r="HH4" s="188"/>
      <c r="HI4" s="188"/>
      <c r="HJ4" s="188"/>
      <c r="HK4" s="188"/>
      <c r="HL4" s="188"/>
      <c r="HM4" s="188"/>
      <c r="HN4" s="188"/>
      <c r="HO4" s="188"/>
      <c r="HP4" s="188"/>
      <c r="HQ4" s="188"/>
      <c r="HR4" s="188"/>
      <c r="HS4" s="188"/>
      <c r="HT4" s="188"/>
      <c r="HU4" s="188"/>
      <c r="HV4" s="188"/>
      <c r="HW4" s="188"/>
      <c r="HX4" s="188"/>
      <c r="HY4" s="188"/>
      <c r="HZ4" s="188"/>
      <c r="IA4" s="188"/>
      <c r="IB4" s="188"/>
      <c r="IC4" s="188"/>
      <c r="ID4" s="188"/>
      <c r="IE4" s="188"/>
      <c r="IF4" s="188"/>
      <c r="IG4" s="188"/>
      <c r="IH4" s="188"/>
      <c r="II4" s="188"/>
      <c r="IJ4" s="188"/>
      <c r="IK4" s="188"/>
      <c r="IL4" s="188"/>
      <c r="IM4" s="188"/>
      <c r="IN4" s="188"/>
      <c r="IO4" s="188"/>
      <c r="IP4" s="188"/>
      <c r="IQ4" s="188"/>
      <c r="IR4" s="188"/>
      <c r="IS4" s="188"/>
      <c r="IT4" s="188"/>
      <c r="IU4" s="188"/>
      <c r="IV4" s="188"/>
      <c r="IW4" s="188"/>
      <c r="IX4" s="188"/>
      <c r="IY4" s="188"/>
      <c r="IZ4" s="188"/>
      <c r="JA4" s="188"/>
      <c r="JB4" s="188"/>
      <c r="JC4" s="188"/>
      <c r="JD4" s="188"/>
      <c r="JE4" s="188"/>
      <c r="JF4" s="188"/>
      <c r="JG4" s="188"/>
      <c r="JH4" s="188"/>
      <c r="JI4" s="188"/>
      <c r="JJ4" s="188"/>
      <c r="JK4" s="188"/>
      <c r="JL4" s="188"/>
      <c r="JM4" s="188"/>
      <c r="JN4" s="188"/>
      <c r="JO4" s="188"/>
      <c r="JP4" s="188"/>
      <c r="JQ4" s="188"/>
      <c r="JR4" s="188"/>
      <c r="JS4" s="188"/>
      <c r="JT4" s="188"/>
      <c r="JU4" s="188"/>
      <c r="JV4" s="188"/>
      <c r="JW4" s="188"/>
      <c r="JX4" s="188"/>
      <c r="JY4" s="188"/>
      <c r="JZ4" s="188"/>
      <c r="KA4" s="188"/>
      <c r="KB4" s="188"/>
      <c r="KC4" s="188"/>
      <c r="KD4" s="188"/>
      <c r="KE4" s="188"/>
      <c r="KF4" s="188"/>
      <c r="KG4" s="188"/>
      <c r="KH4" s="188"/>
      <c r="KI4" s="188"/>
      <c r="KJ4" s="188"/>
      <c r="KK4" s="188"/>
      <c r="KL4" s="188"/>
      <c r="KM4" s="188"/>
      <c r="KN4" s="188"/>
      <c r="KO4" s="188"/>
      <c r="KP4" s="188"/>
      <c r="KQ4" s="188"/>
      <c r="KR4" s="188"/>
      <c r="KS4" s="188"/>
      <c r="KT4" s="188"/>
      <c r="KU4" s="188"/>
      <c r="KV4" s="188"/>
      <c r="KW4" s="188"/>
      <c r="KX4" s="188"/>
      <c r="KY4" s="188"/>
      <c r="KZ4" s="188"/>
      <c r="LA4" s="188"/>
      <c r="LB4" s="188"/>
      <c r="LC4" s="188"/>
      <c r="LD4" s="188"/>
      <c r="LE4" s="188"/>
      <c r="LF4" s="188"/>
      <c r="LG4" s="188"/>
      <c r="LH4" s="188"/>
      <c r="LI4" s="188"/>
      <c r="LJ4" s="188"/>
      <c r="LK4" s="188"/>
      <c r="LL4" s="188"/>
      <c r="LM4" s="188"/>
      <c r="LN4" s="188"/>
      <c r="LO4" s="188"/>
      <c r="LP4" s="188"/>
      <c r="LQ4" s="188"/>
      <c r="LR4" s="188"/>
      <c r="LS4" s="188"/>
      <c r="LT4" s="188"/>
      <c r="LU4" s="188"/>
      <c r="LV4" s="188"/>
      <c r="LW4" s="188"/>
      <c r="LX4" s="188"/>
      <c r="LY4" s="188"/>
      <c r="LZ4" s="188"/>
      <c r="MA4" s="188"/>
      <c r="MB4" s="188"/>
      <c r="MC4" s="188"/>
      <c r="MD4" s="188"/>
      <c r="ME4" s="188"/>
      <c r="MF4" s="188"/>
      <c r="MG4" s="188"/>
      <c r="MH4" s="188"/>
      <c r="MI4" s="188"/>
      <c r="MJ4" s="188"/>
      <c r="MK4" s="188"/>
      <c r="ML4" s="188"/>
      <c r="MM4" s="188"/>
      <c r="MN4" s="188"/>
      <c r="MO4" s="188"/>
      <c r="MP4" s="188"/>
      <c r="MQ4" s="188"/>
      <c r="MR4" s="188"/>
      <c r="MS4" s="188"/>
      <c r="MT4" s="188"/>
      <c r="MU4" s="188"/>
      <c r="MV4" s="188"/>
      <c r="MW4" s="188"/>
      <c r="MX4" s="188"/>
      <c r="MY4" s="188"/>
      <c r="MZ4" s="188"/>
      <c r="NA4" s="188"/>
      <c r="NB4" s="188"/>
      <c r="NC4" s="188"/>
      <c r="ND4" s="188"/>
      <c r="NE4" s="188"/>
      <c r="NF4" s="188"/>
      <c r="NG4" s="188"/>
      <c r="NH4" s="188"/>
      <c r="NI4" s="188"/>
      <c r="NJ4" s="188"/>
      <c r="NK4" s="188"/>
      <c r="NL4" s="188"/>
      <c r="NM4" s="188"/>
      <c r="NN4" s="188"/>
      <c r="NO4" s="188"/>
      <c r="NP4" s="188"/>
      <c r="NQ4" s="188"/>
      <c r="NR4" s="188"/>
      <c r="NS4" s="188"/>
      <c r="NT4" s="188"/>
      <c r="NU4" s="188"/>
      <c r="NV4" s="188"/>
      <c r="NW4" s="188"/>
      <c r="NX4" s="188"/>
      <c r="NY4" s="188"/>
      <c r="NZ4" s="188"/>
      <c r="OA4" s="188"/>
      <c r="OB4" s="188"/>
      <c r="OC4" s="188"/>
      <c r="OD4" s="188"/>
      <c r="OE4" s="188"/>
      <c r="OF4" s="188"/>
      <c r="OG4" s="188"/>
      <c r="OH4" s="188"/>
      <c r="OI4" s="188"/>
      <c r="OJ4" s="188"/>
      <c r="OK4" s="188"/>
      <c r="OL4" s="188"/>
      <c r="OM4" s="188"/>
      <c r="ON4" s="188"/>
      <c r="OO4" s="188"/>
      <c r="OP4" s="188"/>
      <c r="OQ4" s="188"/>
      <c r="OR4" s="188"/>
      <c r="OS4" s="188"/>
      <c r="OT4" s="188"/>
      <c r="OU4" s="188"/>
      <c r="OV4" s="188"/>
      <c r="OW4" s="188"/>
      <c r="OX4" s="188"/>
      <c r="OY4" s="188"/>
      <c r="OZ4" s="188"/>
      <c r="PA4" s="188"/>
      <c r="PB4" s="188"/>
      <c r="PC4" s="188"/>
      <c r="PD4" s="188"/>
      <c r="PE4" s="188"/>
      <c r="PF4" s="188"/>
      <c r="PG4" s="188"/>
      <c r="PH4" s="188"/>
      <c r="PI4" s="188"/>
      <c r="PJ4" s="188"/>
      <c r="PK4" s="188"/>
      <c r="PL4" s="188"/>
      <c r="PM4" s="188"/>
      <c r="PN4" s="188"/>
      <c r="PO4" s="188"/>
      <c r="PP4" s="188"/>
      <c r="PQ4" s="188"/>
      <c r="PR4" s="188"/>
      <c r="PS4" s="188"/>
      <c r="PT4" s="188"/>
      <c r="PU4" s="188"/>
      <c r="PV4" s="188"/>
      <c r="PW4" s="188"/>
      <c r="PX4" s="188"/>
      <c r="PY4" s="188"/>
      <c r="PZ4" s="188"/>
      <c r="QA4" s="188"/>
      <c r="QB4" s="188"/>
      <c r="QC4" s="188"/>
      <c r="QD4" s="188"/>
      <c r="QE4" s="188"/>
      <c r="QF4" s="188"/>
      <c r="QG4" s="188"/>
      <c r="QH4" s="188"/>
      <c r="QI4" s="188"/>
      <c r="QJ4" s="188"/>
      <c r="QK4" s="188"/>
      <c r="QL4" s="188"/>
      <c r="QM4" s="188"/>
      <c r="QN4" s="188"/>
      <c r="QO4" s="188"/>
      <c r="QP4" s="188"/>
      <c r="QQ4" s="188"/>
      <c r="QR4" s="188"/>
      <c r="QS4" s="188"/>
      <c r="QT4" s="188"/>
      <c r="QU4" s="188"/>
      <c r="QV4" s="188"/>
      <c r="QW4" s="188"/>
      <c r="QX4" s="188"/>
      <c r="QY4" s="188"/>
      <c r="QZ4" s="188"/>
      <c r="RA4" s="188"/>
      <c r="RB4" s="188"/>
      <c r="RC4" s="188"/>
      <c r="RD4" s="188"/>
      <c r="RE4" s="188"/>
      <c r="RF4" s="188"/>
      <c r="RG4" s="188"/>
      <c r="RH4" s="188"/>
      <c r="RI4" s="188"/>
      <c r="RJ4" s="188"/>
      <c r="RK4" s="188"/>
      <c r="RL4" s="188"/>
      <c r="RM4" s="188"/>
      <c r="RN4" s="188"/>
      <c r="RO4" s="188"/>
      <c r="RP4" s="188"/>
      <c r="RQ4" s="188"/>
      <c r="RR4" s="188"/>
      <c r="RS4" s="188"/>
      <c r="RT4" s="188"/>
      <c r="RU4" s="188"/>
      <c r="RV4" s="188"/>
      <c r="RW4" s="188"/>
      <c r="RX4" s="188"/>
      <c r="RY4" s="188"/>
      <c r="RZ4" s="188"/>
      <c r="SA4" s="188"/>
      <c r="SB4" s="188"/>
      <c r="SC4" s="188"/>
      <c r="SD4" s="188"/>
      <c r="SE4" s="188"/>
      <c r="SF4" s="188"/>
      <c r="SG4" s="188"/>
      <c r="SH4" s="188"/>
      <c r="SI4" s="188"/>
      <c r="SJ4" s="188"/>
      <c r="SK4" s="188"/>
      <c r="SL4" s="188"/>
      <c r="SM4" s="188"/>
      <c r="SN4" s="188"/>
      <c r="SO4" s="188"/>
      <c r="SP4" s="188"/>
      <c r="SQ4" s="188"/>
      <c r="SR4" s="188"/>
      <c r="SS4" s="188"/>
      <c r="ST4" s="188"/>
      <c r="SU4" s="188"/>
      <c r="SV4" s="188"/>
      <c r="SW4" s="188"/>
      <c r="SX4" s="188"/>
      <c r="SY4" s="188"/>
      <c r="SZ4" s="188"/>
      <c r="TA4" s="188"/>
      <c r="TB4" s="188"/>
      <c r="TC4" s="188"/>
      <c r="TD4" s="188"/>
      <c r="TE4" s="188"/>
      <c r="TF4" s="188"/>
      <c r="TG4" s="188"/>
      <c r="TH4" s="188"/>
      <c r="TI4" s="188"/>
      <c r="TJ4" s="188"/>
      <c r="TK4" s="188"/>
      <c r="TL4" s="188"/>
      <c r="TM4" s="188"/>
      <c r="TN4" s="188"/>
      <c r="TO4" s="188"/>
      <c r="TP4" s="188"/>
      <c r="TQ4" s="188"/>
      <c r="TR4" s="188"/>
      <c r="TS4" s="188"/>
      <c r="TT4" s="188"/>
      <c r="TU4" s="188"/>
      <c r="TV4" s="188"/>
      <c r="TW4" s="188"/>
      <c r="TX4" s="188"/>
      <c r="TY4" s="188"/>
      <c r="TZ4" s="188"/>
      <c r="UA4" s="188"/>
      <c r="UB4" s="188"/>
      <c r="UC4" s="188"/>
      <c r="UD4" s="188"/>
      <c r="UE4" s="188"/>
      <c r="UF4" s="188"/>
      <c r="UG4" s="188"/>
      <c r="UH4" s="188"/>
      <c r="UI4" s="188"/>
      <c r="UJ4" s="188"/>
      <c r="UK4" s="188"/>
      <c r="UL4" s="188"/>
      <c r="UM4" s="188"/>
      <c r="UN4" s="188"/>
      <c r="UO4" s="188"/>
      <c r="UP4" s="188"/>
      <c r="UQ4" s="188"/>
      <c r="UR4" s="188"/>
      <c r="US4" s="188"/>
      <c r="UT4" s="188"/>
      <c r="UU4" s="188"/>
      <c r="UV4" s="188"/>
      <c r="UW4" s="188"/>
      <c r="UX4" s="188"/>
      <c r="UY4" s="188"/>
      <c r="UZ4" s="188"/>
      <c r="VA4" s="188"/>
      <c r="VB4" s="188"/>
      <c r="VC4" s="188"/>
      <c r="VD4" s="188"/>
      <c r="VE4" s="188"/>
      <c r="VF4" s="188"/>
      <c r="VG4" s="188"/>
      <c r="VH4" s="188"/>
      <c r="VI4" s="188"/>
      <c r="VJ4" s="188"/>
      <c r="VK4" s="188"/>
      <c r="VL4" s="188"/>
      <c r="VM4" s="188"/>
      <c r="VN4" s="188"/>
      <c r="VO4" s="188"/>
      <c r="VP4" s="188"/>
      <c r="VQ4" s="188"/>
      <c r="VR4" s="188"/>
      <c r="VS4" s="188"/>
      <c r="VT4" s="188"/>
      <c r="VU4" s="188"/>
      <c r="VV4" s="188"/>
      <c r="VW4" s="188"/>
      <c r="VX4" s="188"/>
      <c r="VY4" s="188"/>
      <c r="VZ4" s="188"/>
      <c r="WA4" s="188"/>
      <c r="WB4" s="188"/>
      <c r="WC4" s="188"/>
      <c r="WD4" s="188"/>
      <c r="WE4" s="188"/>
      <c r="WF4" s="188"/>
      <c r="WG4" s="188"/>
      <c r="WH4" s="188"/>
      <c r="WI4" s="188"/>
      <c r="WJ4" s="188"/>
      <c r="WK4" s="188"/>
      <c r="WL4" s="188"/>
      <c r="WM4" s="188"/>
      <c r="WN4" s="188"/>
      <c r="WO4" s="188"/>
      <c r="WP4" s="188"/>
      <c r="WQ4" s="188"/>
      <c r="WR4" s="188"/>
      <c r="WS4" s="188"/>
      <c r="WT4" s="188"/>
      <c r="WU4" s="188"/>
      <c r="WV4" s="188"/>
      <c r="WW4" s="188"/>
      <c r="WX4" s="188"/>
      <c r="WY4" s="188"/>
      <c r="WZ4" s="188"/>
      <c r="XA4" s="188"/>
      <c r="XB4" s="188"/>
      <c r="XC4" s="188"/>
      <c r="XD4" s="188"/>
      <c r="XE4" s="188"/>
      <c r="XF4" s="188"/>
      <c r="XG4" s="188"/>
      <c r="XH4" s="188"/>
      <c r="XI4" s="188"/>
      <c r="XJ4" s="188"/>
      <c r="XK4" s="188"/>
      <c r="XL4" s="188"/>
      <c r="XM4" s="188"/>
      <c r="XN4" s="188"/>
      <c r="XO4" s="188"/>
      <c r="XP4" s="188"/>
      <c r="XQ4" s="188"/>
      <c r="XR4" s="188"/>
      <c r="XS4" s="188"/>
      <c r="XT4" s="188"/>
      <c r="XU4" s="188"/>
      <c r="XV4" s="188"/>
      <c r="XW4" s="188"/>
      <c r="XX4" s="188"/>
      <c r="XY4" s="188"/>
      <c r="XZ4" s="188"/>
      <c r="YA4" s="188"/>
      <c r="YB4" s="188"/>
      <c r="YC4" s="188"/>
      <c r="YD4" s="188"/>
      <c r="YE4" s="188"/>
      <c r="YF4" s="188"/>
      <c r="YG4" s="188"/>
      <c r="YH4" s="188"/>
      <c r="YI4" s="188"/>
      <c r="YJ4" s="188"/>
      <c r="YK4" s="188"/>
      <c r="YL4" s="188"/>
      <c r="YM4" s="188"/>
      <c r="YN4" s="188"/>
      <c r="YO4" s="188"/>
      <c r="YP4" s="188"/>
      <c r="YQ4" s="188"/>
      <c r="YR4" s="188"/>
      <c r="YS4" s="188"/>
      <c r="YT4" s="188"/>
      <c r="YU4" s="188"/>
      <c r="YV4" s="188"/>
      <c r="YW4" s="188"/>
      <c r="YX4" s="188"/>
      <c r="YY4" s="188"/>
      <c r="YZ4" s="188"/>
      <c r="ZA4" s="188"/>
      <c r="ZB4" s="188"/>
      <c r="ZC4" s="188"/>
      <c r="ZD4" s="188"/>
      <c r="ZE4" s="188"/>
      <c r="ZF4" s="188"/>
      <c r="ZG4" s="188"/>
      <c r="ZH4" s="188"/>
      <c r="ZI4" s="188"/>
      <c r="ZJ4" s="188"/>
      <c r="ZK4" s="188"/>
      <c r="ZL4" s="188"/>
      <c r="ZM4" s="188"/>
      <c r="ZN4" s="188"/>
      <c r="ZO4" s="188"/>
      <c r="ZP4" s="188"/>
      <c r="ZQ4" s="188"/>
      <c r="ZR4" s="188"/>
      <c r="ZS4" s="188"/>
      <c r="ZT4" s="188"/>
      <c r="ZU4" s="188"/>
      <c r="ZV4" s="188"/>
      <c r="ZW4" s="188"/>
      <c r="ZX4" s="188"/>
      <c r="ZY4" s="188"/>
      <c r="ZZ4" s="188"/>
      <c r="AAA4" s="188"/>
      <c r="AAB4" s="188"/>
      <c r="AAC4" s="188"/>
      <c r="AAD4" s="188"/>
      <c r="AAE4" s="188"/>
      <c r="AAF4" s="188"/>
      <c r="AAG4" s="188"/>
      <c r="AAH4" s="188"/>
      <c r="AAI4" s="188"/>
      <c r="AAJ4" s="188"/>
      <c r="AAK4" s="188"/>
      <c r="AAL4" s="188"/>
      <c r="AAM4" s="188"/>
      <c r="AAN4" s="188"/>
      <c r="AAO4" s="188"/>
      <c r="AAP4" s="188"/>
      <c r="AAQ4" s="188"/>
      <c r="AAR4" s="188"/>
      <c r="AAS4" s="188"/>
      <c r="AAT4" s="188"/>
      <c r="AAU4" s="188"/>
      <c r="AAV4" s="188"/>
      <c r="AAW4" s="188"/>
      <c r="AAX4" s="188"/>
      <c r="AAY4" s="188"/>
      <c r="AAZ4" s="188"/>
      <c r="ABA4" s="188"/>
      <c r="ABB4" s="188"/>
      <c r="ABC4" s="188"/>
      <c r="ABD4" s="188"/>
      <c r="ABE4" s="188"/>
      <c r="ABF4" s="188"/>
      <c r="ABG4" s="188"/>
      <c r="ABH4" s="188"/>
      <c r="ABI4" s="188"/>
      <c r="ABJ4" s="188"/>
      <c r="ABK4" s="188"/>
      <c r="ABL4" s="188"/>
      <c r="ABM4" s="188"/>
      <c r="ABN4" s="188"/>
      <c r="ABO4" s="188"/>
      <c r="ABP4" s="188"/>
      <c r="ABQ4" s="188"/>
      <c r="ABR4" s="188"/>
      <c r="ABS4" s="188"/>
      <c r="ABT4" s="188"/>
      <c r="ABU4" s="188"/>
      <c r="ABV4" s="188"/>
      <c r="ABW4" s="188"/>
      <c r="ABX4" s="188"/>
      <c r="ABY4" s="188"/>
      <c r="ABZ4" s="188"/>
      <c r="ACA4" s="188"/>
      <c r="ACB4" s="188"/>
      <c r="ACC4" s="188"/>
      <c r="ACD4" s="188"/>
      <c r="ACE4" s="188"/>
      <c r="ACF4" s="188"/>
      <c r="ACG4" s="188"/>
      <c r="ACH4" s="188"/>
      <c r="ACI4" s="188"/>
      <c r="ACJ4" s="188"/>
      <c r="ACK4" s="188"/>
      <c r="ACL4" s="188"/>
      <c r="ACM4" s="188"/>
      <c r="ACN4" s="188"/>
      <c r="ACO4" s="188"/>
      <c r="ACP4" s="188"/>
      <c r="ACQ4" s="188"/>
      <c r="ACR4" s="188"/>
      <c r="ACS4" s="188"/>
      <c r="ACT4" s="188"/>
      <c r="ACU4" s="188"/>
      <c r="ACV4" s="188"/>
      <c r="ACW4" s="188"/>
      <c r="ACX4" s="188"/>
      <c r="ACY4" s="188"/>
      <c r="ACZ4" s="188"/>
      <c r="ADA4" s="188"/>
      <c r="ADB4" s="188"/>
      <c r="ADC4" s="188"/>
      <c r="ADD4" s="188"/>
      <c r="ADE4" s="188"/>
      <c r="ADF4" s="188"/>
      <c r="ADG4" s="188"/>
      <c r="ADH4" s="188"/>
      <c r="ADI4" s="188"/>
      <c r="ADJ4" s="188"/>
      <c r="ADK4" s="188"/>
      <c r="ADL4" s="188"/>
      <c r="ADM4" s="188"/>
      <c r="ADN4" s="188"/>
      <c r="ADO4" s="188"/>
      <c r="ADP4" s="188"/>
      <c r="ADQ4" s="188"/>
      <c r="ADR4" s="188"/>
      <c r="ADS4" s="188"/>
      <c r="ADT4" s="188"/>
      <c r="ADU4" s="188"/>
      <c r="ADV4" s="188"/>
      <c r="ADW4" s="188"/>
      <c r="ADX4" s="188"/>
      <c r="ADY4" s="188"/>
      <c r="ADZ4" s="188"/>
      <c r="AEA4" s="188"/>
      <c r="AEB4" s="188"/>
      <c r="AEC4" s="188"/>
      <c r="AED4" s="188"/>
      <c r="AEE4" s="188"/>
      <c r="AEF4" s="188"/>
      <c r="AEG4" s="188"/>
      <c r="AEH4" s="188"/>
      <c r="AEI4" s="188"/>
      <c r="AEJ4" s="188"/>
      <c r="AEK4" s="188"/>
      <c r="AEL4" s="188"/>
      <c r="AEM4" s="188"/>
      <c r="AEN4" s="188"/>
      <c r="AEO4" s="188"/>
      <c r="AEP4" s="188"/>
      <c r="AEQ4" s="188"/>
      <c r="AER4" s="188"/>
      <c r="AES4" s="188"/>
      <c r="AET4" s="188"/>
      <c r="AEU4" s="188"/>
      <c r="AEV4" s="188"/>
      <c r="AEW4" s="188"/>
      <c r="AEX4" s="188"/>
      <c r="AEY4" s="188"/>
      <c r="AEZ4" s="188"/>
      <c r="AFA4" s="188"/>
      <c r="AFB4" s="188"/>
      <c r="AFC4" s="188"/>
      <c r="AFD4" s="188"/>
      <c r="AFE4" s="188"/>
      <c r="AFF4" s="188"/>
      <c r="AFG4" s="188"/>
      <c r="AFH4" s="188"/>
      <c r="AFI4" s="188"/>
      <c r="AFJ4" s="188"/>
      <c r="AFK4" s="188"/>
      <c r="AFL4" s="188"/>
      <c r="AFM4" s="188"/>
      <c r="AFN4" s="188"/>
      <c r="AFO4" s="188"/>
      <c r="AFP4" s="188"/>
      <c r="AFQ4" s="188"/>
      <c r="AFR4" s="188"/>
      <c r="AFS4" s="188"/>
      <c r="AFT4" s="188"/>
      <c r="AFU4" s="188"/>
      <c r="AFV4" s="188"/>
      <c r="AFW4" s="188"/>
      <c r="AFX4" s="188"/>
      <c r="AFY4" s="188"/>
      <c r="AFZ4" s="188"/>
      <c r="AGA4" s="188"/>
      <c r="AGB4" s="188"/>
      <c r="AGC4" s="188"/>
      <c r="AGD4" s="188"/>
      <c r="AGE4" s="188"/>
      <c r="AGF4" s="188"/>
      <c r="AGG4" s="188"/>
      <c r="AGH4" s="188"/>
      <c r="AGI4" s="188"/>
      <c r="AGJ4" s="188"/>
      <c r="AGK4" s="188"/>
      <c r="AGL4" s="188"/>
      <c r="AGM4" s="188"/>
      <c r="AGN4" s="188"/>
      <c r="AGO4" s="188"/>
      <c r="AGP4" s="188"/>
      <c r="AGQ4" s="188"/>
      <c r="AGR4" s="188"/>
      <c r="AGS4" s="188"/>
      <c r="AGT4" s="188"/>
      <c r="AGU4" s="188"/>
      <c r="AGV4" s="188"/>
      <c r="AGW4" s="188"/>
      <c r="AGX4" s="188"/>
      <c r="AGY4" s="188"/>
      <c r="AGZ4" s="188"/>
      <c r="AHA4" s="188"/>
      <c r="AHB4" s="188"/>
      <c r="AHC4" s="188"/>
      <c r="AHD4" s="188"/>
      <c r="AHE4" s="188"/>
      <c r="AHF4" s="188"/>
      <c r="AHG4" s="188"/>
      <c r="AHH4" s="188"/>
      <c r="AHI4" s="188"/>
      <c r="AHJ4" s="188"/>
      <c r="AHK4" s="188"/>
      <c r="AHL4" s="188"/>
      <c r="AHM4" s="188"/>
      <c r="AHN4" s="188"/>
      <c r="AHO4" s="188"/>
      <c r="AHP4" s="188"/>
      <c r="AHQ4" s="188"/>
      <c r="AHR4" s="188"/>
      <c r="AHS4" s="188"/>
      <c r="AHT4" s="188"/>
      <c r="AHU4" s="188"/>
      <c r="AHV4" s="188"/>
      <c r="AHW4" s="188"/>
      <c r="AHX4" s="188"/>
      <c r="AHY4" s="188"/>
      <c r="AHZ4" s="188"/>
      <c r="AIA4" s="188"/>
      <c r="AIB4" s="188"/>
      <c r="AIC4" s="188"/>
      <c r="AID4" s="188"/>
      <c r="AIE4" s="188"/>
      <c r="AIF4" s="188"/>
      <c r="AIG4" s="188"/>
      <c r="AIH4" s="188"/>
      <c r="AII4" s="188"/>
      <c r="AIJ4" s="188"/>
      <c r="AIK4" s="188"/>
      <c r="AIL4" s="188"/>
      <c r="AIM4" s="188"/>
      <c r="AIN4" s="188"/>
      <c r="AIO4" s="188"/>
      <c r="AIP4" s="188"/>
      <c r="AIQ4" s="188"/>
      <c r="AIR4" s="188"/>
      <c r="AIS4" s="188"/>
      <c r="AIT4" s="188"/>
      <c r="AIU4" s="188"/>
      <c r="AIV4" s="188"/>
      <c r="AIW4" s="188"/>
      <c r="AIX4" s="188"/>
      <c r="AIY4" s="188"/>
      <c r="AIZ4" s="188"/>
      <c r="AJA4" s="188"/>
      <c r="AJB4" s="188"/>
      <c r="AJC4" s="188"/>
      <c r="AJD4" s="188"/>
      <c r="AJE4" s="188"/>
      <c r="AJF4" s="188"/>
      <c r="AJG4" s="188"/>
      <c r="AJH4" s="188"/>
      <c r="AJI4" s="188"/>
      <c r="AJJ4" s="188"/>
      <c r="AJK4" s="188"/>
      <c r="AJL4" s="188"/>
      <c r="AJM4" s="188"/>
      <c r="AJN4" s="188"/>
      <c r="AJO4" s="188"/>
      <c r="AJP4" s="188"/>
      <c r="AJQ4" s="188"/>
      <c r="AJR4" s="188"/>
      <c r="AJS4" s="188"/>
      <c r="AJT4" s="188"/>
      <c r="AJU4" s="188"/>
      <c r="AJV4" s="188"/>
      <c r="AJW4" s="188"/>
      <c r="AJX4" s="188"/>
      <c r="AJY4" s="188"/>
      <c r="AJZ4" s="188"/>
      <c r="AKA4" s="188"/>
      <c r="AKB4" s="188"/>
      <c r="AKC4" s="188"/>
      <c r="AKD4" s="188"/>
      <c r="AKE4" s="188"/>
      <c r="AKF4" s="188"/>
      <c r="AKG4" s="188"/>
      <c r="AKH4" s="188"/>
      <c r="AKI4" s="188"/>
      <c r="AKJ4" s="188"/>
      <c r="AKK4" s="188"/>
      <c r="AKL4" s="188"/>
      <c r="AKM4" s="188"/>
      <c r="AKN4" s="188"/>
      <c r="AKO4" s="188"/>
      <c r="AKP4" s="188"/>
      <c r="AKQ4" s="188"/>
      <c r="AKR4" s="188"/>
      <c r="AKS4" s="188"/>
      <c r="AKT4" s="188"/>
      <c r="AKU4" s="188"/>
      <c r="AKV4" s="188"/>
      <c r="AKW4" s="188"/>
      <c r="AKX4" s="188"/>
      <c r="AKY4" s="188"/>
      <c r="AKZ4" s="188"/>
      <c r="ALA4" s="188"/>
      <c r="ALB4" s="188"/>
      <c r="ALC4" s="188"/>
      <c r="ALD4" s="188"/>
      <c r="ALE4" s="188"/>
      <c r="ALF4" s="188"/>
      <c r="ALG4" s="188"/>
      <c r="ALH4" s="188"/>
      <c r="ALI4" s="188"/>
      <c r="ALJ4" s="188"/>
      <c r="ALK4" s="188"/>
      <c r="ALL4" s="188"/>
      <c r="ALM4" s="188"/>
      <c r="ALN4" s="188"/>
      <c r="ALO4" s="188"/>
      <c r="ALP4" s="188"/>
      <c r="ALQ4" s="188"/>
      <c r="ALR4" s="188"/>
      <c r="ALS4" s="188"/>
      <c r="ALT4" s="188"/>
      <c r="ALU4" s="188"/>
      <c r="ALV4" s="188"/>
      <c r="ALW4" s="188"/>
      <c r="ALX4" s="188"/>
      <c r="ALY4" s="188"/>
      <c r="ALZ4" s="188"/>
      <c r="AMA4" s="188"/>
      <c r="AMB4" s="188"/>
      <c r="AMC4" s="188"/>
      <c r="AMD4" s="188"/>
      <c r="AME4" s="188"/>
      <c r="AMF4" s="188"/>
      <c r="AMG4" s="188"/>
      <c r="AMH4" s="188"/>
      <c r="AMI4" s="188"/>
      <c r="AMJ4" s="188"/>
      <c r="AMK4" s="188"/>
      <c r="AML4" s="188"/>
      <c r="AMM4" s="188"/>
      <c r="AMN4" s="188"/>
      <c r="AMO4" s="188"/>
      <c r="AMP4" s="188"/>
      <c r="AMQ4" s="188"/>
      <c r="AMR4" s="188"/>
      <c r="AMS4" s="188"/>
      <c r="AMT4" s="188"/>
      <c r="AMU4" s="188"/>
      <c r="AMV4" s="188"/>
      <c r="AMW4" s="188"/>
      <c r="AMX4" s="188"/>
      <c r="AMY4" s="188"/>
      <c r="AMZ4" s="188"/>
      <c r="ANA4" s="188"/>
      <c r="ANB4" s="188"/>
      <c r="ANC4" s="188"/>
      <c r="AND4" s="188"/>
      <c r="ANE4" s="188"/>
      <c r="ANF4" s="188"/>
      <c r="ANG4" s="188"/>
      <c r="ANH4" s="188"/>
      <c r="ANI4" s="188"/>
      <c r="ANJ4" s="188"/>
      <c r="ANK4" s="188"/>
      <c r="ANL4" s="188"/>
      <c r="ANM4" s="188"/>
      <c r="ANN4" s="188"/>
      <c r="ANO4" s="188"/>
      <c r="ANP4" s="188"/>
      <c r="ANQ4" s="188"/>
      <c r="ANR4" s="188"/>
      <c r="ANS4" s="188"/>
      <c r="ANT4" s="188"/>
      <c r="ANU4" s="188"/>
      <c r="ANV4" s="188"/>
      <c r="ANW4" s="188"/>
      <c r="ANX4" s="188"/>
      <c r="ANY4" s="188"/>
      <c r="ANZ4" s="188"/>
      <c r="AOA4" s="188"/>
      <c r="AOB4" s="188"/>
      <c r="AOC4" s="188"/>
      <c r="AOD4" s="188"/>
      <c r="AOE4" s="188"/>
      <c r="AOF4" s="188"/>
      <c r="AOG4" s="188"/>
      <c r="AOH4" s="188"/>
      <c r="AOI4" s="188"/>
      <c r="AOJ4" s="188"/>
      <c r="AOK4" s="188"/>
      <c r="AOL4" s="188"/>
      <c r="AOM4" s="188"/>
      <c r="AON4" s="188"/>
      <c r="AOO4" s="188"/>
      <c r="AOP4" s="188"/>
      <c r="AOQ4" s="188"/>
      <c r="AOR4" s="188"/>
      <c r="AOS4" s="188"/>
      <c r="AOT4" s="188"/>
      <c r="AOU4" s="188"/>
      <c r="AOV4" s="188"/>
      <c r="AOW4" s="188"/>
      <c r="AOX4" s="188"/>
      <c r="AOY4" s="188"/>
      <c r="AOZ4" s="188"/>
      <c r="APA4" s="188"/>
      <c r="APB4" s="188"/>
      <c r="APC4" s="188"/>
      <c r="APD4" s="188"/>
      <c r="APE4" s="188"/>
      <c r="APF4" s="188"/>
      <c r="APG4" s="188"/>
      <c r="APH4" s="188"/>
      <c r="API4" s="188"/>
      <c r="APJ4" s="188"/>
      <c r="APK4" s="188"/>
      <c r="APL4" s="188"/>
      <c r="APM4" s="188"/>
      <c r="APN4" s="188"/>
      <c r="APO4" s="188"/>
      <c r="APP4" s="188"/>
      <c r="APQ4" s="188"/>
      <c r="APR4" s="188"/>
      <c r="APS4" s="188"/>
      <c r="APT4" s="188"/>
      <c r="APU4" s="188"/>
      <c r="APV4" s="188"/>
      <c r="APW4" s="188"/>
      <c r="APX4" s="188"/>
      <c r="APY4" s="188"/>
      <c r="APZ4" s="188"/>
      <c r="AQA4" s="188"/>
      <c r="AQB4" s="188"/>
      <c r="AQC4" s="188"/>
      <c r="AQD4" s="188"/>
      <c r="AQE4" s="188"/>
      <c r="AQF4" s="188"/>
      <c r="AQG4" s="188"/>
      <c r="AQH4" s="188"/>
      <c r="AQI4" s="188"/>
      <c r="AQJ4" s="188"/>
      <c r="AQK4" s="188"/>
      <c r="AQL4" s="188"/>
      <c r="AQM4" s="188"/>
      <c r="AQN4" s="188"/>
      <c r="AQO4" s="188"/>
      <c r="AQP4" s="188"/>
      <c r="AQQ4" s="188"/>
      <c r="AQR4" s="188"/>
      <c r="AQS4" s="188"/>
      <c r="AQT4" s="188"/>
      <c r="AQU4" s="188"/>
      <c r="AQV4" s="188"/>
      <c r="AQW4" s="188"/>
      <c r="AQX4" s="188"/>
      <c r="AQY4" s="188"/>
      <c r="AQZ4" s="188"/>
      <c r="ARA4" s="188"/>
      <c r="ARB4" s="188"/>
      <c r="ARC4" s="188"/>
      <c r="ARD4" s="188"/>
      <c r="ARE4" s="188"/>
      <c r="ARF4" s="188"/>
      <c r="ARG4" s="188"/>
      <c r="ARH4" s="188"/>
      <c r="ARI4" s="188"/>
      <c r="ARJ4" s="188"/>
      <c r="ARK4" s="188"/>
      <c r="ARL4" s="188"/>
      <c r="ARM4" s="188"/>
      <c r="ARN4" s="188"/>
      <c r="ARO4" s="188"/>
      <c r="ARP4" s="188"/>
      <c r="ARQ4" s="188"/>
      <c r="ARR4" s="188"/>
      <c r="ARS4" s="188"/>
      <c r="ART4" s="188"/>
      <c r="ARU4" s="188"/>
      <c r="ARV4" s="188"/>
      <c r="ARW4" s="188"/>
      <c r="ARX4" s="188"/>
      <c r="ARY4" s="188"/>
      <c r="ARZ4" s="188"/>
      <c r="ASA4" s="188"/>
      <c r="ASB4" s="188"/>
      <c r="ASC4" s="188"/>
      <c r="ASD4" s="188"/>
      <c r="ASE4" s="188"/>
      <c r="ASF4" s="188"/>
      <c r="ASG4" s="188"/>
      <c r="ASH4" s="188"/>
      <c r="ASI4" s="188"/>
      <c r="ASJ4" s="188"/>
      <c r="ASK4" s="188"/>
      <c r="ASL4" s="188"/>
      <c r="ASM4" s="188"/>
      <c r="ASN4" s="188"/>
      <c r="ASO4" s="188"/>
      <c r="ASP4" s="188"/>
      <c r="ASQ4" s="188"/>
      <c r="ASR4" s="188"/>
      <c r="ASS4" s="188"/>
      <c r="AST4" s="188"/>
      <c r="ASU4" s="188"/>
      <c r="ASV4" s="188"/>
      <c r="ASW4" s="188"/>
      <c r="ASX4" s="188"/>
      <c r="ASY4" s="188"/>
      <c r="ASZ4" s="188"/>
      <c r="ATA4" s="188"/>
      <c r="ATB4" s="188"/>
      <c r="ATC4" s="188"/>
      <c r="ATD4" s="188"/>
      <c r="ATE4" s="188"/>
      <c r="ATF4" s="188"/>
      <c r="ATG4" s="188"/>
      <c r="ATH4" s="188"/>
      <c r="ATI4" s="188"/>
      <c r="ATJ4" s="188"/>
      <c r="ATK4" s="188"/>
      <c r="ATL4" s="188"/>
      <c r="ATM4" s="188"/>
      <c r="ATN4" s="188"/>
      <c r="ATO4" s="188"/>
      <c r="ATP4" s="188"/>
      <c r="ATQ4" s="188"/>
      <c r="ATR4" s="188"/>
      <c r="ATS4" s="188"/>
      <c r="ATT4" s="188"/>
      <c r="ATU4" s="188"/>
      <c r="ATV4" s="188"/>
      <c r="ATW4" s="188"/>
      <c r="ATX4" s="188"/>
      <c r="ATY4" s="188"/>
      <c r="ATZ4" s="188"/>
      <c r="AUA4" s="188"/>
      <c r="AUB4" s="188"/>
      <c r="AUC4" s="188"/>
      <c r="AUD4" s="188"/>
      <c r="AUE4" s="188"/>
      <c r="AUF4" s="188"/>
      <c r="AUG4" s="188"/>
      <c r="AUH4" s="188"/>
      <c r="AUI4" s="188"/>
      <c r="AUJ4" s="188"/>
      <c r="AUK4" s="188"/>
      <c r="AUL4" s="188"/>
      <c r="AUM4" s="188"/>
      <c r="AUN4" s="188"/>
      <c r="AUO4" s="188"/>
      <c r="AUP4" s="188"/>
      <c r="AUQ4" s="188"/>
      <c r="AUR4" s="188"/>
      <c r="AUS4" s="188"/>
      <c r="AUT4" s="188"/>
      <c r="AUU4" s="188"/>
      <c r="AUV4" s="188"/>
      <c r="AUW4" s="188"/>
      <c r="AUX4" s="188"/>
      <c r="AUY4" s="188"/>
      <c r="AUZ4" s="188"/>
      <c r="AVA4" s="188"/>
      <c r="AVB4" s="188"/>
      <c r="AVC4" s="188"/>
      <c r="AVD4" s="188"/>
      <c r="AVE4" s="188"/>
      <c r="AVF4" s="188"/>
      <c r="AVG4" s="188"/>
      <c r="AVH4" s="188"/>
      <c r="AVI4" s="188"/>
      <c r="AVJ4" s="188"/>
      <c r="AVK4" s="188"/>
      <c r="AVL4" s="188"/>
      <c r="AVM4" s="188"/>
      <c r="AVN4" s="188"/>
      <c r="AVO4" s="188"/>
      <c r="AVP4" s="188"/>
      <c r="AVQ4" s="188"/>
      <c r="AVR4" s="188"/>
      <c r="AVS4" s="188"/>
      <c r="AVT4" s="188"/>
      <c r="AVU4" s="188"/>
      <c r="AVV4" s="188"/>
      <c r="AVW4" s="188"/>
      <c r="AVX4" s="188"/>
      <c r="AVY4" s="188"/>
      <c r="AVZ4" s="188"/>
      <c r="AWA4" s="188"/>
      <c r="AWB4" s="188"/>
      <c r="AWC4" s="188"/>
      <c r="AWD4" s="188"/>
      <c r="AWE4" s="188"/>
      <c r="AWF4" s="188"/>
      <c r="AWG4" s="188"/>
      <c r="AWH4" s="188"/>
      <c r="AWI4" s="188"/>
      <c r="AWJ4" s="188"/>
      <c r="AWK4" s="188"/>
      <c r="AWL4" s="188"/>
      <c r="AWM4" s="188"/>
      <c r="AWN4" s="188"/>
      <c r="AWO4" s="188"/>
      <c r="AWP4" s="188"/>
      <c r="AWQ4" s="188"/>
      <c r="AWR4" s="188"/>
      <c r="AWS4" s="188"/>
      <c r="AWT4" s="188"/>
      <c r="AWU4" s="188"/>
      <c r="AWV4" s="188"/>
      <c r="AWW4" s="188"/>
      <c r="AWX4" s="188"/>
      <c r="AWY4" s="188"/>
      <c r="AWZ4" s="188"/>
      <c r="AXA4" s="188"/>
      <c r="AXB4" s="188"/>
      <c r="AXC4" s="188"/>
      <c r="AXD4" s="188"/>
      <c r="AXE4" s="188"/>
      <c r="AXF4" s="188"/>
      <c r="AXG4" s="188"/>
      <c r="AXH4" s="188"/>
      <c r="AXI4" s="188"/>
      <c r="AXJ4" s="188"/>
      <c r="AXK4" s="188"/>
      <c r="AXL4" s="188"/>
      <c r="AXM4" s="188"/>
      <c r="AXN4" s="188"/>
      <c r="AXO4" s="188"/>
      <c r="AXP4" s="188"/>
      <c r="AXQ4" s="188"/>
      <c r="AXR4" s="188"/>
      <c r="AXS4" s="188"/>
      <c r="AXT4" s="188"/>
      <c r="AXU4" s="188"/>
      <c r="AXV4" s="188"/>
      <c r="AXW4" s="188"/>
      <c r="AXX4" s="188"/>
      <c r="AXY4" s="188"/>
      <c r="AXZ4" s="188"/>
      <c r="AYA4" s="188"/>
      <c r="AYB4" s="188"/>
      <c r="AYC4" s="188"/>
      <c r="AYD4" s="188"/>
      <c r="AYE4" s="188"/>
      <c r="AYF4" s="188"/>
      <c r="AYG4" s="188"/>
      <c r="AYH4" s="188"/>
      <c r="AYI4" s="188"/>
      <c r="AYJ4" s="188"/>
      <c r="AYK4" s="188"/>
      <c r="AYL4" s="188"/>
      <c r="AYM4" s="188"/>
      <c r="AYN4" s="188"/>
      <c r="AYO4" s="188"/>
      <c r="AYP4" s="188"/>
      <c r="AYQ4" s="188"/>
      <c r="AYR4" s="188"/>
      <c r="AYS4" s="188"/>
      <c r="AYT4" s="188"/>
      <c r="AYU4" s="188"/>
      <c r="AYV4" s="188"/>
      <c r="AYW4" s="188"/>
      <c r="AYX4" s="188"/>
      <c r="AYY4" s="188"/>
      <c r="AYZ4" s="188"/>
      <c r="AZA4" s="188"/>
      <c r="AZB4" s="188"/>
      <c r="AZC4" s="188"/>
      <c r="AZD4" s="188"/>
      <c r="AZE4" s="188"/>
      <c r="AZF4" s="188"/>
      <c r="AZG4" s="188"/>
      <c r="AZH4" s="188"/>
      <c r="AZI4" s="188"/>
      <c r="AZJ4" s="188"/>
      <c r="AZK4" s="188"/>
      <c r="AZL4" s="188"/>
      <c r="AZM4" s="188"/>
      <c r="AZN4" s="188"/>
      <c r="AZO4" s="188"/>
      <c r="AZP4" s="188"/>
      <c r="AZQ4" s="188"/>
      <c r="AZR4" s="188"/>
      <c r="AZS4" s="188"/>
      <c r="AZT4" s="188"/>
      <c r="AZU4" s="188"/>
      <c r="AZV4" s="188"/>
      <c r="AZW4" s="188"/>
      <c r="AZX4" s="188"/>
      <c r="AZY4" s="188"/>
      <c r="AZZ4" s="188"/>
      <c r="BAA4" s="188"/>
      <c r="BAB4" s="188"/>
      <c r="BAC4" s="188"/>
      <c r="BAD4" s="188"/>
      <c r="BAE4" s="188"/>
      <c r="BAF4" s="188"/>
      <c r="BAG4" s="188"/>
      <c r="BAH4" s="188"/>
      <c r="BAI4" s="188"/>
      <c r="BAJ4" s="188"/>
      <c r="BAK4" s="188"/>
      <c r="BAL4" s="188"/>
      <c r="BAM4" s="188"/>
      <c r="BAN4" s="188"/>
      <c r="BAO4" s="188"/>
      <c r="BAP4" s="188"/>
      <c r="BAQ4" s="188"/>
      <c r="BAR4" s="188"/>
      <c r="BAS4" s="188"/>
      <c r="BAT4" s="188"/>
      <c r="BAU4" s="188"/>
      <c r="BAV4" s="188"/>
      <c r="BAW4" s="188"/>
      <c r="BAX4" s="188"/>
      <c r="BAY4" s="188"/>
      <c r="BAZ4" s="188"/>
      <c r="BBA4" s="188"/>
      <c r="BBB4" s="188"/>
      <c r="BBC4" s="188"/>
      <c r="BBD4" s="188"/>
      <c r="BBE4" s="188"/>
      <c r="BBF4" s="188"/>
      <c r="BBG4" s="188"/>
      <c r="BBH4" s="188"/>
      <c r="BBI4" s="188"/>
      <c r="BBJ4" s="188"/>
      <c r="BBK4" s="188"/>
      <c r="BBL4" s="188"/>
      <c r="BBM4" s="188"/>
      <c r="BBN4" s="188"/>
      <c r="BBO4" s="188"/>
      <c r="BBP4" s="188"/>
      <c r="BBQ4" s="188"/>
      <c r="BBR4" s="188"/>
      <c r="BBS4" s="188"/>
      <c r="BBT4" s="188"/>
      <c r="BBU4" s="188"/>
      <c r="BBV4" s="188"/>
      <c r="BBW4" s="188"/>
      <c r="BBX4" s="188"/>
      <c r="BBY4" s="188"/>
      <c r="BBZ4" s="188"/>
      <c r="BCA4" s="188"/>
      <c r="BCB4" s="188"/>
      <c r="BCC4" s="188"/>
      <c r="BCD4" s="188"/>
      <c r="BCE4" s="188"/>
      <c r="BCF4" s="188"/>
      <c r="BCG4" s="188"/>
      <c r="BCH4" s="188"/>
      <c r="BCI4" s="188"/>
      <c r="BCJ4" s="188"/>
      <c r="BCK4" s="188"/>
      <c r="BCL4" s="188"/>
      <c r="BCM4" s="188"/>
      <c r="BCN4" s="188"/>
      <c r="BCO4" s="188"/>
      <c r="BCP4" s="188"/>
      <c r="BCQ4" s="188"/>
      <c r="BCR4" s="188"/>
      <c r="BCS4" s="188"/>
      <c r="BCT4" s="188"/>
      <c r="BCU4" s="188"/>
      <c r="BCV4" s="188"/>
      <c r="BCW4" s="188"/>
      <c r="BCX4" s="188"/>
      <c r="BCY4" s="188"/>
      <c r="BCZ4" s="188"/>
      <c r="BDA4" s="188"/>
      <c r="BDB4" s="188"/>
      <c r="BDC4" s="188"/>
      <c r="BDD4" s="188"/>
      <c r="BDE4" s="188"/>
      <c r="BDF4" s="188"/>
      <c r="BDG4" s="188"/>
      <c r="BDH4" s="188"/>
      <c r="BDI4" s="188"/>
      <c r="BDJ4" s="188"/>
      <c r="BDK4" s="188"/>
      <c r="BDL4" s="188"/>
      <c r="BDM4" s="188"/>
      <c r="BDN4" s="188"/>
      <c r="BDO4" s="188"/>
      <c r="BDP4" s="188"/>
      <c r="BDQ4" s="188"/>
      <c r="BDR4" s="188"/>
      <c r="BDS4" s="188"/>
      <c r="BDT4" s="188"/>
      <c r="BDU4" s="188"/>
      <c r="BDV4" s="188"/>
      <c r="BDW4" s="188"/>
      <c r="BDX4" s="188"/>
      <c r="BDY4" s="188"/>
      <c r="BDZ4" s="188"/>
      <c r="BEA4" s="188"/>
      <c r="BEB4" s="188"/>
      <c r="BEC4" s="188"/>
      <c r="BED4" s="188"/>
      <c r="BEE4" s="188"/>
      <c r="BEF4" s="188"/>
      <c r="BEG4" s="188"/>
      <c r="BEH4" s="188"/>
      <c r="BEI4" s="188"/>
      <c r="BEJ4" s="188"/>
      <c r="BEK4" s="188"/>
      <c r="BEL4" s="188"/>
      <c r="BEM4" s="188"/>
      <c r="BEN4" s="188"/>
      <c r="BEO4" s="188"/>
      <c r="BEP4" s="188"/>
      <c r="BEQ4" s="188"/>
      <c r="BER4" s="188"/>
      <c r="BES4" s="188"/>
      <c r="BET4" s="188"/>
      <c r="BEU4" s="188"/>
      <c r="BEV4" s="188"/>
      <c r="BEW4" s="188"/>
      <c r="BEX4" s="188"/>
      <c r="BEY4" s="188"/>
      <c r="BEZ4" s="188"/>
      <c r="BFA4" s="188"/>
      <c r="BFB4" s="188"/>
      <c r="BFC4" s="188"/>
      <c r="BFD4" s="188"/>
      <c r="BFE4" s="188"/>
      <c r="BFF4" s="188"/>
      <c r="BFG4" s="188"/>
      <c r="BFH4" s="188"/>
      <c r="BFI4" s="188"/>
      <c r="BFJ4" s="188"/>
      <c r="BFK4" s="188"/>
      <c r="BFL4" s="188"/>
      <c r="BFM4" s="188"/>
      <c r="BFN4" s="188"/>
      <c r="BFO4" s="188"/>
      <c r="BFP4" s="188"/>
      <c r="BFQ4" s="188"/>
      <c r="BFR4" s="188"/>
      <c r="BFS4" s="188"/>
      <c r="BFT4" s="188"/>
      <c r="BFU4" s="188"/>
      <c r="BFV4" s="188"/>
      <c r="BFW4" s="188"/>
      <c r="BFX4" s="188"/>
      <c r="BFY4" s="188"/>
      <c r="BFZ4" s="188"/>
      <c r="BGA4" s="188"/>
      <c r="BGB4" s="188"/>
      <c r="BGC4" s="188"/>
      <c r="BGD4" s="188"/>
      <c r="BGE4" s="188"/>
      <c r="BGF4" s="188"/>
      <c r="BGG4" s="188"/>
      <c r="BGH4" s="188"/>
      <c r="BGI4" s="188"/>
      <c r="BGJ4" s="188"/>
      <c r="BGK4" s="188"/>
      <c r="BGL4" s="188"/>
      <c r="BGM4" s="188"/>
      <c r="BGN4" s="188"/>
      <c r="BGO4" s="188"/>
      <c r="BGP4" s="188"/>
      <c r="BGQ4" s="188"/>
      <c r="BGR4" s="188"/>
      <c r="BGS4" s="188"/>
      <c r="BGT4" s="188"/>
      <c r="BGU4" s="188"/>
      <c r="BGV4" s="188"/>
      <c r="BGW4" s="188"/>
      <c r="BGX4" s="188"/>
      <c r="BGY4" s="188"/>
      <c r="BGZ4" s="188"/>
      <c r="BHA4" s="188"/>
      <c r="BHB4" s="188"/>
      <c r="BHC4" s="188"/>
      <c r="BHD4" s="188"/>
      <c r="BHE4" s="188"/>
      <c r="BHF4" s="188"/>
      <c r="BHG4" s="188"/>
      <c r="BHH4" s="188"/>
      <c r="BHI4" s="188"/>
      <c r="BHJ4" s="188"/>
      <c r="BHK4" s="188"/>
      <c r="BHL4" s="188"/>
      <c r="BHM4" s="188"/>
      <c r="BHN4" s="188"/>
      <c r="BHO4" s="188"/>
      <c r="BHP4" s="188"/>
      <c r="BHQ4" s="188"/>
      <c r="BHR4" s="188"/>
      <c r="BHS4" s="188"/>
      <c r="BHT4" s="188"/>
      <c r="BHU4" s="188"/>
      <c r="BHV4" s="188"/>
      <c r="BHW4" s="188"/>
      <c r="BHX4" s="188"/>
      <c r="BHY4" s="188"/>
      <c r="BHZ4" s="188"/>
      <c r="BIA4" s="188"/>
      <c r="BIB4" s="188"/>
      <c r="BIC4" s="188"/>
      <c r="BID4" s="188"/>
      <c r="BIE4" s="188"/>
      <c r="BIF4" s="188"/>
      <c r="BIG4" s="188"/>
      <c r="BIH4" s="188"/>
      <c r="BII4" s="188"/>
      <c r="BIJ4" s="188"/>
      <c r="BIK4" s="188"/>
      <c r="BIL4" s="188"/>
      <c r="BIM4" s="188"/>
      <c r="BIN4" s="188"/>
      <c r="BIO4" s="188"/>
      <c r="BIP4" s="188"/>
      <c r="BIQ4" s="188"/>
      <c r="BIR4" s="188"/>
      <c r="BIS4" s="188"/>
      <c r="BIT4" s="188"/>
      <c r="BIU4" s="188"/>
      <c r="BIV4" s="188"/>
      <c r="BIW4" s="188"/>
      <c r="BIX4" s="188"/>
      <c r="BIY4" s="188"/>
      <c r="BIZ4" s="188"/>
      <c r="BJA4" s="188"/>
      <c r="BJB4" s="188"/>
      <c r="BJC4" s="188"/>
      <c r="BJD4" s="188"/>
      <c r="BJE4" s="188"/>
      <c r="BJF4" s="188"/>
      <c r="BJG4" s="188"/>
      <c r="BJH4" s="188"/>
      <c r="BJI4" s="188"/>
      <c r="BJJ4" s="188"/>
      <c r="BJK4" s="188"/>
      <c r="BJL4" s="188"/>
      <c r="BJM4" s="188"/>
      <c r="BJN4" s="188"/>
      <c r="BJO4" s="188"/>
      <c r="BJP4" s="188"/>
      <c r="BJQ4" s="188"/>
      <c r="BJR4" s="188"/>
      <c r="BJS4" s="188"/>
      <c r="BJT4" s="188"/>
      <c r="BJU4" s="188"/>
      <c r="BJV4" s="188"/>
      <c r="BJW4" s="188"/>
      <c r="BJX4" s="188"/>
      <c r="BJY4" s="188"/>
      <c r="BJZ4" s="188"/>
      <c r="BKA4" s="188"/>
      <c r="BKB4" s="188"/>
      <c r="BKC4" s="188"/>
      <c r="BKD4" s="188"/>
      <c r="BKE4" s="188"/>
      <c r="BKF4" s="188"/>
      <c r="BKG4" s="188"/>
      <c r="BKH4" s="188"/>
      <c r="BKI4" s="188"/>
      <c r="BKJ4" s="188"/>
      <c r="BKK4" s="188"/>
      <c r="BKL4" s="188"/>
      <c r="BKM4" s="188"/>
      <c r="BKN4" s="188"/>
      <c r="BKO4" s="188"/>
      <c r="BKP4" s="188"/>
      <c r="BKQ4" s="188"/>
      <c r="BKR4" s="188"/>
      <c r="BKS4" s="188"/>
      <c r="BKT4" s="188"/>
      <c r="BKU4" s="188"/>
      <c r="BKV4" s="188"/>
      <c r="BKW4" s="188"/>
      <c r="BKX4" s="188"/>
      <c r="BKY4" s="188"/>
      <c r="BKZ4" s="188"/>
      <c r="BLA4" s="188"/>
      <c r="BLB4" s="188"/>
      <c r="BLC4" s="188"/>
      <c r="BLD4" s="188"/>
      <c r="BLE4" s="188"/>
      <c r="BLF4" s="188"/>
      <c r="BLG4" s="188"/>
      <c r="BLH4" s="188"/>
      <c r="BLI4" s="188"/>
      <c r="BLJ4" s="188"/>
      <c r="BLK4" s="188"/>
      <c r="BLL4" s="188"/>
      <c r="BLM4" s="188"/>
      <c r="BLN4" s="188"/>
      <c r="BLO4" s="188"/>
      <c r="BLP4" s="188"/>
      <c r="BLQ4" s="188"/>
      <c r="BLR4" s="188"/>
      <c r="BLS4" s="188"/>
      <c r="BLT4" s="188"/>
      <c r="BLU4" s="188"/>
      <c r="BLV4" s="188"/>
      <c r="BLW4" s="188"/>
      <c r="BLX4" s="188"/>
      <c r="BLY4" s="188"/>
      <c r="BLZ4" s="188"/>
      <c r="BMA4" s="188"/>
      <c r="BMB4" s="188"/>
      <c r="BMC4" s="188"/>
      <c r="BMD4" s="188"/>
      <c r="BME4" s="188"/>
      <c r="BMF4" s="188"/>
      <c r="BMG4" s="188"/>
      <c r="BMH4" s="188"/>
      <c r="BMI4" s="188"/>
      <c r="BMJ4" s="188"/>
      <c r="BMK4" s="188"/>
      <c r="BML4" s="188"/>
      <c r="BMM4" s="188"/>
      <c r="BMN4" s="188"/>
      <c r="BMO4" s="188"/>
      <c r="BMP4" s="188"/>
      <c r="BMQ4" s="188"/>
      <c r="BMR4" s="188"/>
      <c r="BMS4" s="188"/>
      <c r="BMT4" s="188"/>
      <c r="BMU4" s="188"/>
      <c r="BMV4" s="188"/>
      <c r="BMW4" s="188"/>
      <c r="BMX4" s="188"/>
      <c r="BMY4" s="188"/>
      <c r="BMZ4" s="188"/>
      <c r="BNA4" s="188"/>
      <c r="BNB4" s="188"/>
      <c r="BNC4" s="188"/>
      <c r="BND4" s="188"/>
      <c r="BNE4" s="188"/>
      <c r="BNF4" s="188"/>
      <c r="BNG4" s="188"/>
      <c r="BNH4" s="188"/>
      <c r="BNI4" s="188"/>
      <c r="BNJ4" s="188"/>
      <c r="BNK4" s="188"/>
      <c r="BNL4" s="188"/>
      <c r="BNM4" s="188"/>
      <c r="BNN4" s="188"/>
      <c r="BNO4" s="188"/>
      <c r="BNP4" s="188"/>
      <c r="BNQ4" s="188"/>
      <c r="BNR4" s="188"/>
      <c r="BNS4" s="188"/>
      <c r="BNT4" s="188"/>
      <c r="BNU4" s="188"/>
      <c r="BNV4" s="188"/>
      <c r="BNW4" s="188"/>
      <c r="BNX4" s="188"/>
      <c r="BNY4" s="188"/>
      <c r="BNZ4" s="188"/>
      <c r="BOA4" s="188"/>
      <c r="BOB4" s="188"/>
      <c r="BOC4" s="188"/>
      <c r="BOD4" s="188"/>
      <c r="BOE4" s="188"/>
      <c r="BOF4" s="188"/>
      <c r="BOG4" s="188"/>
      <c r="BOH4" s="188"/>
      <c r="BOI4" s="188"/>
      <c r="BOJ4" s="188"/>
      <c r="BOK4" s="188"/>
      <c r="BOL4" s="188"/>
      <c r="BOM4" s="188"/>
      <c r="BON4" s="188"/>
      <c r="BOO4" s="188"/>
      <c r="BOP4" s="188"/>
      <c r="BOQ4" s="188"/>
      <c r="BOR4" s="188"/>
      <c r="BOS4" s="188"/>
      <c r="BOT4" s="188"/>
      <c r="BOU4" s="188"/>
      <c r="BOV4" s="188"/>
      <c r="BOW4" s="188"/>
      <c r="BOX4" s="188"/>
      <c r="BOY4" s="188"/>
      <c r="BOZ4" s="188"/>
      <c r="BPA4" s="188"/>
      <c r="BPB4" s="188"/>
      <c r="BPC4" s="188"/>
      <c r="BPD4" s="188"/>
      <c r="BPE4" s="188"/>
      <c r="BPF4" s="188"/>
      <c r="BPG4" s="188"/>
      <c r="BPH4" s="188"/>
      <c r="BPI4" s="188"/>
      <c r="BPJ4" s="188"/>
      <c r="BPK4" s="188"/>
      <c r="BPL4" s="188"/>
      <c r="BPM4" s="188"/>
      <c r="BPN4" s="188"/>
      <c r="BPO4" s="188"/>
      <c r="BPP4" s="188"/>
      <c r="BPQ4" s="188"/>
      <c r="BPR4" s="188"/>
      <c r="BPS4" s="188"/>
      <c r="BPT4" s="188"/>
      <c r="BPU4" s="188"/>
      <c r="BPV4" s="188"/>
      <c r="BPW4" s="188"/>
      <c r="BPX4" s="188"/>
      <c r="BPY4" s="188"/>
      <c r="BPZ4" s="188"/>
      <c r="BQA4" s="188"/>
      <c r="BQB4" s="188"/>
      <c r="BQC4" s="188"/>
      <c r="BQD4" s="188"/>
      <c r="BQE4" s="188"/>
      <c r="BQF4" s="188"/>
      <c r="BQG4" s="188"/>
      <c r="BQH4" s="188"/>
      <c r="BQI4" s="188"/>
      <c r="BQJ4" s="188"/>
      <c r="BQK4" s="188"/>
      <c r="BQL4" s="188"/>
      <c r="BQM4" s="188"/>
      <c r="BQN4" s="188"/>
      <c r="BQO4" s="188"/>
      <c r="BQP4" s="188"/>
      <c r="BQQ4" s="188"/>
      <c r="BQR4" s="188"/>
      <c r="BQS4" s="188"/>
      <c r="BQT4" s="188"/>
      <c r="BQU4" s="188"/>
      <c r="BQV4" s="188"/>
      <c r="BQW4" s="188"/>
      <c r="BQX4" s="188"/>
      <c r="BQY4" s="188"/>
      <c r="BQZ4" s="188"/>
      <c r="BRA4" s="188"/>
      <c r="BRB4" s="188"/>
      <c r="BRC4" s="188"/>
      <c r="BRD4" s="188"/>
      <c r="BRE4" s="188"/>
      <c r="BRF4" s="188"/>
      <c r="BRG4" s="188"/>
      <c r="BRH4" s="188"/>
      <c r="BRI4" s="188"/>
      <c r="BRJ4" s="188"/>
      <c r="BRK4" s="188"/>
      <c r="BRL4" s="188"/>
      <c r="BRM4" s="188"/>
      <c r="BRN4" s="188"/>
      <c r="BRO4" s="188"/>
      <c r="BRP4" s="188"/>
      <c r="BRQ4" s="188"/>
      <c r="BRR4" s="188"/>
      <c r="BRS4" s="188"/>
      <c r="BRT4" s="188"/>
      <c r="BRU4" s="188"/>
      <c r="BRV4" s="188"/>
      <c r="BRW4" s="188"/>
      <c r="BRX4" s="188"/>
      <c r="BRY4" s="188"/>
      <c r="BRZ4" s="188"/>
      <c r="BSA4" s="188"/>
      <c r="BSB4" s="188"/>
      <c r="BSC4" s="188"/>
      <c r="BSD4" s="188"/>
      <c r="BSE4" s="188"/>
      <c r="BSF4" s="188"/>
      <c r="BSG4" s="188"/>
      <c r="BSH4" s="188"/>
      <c r="BSI4" s="188"/>
      <c r="BSJ4" s="188"/>
      <c r="BSK4" s="188"/>
      <c r="BSL4" s="188"/>
      <c r="BSM4" s="188"/>
      <c r="BSN4" s="188"/>
      <c r="BSO4" s="188"/>
      <c r="BSP4" s="188"/>
      <c r="BSQ4" s="188"/>
      <c r="BSR4" s="188"/>
      <c r="BSS4" s="188"/>
      <c r="BST4" s="188"/>
      <c r="BSU4" s="188"/>
      <c r="BSV4" s="188"/>
      <c r="BSW4" s="188"/>
      <c r="BSX4" s="188"/>
      <c r="BSY4" s="188"/>
      <c r="BSZ4" s="188"/>
      <c r="BTA4" s="188"/>
      <c r="BTB4" s="188"/>
      <c r="BTC4" s="188"/>
      <c r="BTD4" s="188"/>
      <c r="BTE4" s="188"/>
      <c r="BTF4" s="188"/>
      <c r="BTG4" s="188"/>
      <c r="BTH4" s="188"/>
      <c r="BTI4" s="188"/>
      <c r="BTJ4" s="188"/>
      <c r="BTK4" s="188"/>
      <c r="BTL4" s="188"/>
      <c r="BTM4" s="188"/>
      <c r="BTN4" s="188"/>
      <c r="BTO4" s="188"/>
      <c r="BTP4" s="188"/>
      <c r="BTQ4" s="188"/>
      <c r="BTR4" s="188"/>
      <c r="BTS4" s="188"/>
      <c r="BTT4" s="188"/>
      <c r="BTU4" s="188"/>
      <c r="BTV4" s="188"/>
      <c r="BTW4" s="188"/>
      <c r="BTX4" s="188"/>
      <c r="BTY4" s="188"/>
      <c r="BTZ4" s="188"/>
      <c r="BUA4" s="188"/>
      <c r="BUB4" s="188"/>
      <c r="BUC4" s="188"/>
      <c r="BUD4" s="188"/>
      <c r="BUE4" s="188"/>
      <c r="BUF4" s="188"/>
      <c r="BUG4" s="188"/>
      <c r="BUH4" s="188"/>
      <c r="BUI4" s="188"/>
      <c r="BUJ4" s="188"/>
      <c r="BUK4" s="188"/>
      <c r="BUL4" s="188"/>
      <c r="BUM4" s="188"/>
      <c r="BUN4" s="188"/>
      <c r="BUO4" s="188"/>
      <c r="BUP4" s="188"/>
      <c r="BUQ4" s="188"/>
      <c r="BUR4" s="188"/>
      <c r="BUS4" s="188"/>
      <c r="BUT4" s="188"/>
      <c r="BUU4" s="188"/>
      <c r="BUV4" s="188"/>
      <c r="BUW4" s="188"/>
      <c r="BUX4" s="188"/>
      <c r="BUY4" s="188"/>
      <c r="BUZ4" s="188"/>
      <c r="BVA4" s="188"/>
      <c r="BVB4" s="188"/>
      <c r="BVC4" s="188"/>
      <c r="BVD4" s="188"/>
      <c r="BVE4" s="188"/>
      <c r="BVF4" s="188"/>
      <c r="BVG4" s="188"/>
      <c r="BVH4" s="188"/>
      <c r="BVI4" s="188"/>
      <c r="BVJ4" s="188"/>
      <c r="BVK4" s="188"/>
      <c r="BVL4" s="188"/>
      <c r="BVM4" s="188"/>
      <c r="BVN4" s="188"/>
      <c r="BVO4" s="188"/>
      <c r="BVP4" s="188"/>
      <c r="BVQ4" s="188"/>
      <c r="BVR4" s="188"/>
      <c r="BVS4" s="188"/>
      <c r="BVT4" s="188"/>
      <c r="BVU4" s="188"/>
      <c r="BVV4" s="188"/>
      <c r="BVW4" s="188"/>
      <c r="BVX4" s="188"/>
      <c r="BVY4" s="188"/>
      <c r="BVZ4" s="188"/>
      <c r="BWA4" s="188"/>
      <c r="BWB4" s="188"/>
      <c r="BWC4" s="188"/>
      <c r="BWD4" s="188"/>
      <c r="BWE4" s="188"/>
      <c r="BWF4" s="188"/>
      <c r="BWG4" s="188"/>
      <c r="BWH4" s="188"/>
      <c r="BWI4" s="188"/>
      <c r="BWJ4" s="188"/>
      <c r="BWK4" s="188"/>
      <c r="BWL4" s="188"/>
      <c r="BWM4" s="188"/>
      <c r="BWN4" s="188"/>
      <c r="BWO4" s="188"/>
      <c r="BWP4" s="188"/>
      <c r="BWQ4" s="188"/>
      <c r="BWR4" s="188"/>
      <c r="BWS4" s="188"/>
      <c r="BWT4" s="188"/>
      <c r="BWU4" s="188"/>
      <c r="BWV4" s="188"/>
      <c r="BWW4" s="188"/>
      <c r="BWX4" s="188"/>
      <c r="BWY4" s="188"/>
      <c r="BWZ4" s="188"/>
      <c r="BXA4" s="188"/>
      <c r="BXB4" s="188"/>
      <c r="BXC4" s="188"/>
      <c r="BXD4" s="188"/>
      <c r="BXE4" s="188"/>
      <c r="BXF4" s="188"/>
      <c r="BXG4" s="188"/>
      <c r="BXH4" s="188"/>
      <c r="BXI4" s="188"/>
      <c r="BXJ4" s="188"/>
      <c r="BXK4" s="188"/>
      <c r="BXL4" s="188"/>
      <c r="BXM4" s="188"/>
      <c r="BXN4" s="188"/>
      <c r="BXO4" s="188"/>
      <c r="BXP4" s="188"/>
      <c r="BXQ4" s="188"/>
      <c r="BXR4" s="188"/>
      <c r="BXS4" s="188"/>
      <c r="BXT4" s="188"/>
      <c r="BXU4" s="188"/>
      <c r="BXV4" s="188"/>
      <c r="BXW4" s="188"/>
      <c r="BXX4" s="188"/>
      <c r="BXY4" s="188"/>
      <c r="BXZ4" s="188"/>
      <c r="BYA4" s="188"/>
      <c r="BYB4" s="188"/>
      <c r="BYC4" s="188"/>
      <c r="BYD4" s="188"/>
      <c r="BYE4" s="188"/>
      <c r="BYF4" s="188"/>
      <c r="BYG4" s="188"/>
      <c r="BYH4" s="188"/>
      <c r="BYI4" s="188"/>
      <c r="BYJ4" s="188"/>
      <c r="BYK4" s="188"/>
      <c r="BYL4" s="188"/>
      <c r="BYM4" s="188"/>
      <c r="BYN4" s="188"/>
      <c r="BYO4" s="188"/>
      <c r="BYP4" s="188"/>
      <c r="BYQ4" s="188"/>
      <c r="BYR4" s="188"/>
      <c r="BYS4" s="188"/>
      <c r="BYT4" s="188"/>
      <c r="BYU4" s="188"/>
      <c r="BYV4" s="188"/>
      <c r="BYW4" s="188"/>
      <c r="BYX4" s="188"/>
      <c r="BYY4" s="188"/>
      <c r="BYZ4" s="188"/>
      <c r="BZA4" s="188"/>
      <c r="BZB4" s="188"/>
      <c r="BZC4" s="188"/>
      <c r="BZD4" s="188"/>
      <c r="BZE4" s="188"/>
      <c r="BZF4" s="188"/>
      <c r="BZG4" s="188"/>
      <c r="BZH4" s="188"/>
      <c r="BZI4" s="188"/>
      <c r="BZJ4" s="188"/>
      <c r="BZK4" s="188"/>
      <c r="BZL4" s="188"/>
      <c r="BZM4" s="188"/>
      <c r="BZN4" s="188"/>
      <c r="BZO4" s="188"/>
      <c r="BZP4" s="188"/>
      <c r="BZQ4" s="188"/>
      <c r="BZR4" s="188"/>
      <c r="BZS4" s="188"/>
      <c r="BZT4" s="188"/>
      <c r="BZU4" s="188"/>
      <c r="BZV4" s="188"/>
      <c r="BZW4" s="188"/>
      <c r="BZX4" s="188"/>
      <c r="BZY4" s="188"/>
      <c r="BZZ4" s="188"/>
      <c r="CAA4" s="188"/>
      <c r="CAB4" s="188"/>
      <c r="CAC4" s="188"/>
      <c r="CAD4" s="188"/>
      <c r="CAE4" s="188"/>
      <c r="CAF4" s="188"/>
      <c r="CAG4" s="188"/>
      <c r="CAH4" s="188"/>
      <c r="CAI4" s="188"/>
      <c r="CAJ4" s="188"/>
      <c r="CAK4" s="188"/>
      <c r="CAL4" s="188"/>
      <c r="CAM4" s="188"/>
      <c r="CAN4" s="188"/>
      <c r="CAO4" s="188"/>
      <c r="CAP4" s="188"/>
      <c r="CAQ4" s="188"/>
      <c r="CAR4" s="188"/>
      <c r="CAS4" s="188"/>
      <c r="CAT4" s="188"/>
      <c r="CAU4" s="188"/>
      <c r="CAV4" s="188"/>
      <c r="CAW4" s="188"/>
      <c r="CAX4" s="188"/>
      <c r="CAY4" s="188"/>
      <c r="CAZ4" s="188"/>
      <c r="CBA4" s="188"/>
      <c r="CBB4" s="188"/>
      <c r="CBC4" s="188"/>
      <c r="CBD4" s="188"/>
      <c r="CBE4" s="188"/>
      <c r="CBF4" s="188"/>
      <c r="CBG4" s="188"/>
      <c r="CBH4" s="188"/>
      <c r="CBI4" s="188"/>
      <c r="CBJ4" s="188"/>
      <c r="CBK4" s="188"/>
      <c r="CBL4" s="188"/>
      <c r="CBM4" s="188"/>
      <c r="CBN4" s="188"/>
      <c r="CBO4" s="188"/>
      <c r="CBP4" s="188"/>
      <c r="CBQ4" s="188"/>
      <c r="CBR4" s="188"/>
      <c r="CBS4" s="188"/>
      <c r="CBT4" s="188"/>
      <c r="CBU4" s="188"/>
      <c r="CBV4" s="188"/>
      <c r="CBW4" s="188"/>
      <c r="CBX4" s="188"/>
      <c r="CBY4" s="188"/>
      <c r="CBZ4" s="188"/>
      <c r="CCA4" s="188"/>
      <c r="CCB4" s="188"/>
      <c r="CCC4" s="188"/>
      <c r="CCD4" s="188"/>
      <c r="CCE4" s="188"/>
      <c r="CCF4" s="188"/>
      <c r="CCG4" s="188"/>
      <c r="CCH4" s="188"/>
      <c r="CCI4" s="188"/>
      <c r="CCJ4" s="188"/>
      <c r="CCK4" s="188"/>
      <c r="CCL4" s="188"/>
      <c r="CCM4" s="188"/>
      <c r="CCN4" s="188"/>
      <c r="CCO4" s="188"/>
      <c r="CCP4" s="188"/>
      <c r="CCQ4" s="188"/>
      <c r="CCR4" s="188"/>
      <c r="CCS4" s="188"/>
      <c r="CCT4" s="188"/>
      <c r="CCU4" s="188"/>
      <c r="CCV4" s="188"/>
      <c r="CCW4" s="188"/>
      <c r="CCX4" s="188"/>
      <c r="CCY4" s="188"/>
      <c r="CCZ4" s="188"/>
      <c r="CDA4" s="188"/>
      <c r="CDB4" s="188"/>
      <c r="CDC4" s="188"/>
      <c r="CDD4" s="188"/>
      <c r="CDE4" s="188"/>
      <c r="CDF4" s="188"/>
      <c r="CDG4" s="188"/>
      <c r="CDH4" s="188"/>
      <c r="CDI4" s="188"/>
      <c r="CDJ4" s="188"/>
      <c r="CDK4" s="188"/>
      <c r="CDL4" s="188"/>
      <c r="CDM4" s="188"/>
      <c r="CDN4" s="188"/>
      <c r="CDO4" s="188"/>
      <c r="CDP4" s="188"/>
      <c r="CDQ4" s="188"/>
      <c r="CDR4" s="188"/>
      <c r="CDS4" s="188"/>
      <c r="CDT4" s="188"/>
      <c r="CDU4" s="188"/>
      <c r="CDV4" s="188"/>
      <c r="CDW4" s="188"/>
      <c r="CDX4" s="188"/>
      <c r="CDY4" s="188"/>
      <c r="CDZ4" s="188"/>
      <c r="CEA4" s="188"/>
      <c r="CEB4" s="188"/>
      <c r="CEC4" s="188"/>
      <c r="CED4" s="188"/>
      <c r="CEE4" s="188"/>
      <c r="CEF4" s="188"/>
      <c r="CEG4" s="188"/>
      <c r="CEH4" s="188"/>
      <c r="CEI4" s="188"/>
      <c r="CEJ4" s="188"/>
      <c r="CEK4" s="188"/>
      <c r="CEL4" s="188"/>
      <c r="CEM4" s="188"/>
      <c r="CEN4" s="188"/>
      <c r="CEO4" s="188"/>
      <c r="CEP4" s="188"/>
      <c r="CEQ4" s="188"/>
      <c r="CER4" s="188"/>
      <c r="CES4" s="188"/>
      <c r="CET4" s="188"/>
      <c r="CEU4" s="188"/>
      <c r="CEV4" s="188"/>
      <c r="CEW4" s="188"/>
      <c r="CEX4" s="188"/>
      <c r="CEY4" s="188"/>
      <c r="CEZ4" s="188"/>
      <c r="CFA4" s="188"/>
      <c r="CFB4" s="188"/>
      <c r="CFC4" s="188"/>
      <c r="CFD4" s="188"/>
      <c r="CFE4" s="188"/>
      <c r="CFF4" s="188"/>
      <c r="CFG4" s="188"/>
      <c r="CFH4" s="188"/>
      <c r="CFI4" s="188"/>
      <c r="CFJ4" s="188"/>
      <c r="CFK4" s="188"/>
      <c r="CFL4" s="188"/>
      <c r="CFM4" s="188"/>
      <c r="CFN4" s="188"/>
      <c r="CFO4" s="188"/>
      <c r="CFP4" s="188"/>
      <c r="CFQ4" s="188"/>
      <c r="CFR4" s="188"/>
      <c r="CFS4" s="188"/>
      <c r="CFT4" s="188"/>
      <c r="CFU4" s="188"/>
      <c r="CFV4" s="188"/>
      <c r="CFW4" s="188"/>
      <c r="CFX4" s="188"/>
      <c r="CFY4" s="188"/>
      <c r="CFZ4" s="188"/>
      <c r="CGA4" s="188"/>
      <c r="CGB4" s="188"/>
      <c r="CGC4" s="188"/>
      <c r="CGD4" s="188"/>
      <c r="CGE4" s="188"/>
      <c r="CGF4" s="188"/>
      <c r="CGG4" s="188"/>
      <c r="CGH4" s="188"/>
      <c r="CGI4" s="188"/>
      <c r="CGJ4" s="188"/>
      <c r="CGK4" s="188"/>
      <c r="CGL4" s="188"/>
      <c r="CGM4" s="188"/>
      <c r="CGN4" s="188"/>
      <c r="CGO4" s="188"/>
      <c r="CGP4" s="188"/>
      <c r="CGQ4" s="188"/>
      <c r="CGR4" s="188"/>
      <c r="CGS4" s="188"/>
      <c r="CGT4" s="188"/>
      <c r="CGU4" s="188"/>
      <c r="CGV4" s="188"/>
      <c r="CGW4" s="188"/>
      <c r="CGX4" s="188"/>
      <c r="CGY4" s="188"/>
      <c r="CGZ4" s="188"/>
      <c r="CHA4" s="188"/>
      <c r="CHB4" s="188"/>
      <c r="CHC4" s="188"/>
      <c r="CHD4" s="188"/>
      <c r="CHE4" s="188"/>
      <c r="CHF4" s="188"/>
      <c r="CHG4" s="188"/>
      <c r="CHH4" s="188"/>
      <c r="CHI4" s="188"/>
      <c r="CHJ4" s="188"/>
      <c r="CHK4" s="188"/>
      <c r="CHL4" s="188"/>
      <c r="CHM4" s="188"/>
      <c r="CHN4" s="188"/>
      <c r="CHO4" s="188"/>
      <c r="CHP4" s="188"/>
      <c r="CHQ4" s="188"/>
      <c r="CHR4" s="188"/>
      <c r="CHS4" s="188"/>
      <c r="CHT4" s="188"/>
      <c r="CHU4" s="188"/>
      <c r="CHV4" s="188"/>
      <c r="CHW4" s="188"/>
      <c r="CHX4" s="188"/>
      <c r="CHY4" s="188"/>
      <c r="CHZ4" s="188"/>
      <c r="CIA4" s="188"/>
      <c r="CIB4" s="188"/>
      <c r="CIC4" s="188"/>
      <c r="CID4" s="188"/>
      <c r="CIE4" s="188"/>
      <c r="CIF4" s="188"/>
      <c r="CIG4" s="188"/>
      <c r="CIH4" s="188"/>
      <c r="CII4" s="188"/>
      <c r="CIJ4" s="188"/>
      <c r="CIK4" s="188"/>
      <c r="CIL4" s="188"/>
      <c r="CIM4" s="188"/>
      <c r="CIN4" s="188"/>
      <c r="CIO4" s="188"/>
      <c r="CIP4" s="188"/>
      <c r="CIQ4" s="188"/>
      <c r="CIR4" s="188"/>
      <c r="CIS4" s="188"/>
      <c r="CIT4" s="188"/>
      <c r="CIU4" s="188"/>
      <c r="CIV4" s="188"/>
      <c r="CIW4" s="188"/>
      <c r="CIX4" s="188"/>
      <c r="CIY4" s="188"/>
      <c r="CIZ4" s="188"/>
      <c r="CJA4" s="188"/>
      <c r="CJB4" s="188"/>
      <c r="CJC4" s="188"/>
      <c r="CJD4" s="188"/>
      <c r="CJE4" s="188"/>
      <c r="CJF4" s="188"/>
      <c r="CJG4" s="188"/>
      <c r="CJH4" s="188"/>
      <c r="CJI4" s="188"/>
      <c r="CJJ4" s="188"/>
      <c r="CJK4" s="188"/>
      <c r="CJL4" s="188"/>
      <c r="CJM4" s="188"/>
      <c r="CJN4" s="188"/>
      <c r="CJO4" s="188"/>
      <c r="CJP4" s="188"/>
      <c r="CJQ4" s="188"/>
      <c r="CJR4" s="188"/>
      <c r="CJS4" s="188"/>
      <c r="CJT4" s="188"/>
      <c r="CJU4" s="188"/>
      <c r="CJV4" s="188"/>
      <c r="CJW4" s="188"/>
      <c r="CJX4" s="188"/>
      <c r="CJY4" s="188"/>
      <c r="CJZ4" s="188"/>
      <c r="CKA4" s="188"/>
      <c r="CKB4" s="188"/>
      <c r="CKC4" s="188"/>
      <c r="CKD4" s="188"/>
      <c r="CKE4" s="188"/>
      <c r="CKF4" s="188"/>
      <c r="CKG4" s="188"/>
      <c r="CKH4" s="188"/>
      <c r="CKI4" s="188"/>
      <c r="CKJ4" s="188"/>
      <c r="CKK4" s="188"/>
      <c r="CKL4" s="188"/>
      <c r="CKM4" s="188"/>
      <c r="CKN4" s="188"/>
      <c r="CKO4" s="188"/>
      <c r="CKP4" s="188"/>
      <c r="CKQ4" s="188"/>
      <c r="CKR4" s="188"/>
      <c r="CKS4" s="188"/>
      <c r="CKT4" s="188"/>
      <c r="CKU4" s="188"/>
      <c r="CKV4" s="188"/>
      <c r="CKW4" s="188"/>
      <c r="CKX4" s="188"/>
      <c r="CKY4" s="188"/>
      <c r="CKZ4" s="188"/>
      <c r="CLA4" s="188"/>
      <c r="CLB4" s="188"/>
      <c r="CLC4" s="188"/>
      <c r="CLD4" s="188"/>
      <c r="CLE4" s="188"/>
      <c r="CLF4" s="188"/>
      <c r="CLG4" s="188"/>
      <c r="CLH4" s="188"/>
      <c r="CLI4" s="188"/>
      <c r="CLJ4" s="188"/>
      <c r="CLK4" s="188"/>
      <c r="CLL4" s="188"/>
      <c r="CLM4" s="188"/>
      <c r="CLN4" s="188"/>
      <c r="CLO4" s="188"/>
      <c r="CLP4" s="188"/>
      <c r="CLQ4" s="188"/>
      <c r="CLR4" s="188"/>
      <c r="CLS4" s="188"/>
      <c r="CLT4" s="188"/>
      <c r="CLU4" s="188"/>
      <c r="CLV4" s="188"/>
      <c r="CLW4" s="188"/>
      <c r="CLX4" s="188"/>
      <c r="CLY4" s="188"/>
      <c r="CLZ4" s="188"/>
      <c r="CMA4" s="188"/>
      <c r="CMB4" s="188"/>
      <c r="CMC4" s="188"/>
      <c r="CMD4" s="188"/>
      <c r="CME4" s="188"/>
      <c r="CMF4" s="188"/>
      <c r="CMG4" s="188"/>
      <c r="CMH4" s="188"/>
      <c r="CMI4" s="188"/>
      <c r="CMJ4" s="188"/>
      <c r="CMK4" s="188"/>
      <c r="CML4" s="188"/>
      <c r="CMM4" s="188"/>
      <c r="CMN4" s="188"/>
      <c r="CMO4" s="188"/>
      <c r="CMP4" s="188"/>
      <c r="CMQ4" s="188"/>
      <c r="CMR4" s="188"/>
      <c r="CMS4" s="188"/>
      <c r="CMT4" s="188"/>
      <c r="CMU4" s="188"/>
      <c r="CMV4" s="188"/>
      <c r="CMW4" s="188"/>
      <c r="CMX4" s="188"/>
      <c r="CMY4" s="188"/>
      <c r="CMZ4" s="188"/>
      <c r="CNA4" s="188"/>
      <c r="CNB4" s="188"/>
      <c r="CNC4" s="188"/>
      <c r="CND4" s="188"/>
      <c r="CNE4" s="188"/>
      <c r="CNF4" s="188"/>
      <c r="CNG4" s="188"/>
      <c r="CNH4" s="188"/>
      <c r="CNI4" s="188"/>
      <c r="CNJ4" s="188"/>
      <c r="CNK4" s="188"/>
      <c r="CNL4" s="188"/>
      <c r="CNM4" s="188"/>
      <c r="CNN4" s="188"/>
      <c r="CNO4" s="188"/>
      <c r="CNP4" s="188"/>
      <c r="CNQ4" s="188"/>
      <c r="CNR4" s="188"/>
      <c r="CNS4" s="188"/>
      <c r="CNT4" s="188"/>
      <c r="CNU4" s="188"/>
      <c r="CNV4" s="188"/>
      <c r="CNW4" s="188"/>
      <c r="CNX4" s="188"/>
      <c r="CNY4" s="188"/>
      <c r="CNZ4" s="188"/>
      <c r="COA4" s="188"/>
      <c r="COB4" s="188"/>
      <c r="COC4" s="188"/>
      <c r="COD4" s="188"/>
      <c r="COE4" s="188"/>
      <c r="COF4" s="188"/>
      <c r="COG4" s="188"/>
      <c r="COH4" s="188"/>
      <c r="COI4" s="188"/>
      <c r="COJ4" s="188"/>
      <c r="COK4" s="188"/>
      <c r="COL4" s="188"/>
      <c r="COM4" s="188"/>
      <c r="CON4" s="188"/>
      <c r="COO4" s="188"/>
      <c r="COP4" s="188"/>
      <c r="COQ4" s="188"/>
      <c r="COR4" s="188"/>
      <c r="COS4" s="188"/>
      <c r="COT4" s="188"/>
      <c r="COU4" s="188"/>
      <c r="COV4" s="188"/>
      <c r="COW4" s="188"/>
      <c r="COX4" s="188"/>
      <c r="COY4" s="188"/>
      <c r="COZ4" s="188"/>
      <c r="CPA4" s="188"/>
      <c r="CPB4" s="188"/>
      <c r="CPC4" s="188"/>
      <c r="CPD4" s="188"/>
      <c r="CPE4" s="188"/>
      <c r="CPF4" s="188"/>
      <c r="CPG4" s="188"/>
      <c r="CPH4" s="188"/>
      <c r="CPI4" s="188"/>
      <c r="CPJ4" s="188"/>
      <c r="CPK4" s="188"/>
      <c r="CPL4" s="188"/>
      <c r="CPM4" s="188"/>
      <c r="CPN4" s="188"/>
      <c r="CPO4" s="188"/>
      <c r="CPP4" s="188"/>
      <c r="CPQ4" s="188"/>
      <c r="CPR4" s="188"/>
      <c r="CPS4" s="188"/>
      <c r="CPT4" s="188"/>
      <c r="CPU4" s="188"/>
      <c r="CPV4" s="188"/>
      <c r="CPW4" s="188"/>
      <c r="CPX4" s="188"/>
      <c r="CPY4" s="188"/>
      <c r="CPZ4" s="188"/>
      <c r="CQA4" s="188"/>
      <c r="CQB4" s="188"/>
      <c r="CQC4" s="188"/>
      <c r="CQD4" s="188"/>
      <c r="CQE4" s="188"/>
      <c r="CQF4" s="188"/>
      <c r="CQG4" s="188"/>
      <c r="CQH4" s="188"/>
      <c r="CQI4" s="188"/>
      <c r="CQJ4" s="188"/>
      <c r="CQK4" s="188"/>
      <c r="CQL4" s="188"/>
      <c r="CQM4" s="188"/>
      <c r="CQN4" s="188"/>
      <c r="CQO4" s="188"/>
      <c r="CQP4" s="188"/>
      <c r="CQQ4" s="188"/>
      <c r="CQR4" s="188"/>
      <c r="CQS4" s="188"/>
      <c r="CQT4" s="188"/>
      <c r="CQU4" s="188"/>
      <c r="CQV4" s="188"/>
      <c r="CQW4" s="188"/>
      <c r="CQX4" s="188"/>
      <c r="CQY4" s="188"/>
      <c r="CQZ4" s="188"/>
      <c r="CRA4" s="188"/>
      <c r="CRB4" s="188"/>
      <c r="CRC4" s="188"/>
      <c r="CRD4" s="188"/>
      <c r="CRE4" s="188"/>
      <c r="CRF4" s="188"/>
      <c r="CRG4" s="188"/>
      <c r="CRH4" s="188"/>
      <c r="CRI4" s="188"/>
      <c r="CRJ4" s="188"/>
      <c r="CRK4" s="188"/>
      <c r="CRL4" s="188"/>
      <c r="CRM4" s="188"/>
      <c r="CRN4" s="188"/>
      <c r="CRO4" s="188"/>
      <c r="CRP4" s="188"/>
      <c r="CRQ4" s="188"/>
      <c r="CRR4" s="188"/>
      <c r="CRS4" s="188"/>
      <c r="CRT4" s="188"/>
      <c r="CRU4" s="188"/>
      <c r="CRV4" s="188"/>
      <c r="CRW4" s="188"/>
      <c r="CRX4" s="188"/>
      <c r="CRY4" s="188"/>
      <c r="CRZ4" s="188"/>
      <c r="CSA4" s="188"/>
      <c r="CSB4" s="188"/>
      <c r="CSC4" s="188"/>
      <c r="CSD4" s="188"/>
      <c r="CSE4" s="188"/>
      <c r="CSF4" s="188"/>
      <c r="CSG4" s="188"/>
      <c r="CSH4" s="188"/>
      <c r="CSI4" s="188"/>
      <c r="CSJ4" s="188"/>
      <c r="CSK4" s="188"/>
      <c r="CSL4" s="188"/>
      <c r="CSM4" s="188"/>
      <c r="CSN4" s="188"/>
      <c r="CSO4" s="188"/>
      <c r="CSP4" s="188"/>
      <c r="CSQ4" s="188"/>
      <c r="CSR4" s="188"/>
      <c r="CSS4" s="188"/>
      <c r="CST4" s="188"/>
      <c r="CSU4" s="188"/>
      <c r="CSV4" s="188"/>
      <c r="CSW4" s="188"/>
      <c r="CSX4" s="188"/>
      <c r="CSY4" s="188"/>
      <c r="CSZ4" s="188"/>
      <c r="CTA4" s="188"/>
      <c r="CTB4" s="188"/>
      <c r="CTC4" s="188"/>
      <c r="CTD4" s="188"/>
      <c r="CTE4" s="188"/>
      <c r="CTF4" s="188"/>
      <c r="CTG4" s="188"/>
      <c r="CTH4" s="188"/>
      <c r="CTI4" s="188"/>
      <c r="CTJ4" s="188"/>
      <c r="CTK4" s="188"/>
      <c r="CTL4" s="188"/>
      <c r="CTM4" s="188"/>
      <c r="CTN4" s="188"/>
      <c r="CTO4" s="188"/>
      <c r="CTP4" s="188"/>
      <c r="CTQ4" s="188"/>
      <c r="CTR4" s="188"/>
      <c r="CTS4" s="188"/>
      <c r="CTT4" s="188"/>
      <c r="CTU4" s="188"/>
      <c r="CTV4" s="188"/>
      <c r="CTW4" s="188"/>
      <c r="CTX4" s="188"/>
      <c r="CTY4" s="188"/>
      <c r="CTZ4" s="188"/>
      <c r="CUA4" s="188"/>
      <c r="CUB4" s="188"/>
      <c r="CUC4" s="188"/>
      <c r="CUD4" s="188"/>
      <c r="CUE4" s="188"/>
      <c r="CUF4" s="188"/>
      <c r="CUG4" s="188"/>
      <c r="CUH4" s="188"/>
      <c r="CUI4" s="188"/>
      <c r="CUJ4" s="188"/>
      <c r="CUK4" s="188"/>
      <c r="CUL4" s="188"/>
      <c r="CUM4" s="188"/>
      <c r="CUN4" s="188"/>
      <c r="CUO4" s="188"/>
      <c r="CUP4" s="188"/>
      <c r="CUQ4" s="188"/>
      <c r="CUR4" s="188"/>
      <c r="CUS4" s="188"/>
      <c r="CUT4" s="188"/>
      <c r="CUU4" s="188"/>
      <c r="CUV4" s="188"/>
      <c r="CUW4" s="188"/>
      <c r="CUX4" s="188"/>
      <c r="CUY4" s="188"/>
      <c r="CUZ4" s="188"/>
      <c r="CVA4" s="188"/>
      <c r="CVB4" s="188"/>
      <c r="CVC4" s="188"/>
      <c r="CVD4" s="188"/>
      <c r="CVE4" s="188"/>
      <c r="CVF4" s="188"/>
      <c r="CVG4" s="188"/>
      <c r="CVH4" s="188"/>
      <c r="CVI4" s="188"/>
      <c r="CVJ4" s="188"/>
      <c r="CVK4" s="188"/>
      <c r="CVL4" s="188"/>
      <c r="CVM4" s="188"/>
      <c r="CVN4" s="188"/>
      <c r="CVO4" s="188"/>
      <c r="CVP4" s="188"/>
      <c r="CVQ4" s="188"/>
      <c r="CVR4" s="188"/>
      <c r="CVS4" s="188"/>
      <c r="CVT4" s="188"/>
      <c r="CVU4" s="188"/>
      <c r="CVV4" s="188"/>
      <c r="CVW4" s="188"/>
      <c r="CVX4" s="188"/>
      <c r="CVY4" s="188"/>
      <c r="CVZ4" s="188"/>
      <c r="CWA4" s="188"/>
      <c r="CWB4" s="188"/>
      <c r="CWC4" s="188"/>
      <c r="CWD4" s="188"/>
      <c r="CWE4" s="188"/>
      <c r="CWF4" s="188"/>
      <c r="CWG4" s="188"/>
      <c r="CWH4" s="188"/>
      <c r="CWI4" s="188"/>
      <c r="CWJ4" s="188"/>
      <c r="CWK4" s="188"/>
    </row>
    <row r="5" spans="1:2637" ht="53.45" customHeight="1">
      <c r="B5" s="183" t="s">
        <v>212</v>
      </c>
      <c r="C5" s="184" t="s">
        <v>184</v>
      </c>
      <c r="D5" s="225">
        <v>18037260</v>
      </c>
      <c r="E5" s="194" t="s">
        <v>10</v>
      </c>
      <c r="F5" s="194" t="s">
        <v>10</v>
      </c>
      <c r="G5" s="194" t="s">
        <v>10</v>
      </c>
      <c r="H5" s="194" t="s">
        <v>10</v>
      </c>
      <c r="I5" s="225">
        <f>+D5-8251761</f>
        <v>9785499</v>
      </c>
      <c r="J5" s="184" t="s">
        <v>190</v>
      </c>
    </row>
    <row r="6" spans="1:2637" s="182" customFormat="1" ht="14.45" customHeight="1">
      <c r="A6" s="188"/>
      <c r="B6" s="540" t="s">
        <v>187</v>
      </c>
      <c r="C6" s="540"/>
      <c r="D6" s="540"/>
      <c r="E6" s="540"/>
      <c r="F6" s="540"/>
      <c r="G6" s="540"/>
      <c r="H6" s="540"/>
      <c r="I6" s="540"/>
      <c r="J6" s="540"/>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c r="ED6" s="188"/>
      <c r="EE6" s="188"/>
      <c r="EF6" s="188"/>
      <c r="EG6" s="188"/>
      <c r="EH6" s="188"/>
      <c r="EI6" s="188"/>
      <c r="EJ6" s="188"/>
      <c r="EK6" s="188"/>
      <c r="EL6" s="188"/>
      <c r="EM6" s="188"/>
      <c r="EN6" s="188"/>
      <c r="EO6" s="188"/>
      <c r="EP6" s="188"/>
      <c r="EQ6" s="188"/>
      <c r="ER6" s="188"/>
      <c r="ES6" s="188"/>
      <c r="ET6" s="188"/>
      <c r="EU6" s="188"/>
      <c r="EV6" s="188"/>
      <c r="EW6" s="188"/>
      <c r="EX6" s="188"/>
      <c r="EY6" s="188"/>
      <c r="EZ6" s="188"/>
      <c r="FA6" s="188"/>
      <c r="FB6" s="188"/>
      <c r="FC6" s="188"/>
      <c r="FD6" s="188"/>
      <c r="FE6" s="188"/>
      <c r="FF6" s="188"/>
      <c r="FG6" s="188"/>
      <c r="FH6" s="188"/>
      <c r="FI6" s="188"/>
      <c r="FJ6" s="188"/>
      <c r="FK6" s="188"/>
      <c r="FL6" s="188"/>
      <c r="FM6" s="188"/>
      <c r="FN6" s="188"/>
      <c r="FO6" s="188"/>
      <c r="FP6" s="188"/>
      <c r="FQ6" s="188"/>
      <c r="FR6" s="188"/>
      <c r="FS6" s="188"/>
      <c r="FT6" s="188"/>
      <c r="FU6" s="188"/>
      <c r="FV6" s="188"/>
      <c r="FW6" s="188"/>
      <c r="FX6" s="188"/>
      <c r="FY6" s="188"/>
      <c r="FZ6" s="188"/>
      <c r="GA6" s="188"/>
      <c r="GB6" s="188"/>
      <c r="GC6" s="188"/>
      <c r="GD6" s="188"/>
      <c r="GE6" s="188"/>
      <c r="GF6" s="188"/>
      <c r="GG6" s="188"/>
      <c r="GH6" s="188"/>
      <c r="GI6" s="188"/>
      <c r="GJ6" s="188"/>
      <c r="GK6" s="188"/>
      <c r="GL6" s="188"/>
      <c r="GM6" s="188"/>
      <c r="GN6" s="188"/>
      <c r="GO6" s="188"/>
      <c r="GP6" s="188"/>
      <c r="GQ6" s="188"/>
      <c r="GR6" s="188"/>
      <c r="GS6" s="188"/>
      <c r="GT6" s="188"/>
      <c r="GU6" s="188"/>
      <c r="GV6" s="188"/>
      <c r="GW6" s="188"/>
      <c r="GX6" s="188"/>
      <c r="GY6" s="188"/>
      <c r="GZ6" s="188"/>
      <c r="HA6" s="188"/>
      <c r="HB6" s="188"/>
      <c r="HC6" s="188"/>
      <c r="HD6" s="188"/>
      <c r="HE6" s="188"/>
      <c r="HF6" s="188"/>
      <c r="HG6" s="188"/>
      <c r="HH6" s="188"/>
      <c r="HI6" s="188"/>
      <c r="HJ6" s="188"/>
      <c r="HK6" s="188"/>
      <c r="HL6" s="188"/>
      <c r="HM6" s="188"/>
      <c r="HN6" s="188"/>
      <c r="HO6" s="188"/>
      <c r="HP6" s="188"/>
      <c r="HQ6" s="188"/>
      <c r="HR6" s="188"/>
      <c r="HS6" s="188"/>
      <c r="HT6" s="188"/>
      <c r="HU6" s="188"/>
      <c r="HV6" s="188"/>
      <c r="HW6" s="188"/>
      <c r="HX6" s="188"/>
      <c r="HY6" s="188"/>
      <c r="HZ6" s="188"/>
      <c r="IA6" s="188"/>
      <c r="IB6" s="188"/>
      <c r="IC6" s="188"/>
      <c r="ID6" s="188"/>
      <c r="IE6" s="188"/>
      <c r="IF6" s="188"/>
      <c r="IG6" s="188"/>
      <c r="IH6" s="188"/>
      <c r="II6" s="188"/>
      <c r="IJ6" s="188"/>
      <c r="IK6" s="188"/>
      <c r="IL6" s="188"/>
      <c r="IM6" s="188"/>
      <c r="IN6" s="188"/>
      <c r="IO6" s="188"/>
      <c r="IP6" s="188"/>
      <c r="IQ6" s="188"/>
      <c r="IR6" s="188"/>
      <c r="IS6" s="188"/>
      <c r="IT6" s="188"/>
      <c r="IU6" s="188"/>
      <c r="IV6" s="188"/>
      <c r="IW6" s="188"/>
      <c r="IX6" s="188"/>
      <c r="IY6" s="188"/>
      <c r="IZ6" s="188"/>
      <c r="JA6" s="188"/>
      <c r="JB6" s="188"/>
      <c r="JC6" s="188"/>
      <c r="JD6" s="188"/>
      <c r="JE6" s="188"/>
      <c r="JF6" s="188"/>
      <c r="JG6" s="188"/>
      <c r="JH6" s="188"/>
      <c r="JI6" s="188"/>
      <c r="JJ6" s="188"/>
      <c r="JK6" s="188"/>
      <c r="JL6" s="188"/>
      <c r="JM6" s="188"/>
      <c r="JN6" s="188"/>
      <c r="JO6" s="188"/>
      <c r="JP6" s="188"/>
      <c r="JQ6" s="188"/>
      <c r="JR6" s="188"/>
      <c r="JS6" s="188"/>
      <c r="JT6" s="188"/>
      <c r="JU6" s="188"/>
      <c r="JV6" s="188"/>
      <c r="JW6" s="188"/>
      <c r="JX6" s="188"/>
      <c r="JY6" s="188"/>
      <c r="JZ6" s="188"/>
      <c r="KA6" s="188"/>
      <c r="KB6" s="188"/>
      <c r="KC6" s="188"/>
      <c r="KD6" s="188"/>
      <c r="KE6" s="188"/>
      <c r="KF6" s="188"/>
      <c r="KG6" s="188"/>
      <c r="KH6" s="188"/>
      <c r="KI6" s="188"/>
      <c r="KJ6" s="188"/>
      <c r="KK6" s="188"/>
      <c r="KL6" s="188"/>
      <c r="KM6" s="188"/>
      <c r="KN6" s="188"/>
      <c r="KO6" s="188"/>
      <c r="KP6" s="188"/>
      <c r="KQ6" s="188"/>
      <c r="KR6" s="188"/>
      <c r="KS6" s="188"/>
      <c r="KT6" s="188"/>
      <c r="KU6" s="188"/>
      <c r="KV6" s="188"/>
      <c r="KW6" s="188"/>
      <c r="KX6" s="188"/>
      <c r="KY6" s="188"/>
      <c r="KZ6" s="188"/>
      <c r="LA6" s="188"/>
      <c r="LB6" s="188"/>
      <c r="LC6" s="188"/>
      <c r="LD6" s="188"/>
      <c r="LE6" s="188"/>
      <c r="LF6" s="188"/>
      <c r="LG6" s="188"/>
      <c r="LH6" s="188"/>
      <c r="LI6" s="188"/>
      <c r="LJ6" s="188"/>
      <c r="LK6" s="188"/>
      <c r="LL6" s="188"/>
      <c r="LM6" s="188"/>
      <c r="LN6" s="188"/>
      <c r="LO6" s="188"/>
      <c r="LP6" s="188"/>
      <c r="LQ6" s="188"/>
      <c r="LR6" s="188"/>
      <c r="LS6" s="188"/>
      <c r="LT6" s="188"/>
      <c r="LU6" s="188"/>
      <c r="LV6" s="188"/>
      <c r="LW6" s="188"/>
      <c r="LX6" s="188"/>
      <c r="LY6" s="188"/>
      <c r="LZ6" s="188"/>
      <c r="MA6" s="188"/>
      <c r="MB6" s="188"/>
      <c r="MC6" s="188"/>
      <c r="MD6" s="188"/>
      <c r="ME6" s="188"/>
      <c r="MF6" s="188"/>
      <c r="MG6" s="188"/>
      <c r="MH6" s="188"/>
      <c r="MI6" s="188"/>
      <c r="MJ6" s="188"/>
      <c r="MK6" s="188"/>
      <c r="ML6" s="188"/>
      <c r="MM6" s="188"/>
      <c r="MN6" s="188"/>
      <c r="MO6" s="188"/>
      <c r="MP6" s="188"/>
      <c r="MQ6" s="188"/>
      <c r="MR6" s="188"/>
      <c r="MS6" s="188"/>
      <c r="MT6" s="188"/>
      <c r="MU6" s="188"/>
      <c r="MV6" s="188"/>
      <c r="MW6" s="188"/>
      <c r="MX6" s="188"/>
      <c r="MY6" s="188"/>
      <c r="MZ6" s="188"/>
      <c r="NA6" s="188"/>
      <c r="NB6" s="188"/>
      <c r="NC6" s="188"/>
      <c r="ND6" s="188"/>
      <c r="NE6" s="188"/>
      <c r="NF6" s="188"/>
      <c r="NG6" s="188"/>
      <c r="NH6" s="188"/>
      <c r="NI6" s="188"/>
      <c r="NJ6" s="188"/>
      <c r="NK6" s="188"/>
      <c r="NL6" s="188"/>
      <c r="NM6" s="188"/>
      <c r="NN6" s="188"/>
      <c r="NO6" s="188"/>
      <c r="NP6" s="188"/>
      <c r="NQ6" s="188"/>
      <c r="NR6" s="188"/>
      <c r="NS6" s="188"/>
      <c r="NT6" s="188"/>
      <c r="NU6" s="188"/>
      <c r="NV6" s="188"/>
      <c r="NW6" s="188"/>
      <c r="NX6" s="188"/>
      <c r="NY6" s="188"/>
      <c r="NZ6" s="188"/>
      <c r="OA6" s="188"/>
      <c r="OB6" s="188"/>
      <c r="OC6" s="188"/>
      <c r="OD6" s="188"/>
      <c r="OE6" s="188"/>
      <c r="OF6" s="188"/>
      <c r="OG6" s="188"/>
      <c r="OH6" s="188"/>
      <c r="OI6" s="188"/>
      <c r="OJ6" s="188"/>
      <c r="OK6" s="188"/>
      <c r="OL6" s="188"/>
      <c r="OM6" s="188"/>
      <c r="ON6" s="188"/>
      <c r="OO6" s="188"/>
      <c r="OP6" s="188"/>
      <c r="OQ6" s="188"/>
      <c r="OR6" s="188"/>
      <c r="OS6" s="188"/>
      <c r="OT6" s="188"/>
      <c r="OU6" s="188"/>
      <c r="OV6" s="188"/>
      <c r="OW6" s="188"/>
      <c r="OX6" s="188"/>
      <c r="OY6" s="188"/>
      <c r="OZ6" s="188"/>
      <c r="PA6" s="188"/>
      <c r="PB6" s="188"/>
      <c r="PC6" s="188"/>
      <c r="PD6" s="188"/>
      <c r="PE6" s="188"/>
      <c r="PF6" s="188"/>
      <c r="PG6" s="188"/>
      <c r="PH6" s="188"/>
      <c r="PI6" s="188"/>
      <c r="PJ6" s="188"/>
      <c r="PK6" s="188"/>
      <c r="PL6" s="188"/>
      <c r="PM6" s="188"/>
      <c r="PN6" s="188"/>
      <c r="PO6" s="188"/>
      <c r="PP6" s="188"/>
      <c r="PQ6" s="188"/>
      <c r="PR6" s="188"/>
      <c r="PS6" s="188"/>
      <c r="PT6" s="188"/>
      <c r="PU6" s="188"/>
      <c r="PV6" s="188"/>
      <c r="PW6" s="188"/>
      <c r="PX6" s="188"/>
      <c r="PY6" s="188"/>
      <c r="PZ6" s="188"/>
      <c r="QA6" s="188"/>
      <c r="QB6" s="188"/>
      <c r="QC6" s="188"/>
      <c r="QD6" s="188"/>
      <c r="QE6" s="188"/>
      <c r="QF6" s="188"/>
      <c r="QG6" s="188"/>
      <c r="QH6" s="188"/>
      <c r="QI6" s="188"/>
      <c r="QJ6" s="188"/>
      <c r="QK6" s="188"/>
      <c r="QL6" s="188"/>
      <c r="QM6" s="188"/>
      <c r="QN6" s="188"/>
      <c r="QO6" s="188"/>
      <c r="QP6" s="188"/>
      <c r="QQ6" s="188"/>
      <c r="QR6" s="188"/>
      <c r="QS6" s="188"/>
      <c r="QT6" s="188"/>
      <c r="QU6" s="188"/>
      <c r="QV6" s="188"/>
      <c r="QW6" s="188"/>
      <c r="QX6" s="188"/>
      <c r="QY6" s="188"/>
      <c r="QZ6" s="188"/>
      <c r="RA6" s="188"/>
      <c r="RB6" s="188"/>
      <c r="RC6" s="188"/>
      <c r="RD6" s="188"/>
      <c r="RE6" s="188"/>
      <c r="RF6" s="188"/>
      <c r="RG6" s="188"/>
      <c r="RH6" s="188"/>
      <c r="RI6" s="188"/>
      <c r="RJ6" s="188"/>
      <c r="RK6" s="188"/>
      <c r="RL6" s="188"/>
      <c r="RM6" s="188"/>
      <c r="RN6" s="188"/>
      <c r="RO6" s="188"/>
      <c r="RP6" s="188"/>
      <c r="RQ6" s="188"/>
      <c r="RR6" s="188"/>
      <c r="RS6" s="188"/>
      <c r="RT6" s="188"/>
      <c r="RU6" s="188"/>
      <c r="RV6" s="188"/>
      <c r="RW6" s="188"/>
      <c r="RX6" s="188"/>
      <c r="RY6" s="188"/>
      <c r="RZ6" s="188"/>
      <c r="SA6" s="188"/>
      <c r="SB6" s="188"/>
      <c r="SC6" s="188"/>
      <c r="SD6" s="188"/>
      <c r="SE6" s="188"/>
      <c r="SF6" s="188"/>
      <c r="SG6" s="188"/>
      <c r="SH6" s="188"/>
      <c r="SI6" s="188"/>
      <c r="SJ6" s="188"/>
      <c r="SK6" s="188"/>
      <c r="SL6" s="188"/>
      <c r="SM6" s="188"/>
      <c r="SN6" s="188"/>
      <c r="SO6" s="188"/>
      <c r="SP6" s="188"/>
      <c r="SQ6" s="188"/>
      <c r="SR6" s="188"/>
      <c r="SS6" s="188"/>
      <c r="ST6" s="188"/>
      <c r="SU6" s="188"/>
      <c r="SV6" s="188"/>
      <c r="SW6" s="188"/>
      <c r="SX6" s="188"/>
      <c r="SY6" s="188"/>
      <c r="SZ6" s="188"/>
      <c r="TA6" s="188"/>
      <c r="TB6" s="188"/>
      <c r="TC6" s="188"/>
      <c r="TD6" s="188"/>
      <c r="TE6" s="188"/>
      <c r="TF6" s="188"/>
      <c r="TG6" s="188"/>
      <c r="TH6" s="188"/>
      <c r="TI6" s="188"/>
      <c r="TJ6" s="188"/>
      <c r="TK6" s="188"/>
      <c r="TL6" s="188"/>
      <c r="TM6" s="188"/>
      <c r="TN6" s="188"/>
      <c r="TO6" s="188"/>
      <c r="TP6" s="188"/>
      <c r="TQ6" s="188"/>
      <c r="TR6" s="188"/>
      <c r="TS6" s="188"/>
      <c r="TT6" s="188"/>
      <c r="TU6" s="188"/>
      <c r="TV6" s="188"/>
      <c r="TW6" s="188"/>
      <c r="TX6" s="188"/>
      <c r="TY6" s="188"/>
      <c r="TZ6" s="188"/>
      <c r="UA6" s="188"/>
      <c r="UB6" s="188"/>
      <c r="UC6" s="188"/>
      <c r="UD6" s="188"/>
      <c r="UE6" s="188"/>
      <c r="UF6" s="188"/>
      <c r="UG6" s="188"/>
      <c r="UH6" s="188"/>
      <c r="UI6" s="188"/>
      <c r="UJ6" s="188"/>
      <c r="UK6" s="188"/>
      <c r="UL6" s="188"/>
      <c r="UM6" s="188"/>
      <c r="UN6" s="188"/>
      <c r="UO6" s="188"/>
      <c r="UP6" s="188"/>
      <c r="UQ6" s="188"/>
      <c r="UR6" s="188"/>
      <c r="US6" s="188"/>
      <c r="UT6" s="188"/>
      <c r="UU6" s="188"/>
      <c r="UV6" s="188"/>
      <c r="UW6" s="188"/>
      <c r="UX6" s="188"/>
      <c r="UY6" s="188"/>
      <c r="UZ6" s="188"/>
      <c r="VA6" s="188"/>
      <c r="VB6" s="188"/>
      <c r="VC6" s="188"/>
      <c r="VD6" s="188"/>
      <c r="VE6" s="188"/>
      <c r="VF6" s="188"/>
      <c r="VG6" s="188"/>
      <c r="VH6" s="188"/>
      <c r="VI6" s="188"/>
      <c r="VJ6" s="188"/>
      <c r="VK6" s="188"/>
      <c r="VL6" s="188"/>
      <c r="VM6" s="188"/>
      <c r="VN6" s="188"/>
      <c r="VO6" s="188"/>
      <c r="VP6" s="188"/>
      <c r="VQ6" s="188"/>
      <c r="VR6" s="188"/>
      <c r="VS6" s="188"/>
      <c r="VT6" s="188"/>
      <c r="VU6" s="188"/>
      <c r="VV6" s="188"/>
      <c r="VW6" s="188"/>
      <c r="VX6" s="188"/>
      <c r="VY6" s="188"/>
      <c r="VZ6" s="188"/>
      <c r="WA6" s="188"/>
      <c r="WB6" s="188"/>
      <c r="WC6" s="188"/>
      <c r="WD6" s="188"/>
      <c r="WE6" s="188"/>
      <c r="WF6" s="188"/>
      <c r="WG6" s="188"/>
      <c r="WH6" s="188"/>
      <c r="WI6" s="188"/>
      <c r="WJ6" s="188"/>
      <c r="WK6" s="188"/>
      <c r="WL6" s="188"/>
      <c r="WM6" s="188"/>
      <c r="WN6" s="188"/>
      <c r="WO6" s="188"/>
      <c r="WP6" s="188"/>
      <c r="WQ6" s="188"/>
      <c r="WR6" s="188"/>
      <c r="WS6" s="188"/>
      <c r="WT6" s="188"/>
      <c r="WU6" s="188"/>
      <c r="WV6" s="188"/>
      <c r="WW6" s="188"/>
      <c r="WX6" s="188"/>
      <c r="WY6" s="188"/>
      <c r="WZ6" s="188"/>
      <c r="XA6" s="188"/>
      <c r="XB6" s="188"/>
      <c r="XC6" s="188"/>
      <c r="XD6" s="188"/>
      <c r="XE6" s="188"/>
      <c r="XF6" s="188"/>
      <c r="XG6" s="188"/>
      <c r="XH6" s="188"/>
      <c r="XI6" s="188"/>
      <c r="XJ6" s="188"/>
      <c r="XK6" s="188"/>
      <c r="XL6" s="188"/>
      <c r="XM6" s="188"/>
      <c r="XN6" s="188"/>
      <c r="XO6" s="188"/>
      <c r="XP6" s="188"/>
      <c r="XQ6" s="188"/>
      <c r="XR6" s="188"/>
      <c r="XS6" s="188"/>
      <c r="XT6" s="188"/>
      <c r="XU6" s="188"/>
      <c r="XV6" s="188"/>
      <c r="XW6" s="188"/>
      <c r="XX6" s="188"/>
      <c r="XY6" s="188"/>
      <c r="XZ6" s="188"/>
      <c r="YA6" s="188"/>
      <c r="YB6" s="188"/>
      <c r="YC6" s="188"/>
      <c r="YD6" s="188"/>
      <c r="YE6" s="188"/>
      <c r="YF6" s="188"/>
      <c r="YG6" s="188"/>
      <c r="YH6" s="188"/>
      <c r="YI6" s="188"/>
      <c r="YJ6" s="188"/>
      <c r="YK6" s="188"/>
      <c r="YL6" s="188"/>
      <c r="YM6" s="188"/>
      <c r="YN6" s="188"/>
      <c r="YO6" s="188"/>
      <c r="YP6" s="188"/>
      <c r="YQ6" s="188"/>
      <c r="YR6" s="188"/>
      <c r="YS6" s="188"/>
      <c r="YT6" s="188"/>
      <c r="YU6" s="188"/>
      <c r="YV6" s="188"/>
      <c r="YW6" s="188"/>
      <c r="YX6" s="188"/>
      <c r="YY6" s="188"/>
      <c r="YZ6" s="188"/>
      <c r="ZA6" s="188"/>
      <c r="ZB6" s="188"/>
      <c r="ZC6" s="188"/>
      <c r="ZD6" s="188"/>
      <c r="ZE6" s="188"/>
      <c r="ZF6" s="188"/>
      <c r="ZG6" s="188"/>
      <c r="ZH6" s="188"/>
      <c r="ZI6" s="188"/>
      <c r="ZJ6" s="188"/>
      <c r="ZK6" s="188"/>
      <c r="ZL6" s="188"/>
      <c r="ZM6" s="188"/>
      <c r="ZN6" s="188"/>
      <c r="ZO6" s="188"/>
      <c r="ZP6" s="188"/>
      <c r="ZQ6" s="188"/>
      <c r="ZR6" s="188"/>
      <c r="ZS6" s="188"/>
      <c r="ZT6" s="188"/>
      <c r="ZU6" s="188"/>
      <c r="ZV6" s="188"/>
      <c r="ZW6" s="188"/>
      <c r="ZX6" s="188"/>
      <c r="ZY6" s="188"/>
      <c r="ZZ6" s="188"/>
      <c r="AAA6" s="188"/>
      <c r="AAB6" s="188"/>
      <c r="AAC6" s="188"/>
      <c r="AAD6" s="188"/>
      <c r="AAE6" s="188"/>
      <c r="AAF6" s="188"/>
      <c r="AAG6" s="188"/>
      <c r="AAH6" s="188"/>
      <c r="AAI6" s="188"/>
      <c r="AAJ6" s="188"/>
      <c r="AAK6" s="188"/>
      <c r="AAL6" s="188"/>
      <c r="AAM6" s="188"/>
      <c r="AAN6" s="188"/>
      <c r="AAO6" s="188"/>
      <c r="AAP6" s="188"/>
      <c r="AAQ6" s="188"/>
      <c r="AAR6" s="188"/>
      <c r="AAS6" s="188"/>
      <c r="AAT6" s="188"/>
      <c r="AAU6" s="188"/>
      <c r="AAV6" s="188"/>
      <c r="AAW6" s="188"/>
      <c r="AAX6" s="188"/>
      <c r="AAY6" s="188"/>
      <c r="AAZ6" s="188"/>
      <c r="ABA6" s="188"/>
      <c r="ABB6" s="188"/>
      <c r="ABC6" s="188"/>
      <c r="ABD6" s="188"/>
      <c r="ABE6" s="188"/>
      <c r="ABF6" s="188"/>
      <c r="ABG6" s="188"/>
      <c r="ABH6" s="188"/>
      <c r="ABI6" s="188"/>
      <c r="ABJ6" s="188"/>
      <c r="ABK6" s="188"/>
      <c r="ABL6" s="188"/>
      <c r="ABM6" s="188"/>
      <c r="ABN6" s="188"/>
      <c r="ABO6" s="188"/>
      <c r="ABP6" s="188"/>
      <c r="ABQ6" s="188"/>
      <c r="ABR6" s="188"/>
      <c r="ABS6" s="188"/>
      <c r="ABT6" s="188"/>
      <c r="ABU6" s="188"/>
      <c r="ABV6" s="188"/>
      <c r="ABW6" s="188"/>
      <c r="ABX6" s="188"/>
      <c r="ABY6" s="188"/>
      <c r="ABZ6" s="188"/>
      <c r="ACA6" s="188"/>
      <c r="ACB6" s="188"/>
      <c r="ACC6" s="188"/>
      <c r="ACD6" s="188"/>
      <c r="ACE6" s="188"/>
      <c r="ACF6" s="188"/>
      <c r="ACG6" s="188"/>
      <c r="ACH6" s="188"/>
      <c r="ACI6" s="188"/>
      <c r="ACJ6" s="188"/>
      <c r="ACK6" s="188"/>
      <c r="ACL6" s="188"/>
      <c r="ACM6" s="188"/>
      <c r="ACN6" s="188"/>
      <c r="ACO6" s="188"/>
      <c r="ACP6" s="188"/>
      <c r="ACQ6" s="188"/>
      <c r="ACR6" s="188"/>
      <c r="ACS6" s="188"/>
      <c r="ACT6" s="188"/>
      <c r="ACU6" s="188"/>
      <c r="ACV6" s="188"/>
      <c r="ACW6" s="188"/>
      <c r="ACX6" s="188"/>
      <c r="ACY6" s="188"/>
      <c r="ACZ6" s="188"/>
      <c r="ADA6" s="188"/>
      <c r="ADB6" s="188"/>
      <c r="ADC6" s="188"/>
      <c r="ADD6" s="188"/>
      <c r="ADE6" s="188"/>
      <c r="ADF6" s="188"/>
      <c r="ADG6" s="188"/>
      <c r="ADH6" s="188"/>
      <c r="ADI6" s="188"/>
      <c r="ADJ6" s="188"/>
      <c r="ADK6" s="188"/>
      <c r="ADL6" s="188"/>
      <c r="ADM6" s="188"/>
      <c r="ADN6" s="188"/>
      <c r="ADO6" s="188"/>
      <c r="ADP6" s="188"/>
      <c r="ADQ6" s="188"/>
      <c r="ADR6" s="188"/>
      <c r="ADS6" s="188"/>
      <c r="ADT6" s="188"/>
      <c r="ADU6" s="188"/>
      <c r="ADV6" s="188"/>
      <c r="ADW6" s="188"/>
      <c r="ADX6" s="188"/>
      <c r="ADY6" s="188"/>
      <c r="ADZ6" s="188"/>
      <c r="AEA6" s="188"/>
      <c r="AEB6" s="188"/>
      <c r="AEC6" s="188"/>
      <c r="AED6" s="188"/>
      <c r="AEE6" s="188"/>
      <c r="AEF6" s="188"/>
      <c r="AEG6" s="188"/>
      <c r="AEH6" s="188"/>
      <c r="AEI6" s="188"/>
      <c r="AEJ6" s="188"/>
      <c r="AEK6" s="188"/>
      <c r="AEL6" s="188"/>
      <c r="AEM6" s="188"/>
      <c r="AEN6" s="188"/>
      <c r="AEO6" s="188"/>
      <c r="AEP6" s="188"/>
      <c r="AEQ6" s="188"/>
      <c r="AER6" s="188"/>
      <c r="AES6" s="188"/>
      <c r="AET6" s="188"/>
      <c r="AEU6" s="188"/>
      <c r="AEV6" s="188"/>
      <c r="AEW6" s="188"/>
      <c r="AEX6" s="188"/>
      <c r="AEY6" s="188"/>
      <c r="AEZ6" s="188"/>
      <c r="AFA6" s="188"/>
      <c r="AFB6" s="188"/>
      <c r="AFC6" s="188"/>
      <c r="AFD6" s="188"/>
      <c r="AFE6" s="188"/>
      <c r="AFF6" s="188"/>
      <c r="AFG6" s="188"/>
      <c r="AFH6" s="188"/>
      <c r="AFI6" s="188"/>
      <c r="AFJ6" s="188"/>
      <c r="AFK6" s="188"/>
      <c r="AFL6" s="188"/>
      <c r="AFM6" s="188"/>
      <c r="AFN6" s="188"/>
      <c r="AFO6" s="188"/>
      <c r="AFP6" s="188"/>
      <c r="AFQ6" s="188"/>
      <c r="AFR6" s="188"/>
      <c r="AFS6" s="188"/>
      <c r="AFT6" s="188"/>
      <c r="AFU6" s="188"/>
      <c r="AFV6" s="188"/>
      <c r="AFW6" s="188"/>
      <c r="AFX6" s="188"/>
      <c r="AFY6" s="188"/>
      <c r="AFZ6" s="188"/>
      <c r="AGA6" s="188"/>
      <c r="AGB6" s="188"/>
      <c r="AGC6" s="188"/>
      <c r="AGD6" s="188"/>
      <c r="AGE6" s="188"/>
      <c r="AGF6" s="188"/>
      <c r="AGG6" s="188"/>
      <c r="AGH6" s="188"/>
      <c r="AGI6" s="188"/>
      <c r="AGJ6" s="188"/>
      <c r="AGK6" s="188"/>
      <c r="AGL6" s="188"/>
      <c r="AGM6" s="188"/>
      <c r="AGN6" s="188"/>
      <c r="AGO6" s="188"/>
      <c r="AGP6" s="188"/>
      <c r="AGQ6" s="188"/>
      <c r="AGR6" s="188"/>
      <c r="AGS6" s="188"/>
      <c r="AGT6" s="188"/>
      <c r="AGU6" s="188"/>
      <c r="AGV6" s="188"/>
      <c r="AGW6" s="188"/>
      <c r="AGX6" s="188"/>
      <c r="AGY6" s="188"/>
      <c r="AGZ6" s="188"/>
      <c r="AHA6" s="188"/>
      <c r="AHB6" s="188"/>
      <c r="AHC6" s="188"/>
      <c r="AHD6" s="188"/>
      <c r="AHE6" s="188"/>
      <c r="AHF6" s="188"/>
      <c r="AHG6" s="188"/>
      <c r="AHH6" s="188"/>
      <c r="AHI6" s="188"/>
      <c r="AHJ6" s="188"/>
      <c r="AHK6" s="188"/>
      <c r="AHL6" s="188"/>
      <c r="AHM6" s="188"/>
      <c r="AHN6" s="188"/>
      <c r="AHO6" s="188"/>
      <c r="AHP6" s="188"/>
      <c r="AHQ6" s="188"/>
      <c r="AHR6" s="188"/>
      <c r="AHS6" s="188"/>
      <c r="AHT6" s="188"/>
      <c r="AHU6" s="188"/>
      <c r="AHV6" s="188"/>
      <c r="AHW6" s="188"/>
      <c r="AHX6" s="188"/>
      <c r="AHY6" s="188"/>
      <c r="AHZ6" s="188"/>
      <c r="AIA6" s="188"/>
      <c r="AIB6" s="188"/>
      <c r="AIC6" s="188"/>
      <c r="AID6" s="188"/>
      <c r="AIE6" s="188"/>
      <c r="AIF6" s="188"/>
      <c r="AIG6" s="188"/>
      <c r="AIH6" s="188"/>
      <c r="AII6" s="188"/>
      <c r="AIJ6" s="188"/>
      <c r="AIK6" s="188"/>
      <c r="AIL6" s="188"/>
      <c r="AIM6" s="188"/>
      <c r="AIN6" s="188"/>
      <c r="AIO6" s="188"/>
      <c r="AIP6" s="188"/>
      <c r="AIQ6" s="188"/>
      <c r="AIR6" s="188"/>
      <c r="AIS6" s="188"/>
      <c r="AIT6" s="188"/>
      <c r="AIU6" s="188"/>
      <c r="AIV6" s="188"/>
      <c r="AIW6" s="188"/>
      <c r="AIX6" s="188"/>
      <c r="AIY6" s="188"/>
      <c r="AIZ6" s="188"/>
      <c r="AJA6" s="188"/>
      <c r="AJB6" s="188"/>
      <c r="AJC6" s="188"/>
      <c r="AJD6" s="188"/>
      <c r="AJE6" s="188"/>
      <c r="AJF6" s="188"/>
      <c r="AJG6" s="188"/>
      <c r="AJH6" s="188"/>
      <c r="AJI6" s="188"/>
      <c r="AJJ6" s="188"/>
      <c r="AJK6" s="188"/>
      <c r="AJL6" s="188"/>
      <c r="AJM6" s="188"/>
      <c r="AJN6" s="188"/>
      <c r="AJO6" s="188"/>
      <c r="AJP6" s="188"/>
      <c r="AJQ6" s="188"/>
      <c r="AJR6" s="188"/>
      <c r="AJS6" s="188"/>
      <c r="AJT6" s="188"/>
      <c r="AJU6" s="188"/>
      <c r="AJV6" s="188"/>
      <c r="AJW6" s="188"/>
      <c r="AJX6" s="188"/>
      <c r="AJY6" s="188"/>
      <c r="AJZ6" s="188"/>
      <c r="AKA6" s="188"/>
      <c r="AKB6" s="188"/>
      <c r="AKC6" s="188"/>
      <c r="AKD6" s="188"/>
      <c r="AKE6" s="188"/>
      <c r="AKF6" s="188"/>
      <c r="AKG6" s="188"/>
      <c r="AKH6" s="188"/>
      <c r="AKI6" s="188"/>
      <c r="AKJ6" s="188"/>
      <c r="AKK6" s="188"/>
      <c r="AKL6" s="188"/>
      <c r="AKM6" s="188"/>
      <c r="AKN6" s="188"/>
      <c r="AKO6" s="188"/>
      <c r="AKP6" s="188"/>
      <c r="AKQ6" s="188"/>
      <c r="AKR6" s="188"/>
      <c r="AKS6" s="188"/>
      <c r="AKT6" s="188"/>
      <c r="AKU6" s="188"/>
      <c r="AKV6" s="188"/>
      <c r="AKW6" s="188"/>
      <c r="AKX6" s="188"/>
      <c r="AKY6" s="188"/>
      <c r="AKZ6" s="188"/>
      <c r="ALA6" s="188"/>
      <c r="ALB6" s="188"/>
      <c r="ALC6" s="188"/>
      <c r="ALD6" s="188"/>
      <c r="ALE6" s="188"/>
      <c r="ALF6" s="188"/>
      <c r="ALG6" s="188"/>
      <c r="ALH6" s="188"/>
      <c r="ALI6" s="188"/>
      <c r="ALJ6" s="188"/>
      <c r="ALK6" s="188"/>
      <c r="ALL6" s="188"/>
      <c r="ALM6" s="188"/>
      <c r="ALN6" s="188"/>
      <c r="ALO6" s="188"/>
      <c r="ALP6" s="188"/>
      <c r="ALQ6" s="188"/>
      <c r="ALR6" s="188"/>
      <c r="ALS6" s="188"/>
      <c r="ALT6" s="188"/>
      <c r="ALU6" s="188"/>
      <c r="ALV6" s="188"/>
      <c r="ALW6" s="188"/>
      <c r="ALX6" s="188"/>
      <c r="ALY6" s="188"/>
      <c r="ALZ6" s="188"/>
      <c r="AMA6" s="188"/>
      <c r="AMB6" s="188"/>
      <c r="AMC6" s="188"/>
      <c r="AMD6" s="188"/>
      <c r="AME6" s="188"/>
      <c r="AMF6" s="188"/>
      <c r="AMG6" s="188"/>
      <c r="AMH6" s="188"/>
      <c r="AMI6" s="188"/>
      <c r="AMJ6" s="188"/>
      <c r="AMK6" s="188"/>
      <c r="AML6" s="188"/>
      <c r="AMM6" s="188"/>
      <c r="AMN6" s="188"/>
      <c r="AMO6" s="188"/>
      <c r="AMP6" s="188"/>
      <c r="AMQ6" s="188"/>
      <c r="AMR6" s="188"/>
      <c r="AMS6" s="188"/>
      <c r="AMT6" s="188"/>
      <c r="AMU6" s="188"/>
      <c r="AMV6" s="188"/>
      <c r="AMW6" s="188"/>
      <c r="AMX6" s="188"/>
      <c r="AMY6" s="188"/>
      <c r="AMZ6" s="188"/>
      <c r="ANA6" s="188"/>
      <c r="ANB6" s="188"/>
      <c r="ANC6" s="188"/>
      <c r="AND6" s="188"/>
      <c r="ANE6" s="188"/>
      <c r="ANF6" s="188"/>
      <c r="ANG6" s="188"/>
      <c r="ANH6" s="188"/>
      <c r="ANI6" s="188"/>
      <c r="ANJ6" s="188"/>
      <c r="ANK6" s="188"/>
      <c r="ANL6" s="188"/>
      <c r="ANM6" s="188"/>
      <c r="ANN6" s="188"/>
      <c r="ANO6" s="188"/>
      <c r="ANP6" s="188"/>
      <c r="ANQ6" s="188"/>
      <c r="ANR6" s="188"/>
      <c r="ANS6" s="188"/>
      <c r="ANT6" s="188"/>
      <c r="ANU6" s="188"/>
      <c r="ANV6" s="188"/>
      <c r="ANW6" s="188"/>
      <c r="ANX6" s="188"/>
      <c r="ANY6" s="188"/>
      <c r="ANZ6" s="188"/>
      <c r="AOA6" s="188"/>
      <c r="AOB6" s="188"/>
      <c r="AOC6" s="188"/>
      <c r="AOD6" s="188"/>
      <c r="AOE6" s="188"/>
      <c r="AOF6" s="188"/>
      <c r="AOG6" s="188"/>
      <c r="AOH6" s="188"/>
      <c r="AOI6" s="188"/>
      <c r="AOJ6" s="188"/>
      <c r="AOK6" s="188"/>
      <c r="AOL6" s="188"/>
      <c r="AOM6" s="188"/>
      <c r="AON6" s="188"/>
      <c r="AOO6" s="188"/>
      <c r="AOP6" s="188"/>
      <c r="AOQ6" s="188"/>
      <c r="AOR6" s="188"/>
      <c r="AOS6" s="188"/>
      <c r="AOT6" s="188"/>
      <c r="AOU6" s="188"/>
      <c r="AOV6" s="188"/>
      <c r="AOW6" s="188"/>
      <c r="AOX6" s="188"/>
      <c r="AOY6" s="188"/>
      <c r="AOZ6" s="188"/>
      <c r="APA6" s="188"/>
      <c r="APB6" s="188"/>
      <c r="APC6" s="188"/>
      <c r="APD6" s="188"/>
      <c r="APE6" s="188"/>
      <c r="APF6" s="188"/>
      <c r="APG6" s="188"/>
      <c r="APH6" s="188"/>
      <c r="API6" s="188"/>
      <c r="APJ6" s="188"/>
      <c r="APK6" s="188"/>
      <c r="APL6" s="188"/>
      <c r="APM6" s="188"/>
      <c r="APN6" s="188"/>
      <c r="APO6" s="188"/>
      <c r="APP6" s="188"/>
      <c r="APQ6" s="188"/>
      <c r="APR6" s="188"/>
      <c r="APS6" s="188"/>
      <c r="APT6" s="188"/>
      <c r="APU6" s="188"/>
      <c r="APV6" s="188"/>
      <c r="APW6" s="188"/>
      <c r="APX6" s="188"/>
      <c r="APY6" s="188"/>
      <c r="APZ6" s="188"/>
      <c r="AQA6" s="188"/>
      <c r="AQB6" s="188"/>
      <c r="AQC6" s="188"/>
      <c r="AQD6" s="188"/>
      <c r="AQE6" s="188"/>
      <c r="AQF6" s="188"/>
      <c r="AQG6" s="188"/>
      <c r="AQH6" s="188"/>
      <c r="AQI6" s="188"/>
      <c r="AQJ6" s="188"/>
      <c r="AQK6" s="188"/>
      <c r="AQL6" s="188"/>
      <c r="AQM6" s="188"/>
      <c r="AQN6" s="188"/>
      <c r="AQO6" s="188"/>
      <c r="AQP6" s="188"/>
      <c r="AQQ6" s="188"/>
      <c r="AQR6" s="188"/>
      <c r="AQS6" s="188"/>
      <c r="AQT6" s="188"/>
      <c r="AQU6" s="188"/>
      <c r="AQV6" s="188"/>
      <c r="AQW6" s="188"/>
      <c r="AQX6" s="188"/>
      <c r="AQY6" s="188"/>
      <c r="AQZ6" s="188"/>
      <c r="ARA6" s="188"/>
      <c r="ARB6" s="188"/>
      <c r="ARC6" s="188"/>
      <c r="ARD6" s="188"/>
      <c r="ARE6" s="188"/>
      <c r="ARF6" s="188"/>
      <c r="ARG6" s="188"/>
      <c r="ARH6" s="188"/>
      <c r="ARI6" s="188"/>
      <c r="ARJ6" s="188"/>
      <c r="ARK6" s="188"/>
      <c r="ARL6" s="188"/>
      <c r="ARM6" s="188"/>
      <c r="ARN6" s="188"/>
      <c r="ARO6" s="188"/>
      <c r="ARP6" s="188"/>
      <c r="ARQ6" s="188"/>
      <c r="ARR6" s="188"/>
      <c r="ARS6" s="188"/>
      <c r="ART6" s="188"/>
      <c r="ARU6" s="188"/>
      <c r="ARV6" s="188"/>
      <c r="ARW6" s="188"/>
      <c r="ARX6" s="188"/>
      <c r="ARY6" s="188"/>
      <c r="ARZ6" s="188"/>
      <c r="ASA6" s="188"/>
      <c r="ASB6" s="188"/>
      <c r="ASC6" s="188"/>
      <c r="ASD6" s="188"/>
      <c r="ASE6" s="188"/>
      <c r="ASF6" s="188"/>
      <c r="ASG6" s="188"/>
      <c r="ASH6" s="188"/>
      <c r="ASI6" s="188"/>
      <c r="ASJ6" s="188"/>
      <c r="ASK6" s="188"/>
      <c r="ASL6" s="188"/>
      <c r="ASM6" s="188"/>
      <c r="ASN6" s="188"/>
      <c r="ASO6" s="188"/>
      <c r="ASP6" s="188"/>
      <c r="ASQ6" s="188"/>
      <c r="ASR6" s="188"/>
      <c r="ASS6" s="188"/>
      <c r="AST6" s="188"/>
      <c r="ASU6" s="188"/>
      <c r="ASV6" s="188"/>
      <c r="ASW6" s="188"/>
      <c r="ASX6" s="188"/>
      <c r="ASY6" s="188"/>
      <c r="ASZ6" s="188"/>
      <c r="ATA6" s="188"/>
      <c r="ATB6" s="188"/>
      <c r="ATC6" s="188"/>
      <c r="ATD6" s="188"/>
      <c r="ATE6" s="188"/>
      <c r="ATF6" s="188"/>
      <c r="ATG6" s="188"/>
      <c r="ATH6" s="188"/>
      <c r="ATI6" s="188"/>
      <c r="ATJ6" s="188"/>
      <c r="ATK6" s="188"/>
      <c r="ATL6" s="188"/>
      <c r="ATM6" s="188"/>
      <c r="ATN6" s="188"/>
      <c r="ATO6" s="188"/>
      <c r="ATP6" s="188"/>
      <c r="ATQ6" s="188"/>
      <c r="ATR6" s="188"/>
      <c r="ATS6" s="188"/>
      <c r="ATT6" s="188"/>
      <c r="ATU6" s="188"/>
      <c r="ATV6" s="188"/>
      <c r="ATW6" s="188"/>
      <c r="ATX6" s="188"/>
      <c r="ATY6" s="188"/>
      <c r="ATZ6" s="188"/>
      <c r="AUA6" s="188"/>
      <c r="AUB6" s="188"/>
      <c r="AUC6" s="188"/>
      <c r="AUD6" s="188"/>
      <c r="AUE6" s="188"/>
      <c r="AUF6" s="188"/>
      <c r="AUG6" s="188"/>
      <c r="AUH6" s="188"/>
      <c r="AUI6" s="188"/>
      <c r="AUJ6" s="188"/>
      <c r="AUK6" s="188"/>
      <c r="AUL6" s="188"/>
      <c r="AUM6" s="188"/>
      <c r="AUN6" s="188"/>
      <c r="AUO6" s="188"/>
      <c r="AUP6" s="188"/>
      <c r="AUQ6" s="188"/>
      <c r="AUR6" s="188"/>
      <c r="AUS6" s="188"/>
      <c r="AUT6" s="188"/>
      <c r="AUU6" s="188"/>
      <c r="AUV6" s="188"/>
      <c r="AUW6" s="188"/>
      <c r="AUX6" s="188"/>
      <c r="AUY6" s="188"/>
      <c r="AUZ6" s="188"/>
      <c r="AVA6" s="188"/>
      <c r="AVB6" s="188"/>
      <c r="AVC6" s="188"/>
      <c r="AVD6" s="188"/>
      <c r="AVE6" s="188"/>
      <c r="AVF6" s="188"/>
      <c r="AVG6" s="188"/>
      <c r="AVH6" s="188"/>
      <c r="AVI6" s="188"/>
      <c r="AVJ6" s="188"/>
      <c r="AVK6" s="188"/>
      <c r="AVL6" s="188"/>
      <c r="AVM6" s="188"/>
      <c r="AVN6" s="188"/>
      <c r="AVO6" s="188"/>
      <c r="AVP6" s="188"/>
      <c r="AVQ6" s="188"/>
      <c r="AVR6" s="188"/>
      <c r="AVS6" s="188"/>
      <c r="AVT6" s="188"/>
      <c r="AVU6" s="188"/>
      <c r="AVV6" s="188"/>
      <c r="AVW6" s="188"/>
      <c r="AVX6" s="188"/>
      <c r="AVY6" s="188"/>
      <c r="AVZ6" s="188"/>
      <c r="AWA6" s="188"/>
      <c r="AWB6" s="188"/>
      <c r="AWC6" s="188"/>
      <c r="AWD6" s="188"/>
      <c r="AWE6" s="188"/>
      <c r="AWF6" s="188"/>
      <c r="AWG6" s="188"/>
      <c r="AWH6" s="188"/>
      <c r="AWI6" s="188"/>
      <c r="AWJ6" s="188"/>
      <c r="AWK6" s="188"/>
      <c r="AWL6" s="188"/>
      <c r="AWM6" s="188"/>
      <c r="AWN6" s="188"/>
      <c r="AWO6" s="188"/>
      <c r="AWP6" s="188"/>
      <c r="AWQ6" s="188"/>
      <c r="AWR6" s="188"/>
      <c r="AWS6" s="188"/>
      <c r="AWT6" s="188"/>
      <c r="AWU6" s="188"/>
      <c r="AWV6" s="188"/>
      <c r="AWW6" s="188"/>
      <c r="AWX6" s="188"/>
      <c r="AWY6" s="188"/>
      <c r="AWZ6" s="188"/>
      <c r="AXA6" s="188"/>
      <c r="AXB6" s="188"/>
      <c r="AXC6" s="188"/>
      <c r="AXD6" s="188"/>
      <c r="AXE6" s="188"/>
      <c r="AXF6" s="188"/>
      <c r="AXG6" s="188"/>
      <c r="AXH6" s="188"/>
      <c r="AXI6" s="188"/>
      <c r="AXJ6" s="188"/>
      <c r="AXK6" s="188"/>
      <c r="AXL6" s="188"/>
      <c r="AXM6" s="188"/>
      <c r="AXN6" s="188"/>
      <c r="AXO6" s="188"/>
      <c r="AXP6" s="188"/>
      <c r="AXQ6" s="188"/>
      <c r="AXR6" s="188"/>
      <c r="AXS6" s="188"/>
      <c r="AXT6" s="188"/>
      <c r="AXU6" s="188"/>
      <c r="AXV6" s="188"/>
      <c r="AXW6" s="188"/>
      <c r="AXX6" s="188"/>
      <c r="AXY6" s="188"/>
      <c r="AXZ6" s="188"/>
      <c r="AYA6" s="188"/>
      <c r="AYB6" s="188"/>
      <c r="AYC6" s="188"/>
      <c r="AYD6" s="188"/>
      <c r="AYE6" s="188"/>
      <c r="AYF6" s="188"/>
      <c r="AYG6" s="188"/>
      <c r="AYH6" s="188"/>
      <c r="AYI6" s="188"/>
      <c r="AYJ6" s="188"/>
      <c r="AYK6" s="188"/>
      <c r="AYL6" s="188"/>
      <c r="AYM6" s="188"/>
      <c r="AYN6" s="188"/>
      <c r="AYO6" s="188"/>
      <c r="AYP6" s="188"/>
      <c r="AYQ6" s="188"/>
      <c r="AYR6" s="188"/>
      <c r="AYS6" s="188"/>
      <c r="AYT6" s="188"/>
      <c r="AYU6" s="188"/>
      <c r="AYV6" s="188"/>
      <c r="AYW6" s="188"/>
      <c r="AYX6" s="188"/>
      <c r="AYY6" s="188"/>
      <c r="AYZ6" s="188"/>
      <c r="AZA6" s="188"/>
      <c r="AZB6" s="188"/>
      <c r="AZC6" s="188"/>
      <c r="AZD6" s="188"/>
      <c r="AZE6" s="188"/>
      <c r="AZF6" s="188"/>
      <c r="AZG6" s="188"/>
      <c r="AZH6" s="188"/>
      <c r="AZI6" s="188"/>
      <c r="AZJ6" s="188"/>
      <c r="AZK6" s="188"/>
      <c r="AZL6" s="188"/>
      <c r="AZM6" s="188"/>
      <c r="AZN6" s="188"/>
      <c r="AZO6" s="188"/>
      <c r="AZP6" s="188"/>
      <c r="AZQ6" s="188"/>
      <c r="AZR6" s="188"/>
      <c r="AZS6" s="188"/>
      <c r="AZT6" s="188"/>
      <c r="AZU6" s="188"/>
      <c r="AZV6" s="188"/>
      <c r="AZW6" s="188"/>
      <c r="AZX6" s="188"/>
      <c r="AZY6" s="188"/>
      <c r="AZZ6" s="188"/>
      <c r="BAA6" s="188"/>
      <c r="BAB6" s="188"/>
      <c r="BAC6" s="188"/>
      <c r="BAD6" s="188"/>
      <c r="BAE6" s="188"/>
      <c r="BAF6" s="188"/>
      <c r="BAG6" s="188"/>
      <c r="BAH6" s="188"/>
      <c r="BAI6" s="188"/>
      <c r="BAJ6" s="188"/>
      <c r="BAK6" s="188"/>
      <c r="BAL6" s="188"/>
      <c r="BAM6" s="188"/>
      <c r="BAN6" s="188"/>
      <c r="BAO6" s="188"/>
      <c r="BAP6" s="188"/>
      <c r="BAQ6" s="188"/>
      <c r="BAR6" s="188"/>
      <c r="BAS6" s="188"/>
      <c r="BAT6" s="188"/>
      <c r="BAU6" s="188"/>
      <c r="BAV6" s="188"/>
      <c r="BAW6" s="188"/>
      <c r="BAX6" s="188"/>
      <c r="BAY6" s="188"/>
      <c r="BAZ6" s="188"/>
      <c r="BBA6" s="188"/>
      <c r="BBB6" s="188"/>
      <c r="BBC6" s="188"/>
      <c r="BBD6" s="188"/>
      <c r="BBE6" s="188"/>
      <c r="BBF6" s="188"/>
      <c r="BBG6" s="188"/>
      <c r="BBH6" s="188"/>
      <c r="BBI6" s="188"/>
      <c r="BBJ6" s="188"/>
      <c r="BBK6" s="188"/>
      <c r="BBL6" s="188"/>
      <c r="BBM6" s="188"/>
      <c r="BBN6" s="188"/>
      <c r="BBO6" s="188"/>
      <c r="BBP6" s="188"/>
      <c r="BBQ6" s="188"/>
      <c r="BBR6" s="188"/>
      <c r="BBS6" s="188"/>
      <c r="BBT6" s="188"/>
      <c r="BBU6" s="188"/>
      <c r="BBV6" s="188"/>
      <c r="BBW6" s="188"/>
      <c r="BBX6" s="188"/>
      <c r="BBY6" s="188"/>
      <c r="BBZ6" s="188"/>
      <c r="BCA6" s="188"/>
      <c r="BCB6" s="188"/>
      <c r="BCC6" s="188"/>
      <c r="BCD6" s="188"/>
      <c r="BCE6" s="188"/>
      <c r="BCF6" s="188"/>
      <c r="BCG6" s="188"/>
      <c r="BCH6" s="188"/>
      <c r="BCI6" s="188"/>
      <c r="BCJ6" s="188"/>
      <c r="BCK6" s="188"/>
      <c r="BCL6" s="188"/>
      <c r="BCM6" s="188"/>
      <c r="BCN6" s="188"/>
      <c r="BCO6" s="188"/>
      <c r="BCP6" s="188"/>
      <c r="BCQ6" s="188"/>
      <c r="BCR6" s="188"/>
      <c r="BCS6" s="188"/>
      <c r="BCT6" s="188"/>
      <c r="BCU6" s="188"/>
      <c r="BCV6" s="188"/>
      <c r="BCW6" s="188"/>
      <c r="BCX6" s="188"/>
      <c r="BCY6" s="188"/>
      <c r="BCZ6" s="188"/>
      <c r="BDA6" s="188"/>
      <c r="BDB6" s="188"/>
      <c r="BDC6" s="188"/>
      <c r="BDD6" s="188"/>
      <c r="BDE6" s="188"/>
      <c r="BDF6" s="188"/>
      <c r="BDG6" s="188"/>
      <c r="BDH6" s="188"/>
      <c r="BDI6" s="188"/>
      <c r="BDJ6" s="188"/>
      <c r="BDK6" s="188"/>
      <c r="BDL6" s="188"/>
      <c r="BDM6" s="188"/>
      <c r="BDN6" s="188"/>
      <c r="BDO6" s="188"/>
      <c r="BDP6" s="188"/>
      <c r="BDQ6" s="188"/>
      <c r="BDR6" s="188"/>
      <c r="BDS6" s="188"/>
      <c r="BDT6" s="188"/>
      <c r="BDU6" s="188"/>
      <c r="BDV6" s="188"/>
      <c r="BDW6" s="188"/>
      <c r="BDX6" s="188"/>
      <c r="BDY6" s="188"/>
      <c r="BDZ6" s="188"/>
      <c r="BEA6" s="188"/>
      <c r="BEB6" s="188"/>
      <c r="BEC6" s="188"/>
      <c r="BED6" s="188"/>
      <c r="BEE6" s="188"/>
      <c r="BEF6" s="188"/>
      <c r="BEG6" s="188"/>
      <c r="BEH6" s="188"/>
      <c r="BEI6" s="188"/>
      <c r="BEJ6" s="188"/>
      <c r="BEK6" s="188"/>
      <c r="BEL6" s="188"/>
      <c r="BEM6" s="188"/>
      <c r="BEN6" s="188"/>
      <c r="BEO6" s="188"/>
      <c r="BEP6" s="188"/>
      <c r="BEQ6" s="188"/>
      <c r="BER6" s="188"/>
      <c r="BES6" s="188"/>
      <c r="BET6" s="188"/>
      <c r="BEU6" s="188"/>
      <c r="BEV6" s="188"/>
      <c r="BEW6" s="188"/>
      <c r="BEX6" s="188"/>
      <c r="BEY6" s="188"/>
      <c r="BEZ6" s="188"/>
      <c r="BFA6" s="188"/>
      <c r="BFB6" s="188"/>
      <c r="BFC6" s="188"/>
      <c r="BFD6" s="188"/>
      <c r="BFE6" s="188"/>
      <c r="BFF6" s="188"/>
      <c r="BFG6" s="188"/>
      <c r="BFH6" s="188"/>
      <c r="BFI6" s="188"/>
      <c r="BFJ6" s="188"/>
      <c r="BFK6" s="188"/>
      <c r="BFL6" s="188"/>
      <c r="BFM6" s="188"/>
      <c r="BFN6" s="188"/>
      <c r="BFO6" s="188"/>
      <c r="BFP6" s="188"/>
      <c r="BFQ6" s="188"/>
      <c r="BFR6" s="188"/>
      <c r="BFS6" s="188"/>
      <c r="BFT6" s="188"/>
      <c r="BFU6" s="188"/>
      <c r="BFV6" s="188"/>
      <c r="BFW6" s="188"/>
      <c r="BFX6" s="188"/>
      <c r="BFY6" s="188"/>
      <c r="BFZ6" s="188"/>
      <c r="BGA6" s="188"/>
      <c r="BGB6" s="188"/>
      <c r="BGC6" s="188"/>
      <c r="BGD6" s="188"/>
      <c r="BGE6" s="188"/>
      <c r="BGF6" s="188"/>
      <c r="BGG6" s="188"/>
      <c r="BGH6" s="188"/>
      <c r="BGI6" s="188"/>
      <c r="BGJ6" s="188"/>
      <c r="BGK6" s="188"/>
      <c r="BGL6" s="188"/>
      <c r="BGM6" s="188"/>
      <c r="BGN6" s="188"/>
      <c r="BGO6" s="188"/>
      <c r="BGP6" s="188"/>
      <c r="BGQ6" s="188"/>
      <c r="BGR6" s="188"/>
      <c r="BGS6" s="188"/>
      <c r="BGT6" s="188"/>
      <c r="BGU6" s="188"/>
      <c r="BGV6" s="188"/>
      <c r="BGW6" s="188"/>
      <c r="BGX6" s="188"/>
      <c r="BGY6" s="188"/>
      <c r="BGZ6" s="188"/>
      <c r="BHA6" s="188"/>
      <c r="BHB6" s="188"/>
      <c r="BHC6" s="188"/>
      <c r="BHD6" s="188"/>
      <c r="BHE6" s="188"/>
      <c r="BHF6" s="188"/>
      <c r="BHG6" s="188"/>
      <c r="BHH6" s="188"/>
      <c r="BHI6" s="188"/>
      <c r="BHJ6" s="188"/>
      <c r="BHK6" s="188"/>
      <c r="BHL6" s="188"/>
      <c r="BHM6" s="188"/>
      <c r="BHN6" s="188"/>
      <c r="BHO6" s="188"/>
      <c r="BHP6" s="188"/>
      <c r="BHQ6" s="188"/>
      <c r="BHR6" s="188"/>
      <c r="BHS6" s="188"/>
      <c r="BHT6" s="188"/>
      <c r="BHU6" s="188"/>
      <c r="BHV6" s="188"/>
      <c r="BHW6" s="188"/>
      <c r="BHX6" s="188"/>
      <c r="BHY6" s="188"/>
      <c r="BHZ6" s="188"/>
      <c r="BIA6" s="188"/>
      <c r="BIB6" s="188"/>
      <c r="BIC6" s="188"/>
      <c r="BID6" s="188"/>
      <c r="BIE6" s="188"/>
      <c r="BIF6" s="188"/>
      <c r="BIG6" s="188"/>
      <c r="BIH6" s="188"/>
      <c r="BII6" s="188"/>
      <c r="BIJ6" s="188"/>
      <c r="BIK6" s="188"/>
      <c r="BIL6" s="188"/>
      <c r="BIM6" s="188"/>
      <c r="BIN6" s="188"/>
      <c r="BIO6" s="188"/>
      <c r="BIP6" s="188"/>
      <c r="BIQ6" s="188"/>
      <c r="BIR6" s="188"/>
      <c r="BIS6" s="188"/>
      <c r="BIT6" s="188"/>
      <c r="BIU6" s="188"/>
      <c r="BIV6" s="188"/>
      <c r="BIW6" s="188"/>
      <c r="BIX6" s="188"/>
      <c r="BIY6" s="188"/>
      <c r="BIZ6" s="188"/>
      <c r="BJA6" s="188"/>
      <c r="BJB6" s="188"/>
      <c r="BJC6" s="188"/>
      <c r="BJD6" s="188"/>
      <c r="BJE6" s="188"/>
      <c r="BJF6" s="188"/>
      <c r="BJG6" s="188"/>
      <c r="BJH6" s="188"/>
      <c r="BJI6" s="188"/>
      <c r="BJJ6" s="188"/>
      <c r="BJK6" s="188"/>
      <c r="BJL6" s="188"/>
      <c r="BJM6" s="188"/>
      <c r="BJN6" s="188"/>
      <c r="BJO6" s="188"/>
      <c r="BJP6" s="188"/>
      <c r="BJQ6" s="188"/>
      <c r="BJR6" s="188"/>
      <c r="BJS6" s="188"/>
      <c r="BJT6" s="188"/>
      <c r="BJU6" s="188"/>
      <c r="BJV6" s="188"/>
      <c r="BJW6" s="188"/>
      <c r="BJX6" s="188"/>
      <c r="BJY6" s="188"/>
      <c r="BJZ6" s="188"/>
      <c r="BKA6" s="188"/>
      <c r="BKB6" s="188"/>
      <c r="BKC6" s="188"/>
      <c r="BKD6" s="188"/>
      <c r="BKE6" s="188"/>
      <c r="BKF6" s="188"/>
      <c r="BKG6" s="188"/>
      <c r="BKH6" s="188"/>
      <c r="BKI6" s="188"/>
      <c r="BKJ6" s="188"/>
      <c r="BKK6" s="188"/>
      <c r="BKL6" s="188"/>
      <c r="BKM6" s="188"/>
      <c r="BKN6" s="188"/>
      <c r="BKO6" s="188"/>
      <c r="BKP6" s="188"/>
      <c r="BKQ6" s="188"/>
      <c r="BKR6" s="188"/>
      <c r="BKS6" s="188"/>
      <c r="BKT6" s="188"/>
      <c r="BKU6" s="188"/>
      <c r="BKV6" s="188"/>
      <c r="BKW6" s="188"/>
      <c r="BKX6" s="188"/>
      <c r="BKY6" s="188"/>
      <c r="BKZ6" s="188"/>
      <c r="BLA6" s="188"/>
      <c r="BLB6" s="188"/>
      <c r="BLC6" s="188"/>
      <c r="BLD6" s="188"/>
      <c r="BLE6" s="188"/>
      <c r="BLF6" s="188"/>
      <c r="BLG6" s="188"/>
      <c r="BLH6" s="188"/>
      <c r="BLI6" s="188"/>
      <c r="BLJ6" s="188"/>
      <c r="BLK6" s="188"/>
      <c r="BLL6" s="188"/>
      <c r="BLM6" s="188"/>
      <c r="BLN6" s="188"/>
      <c r="BLO6" s="188"/>
      <c r="BLP6" s="188"/>
      <c r="BLQ6" s="188"/>
      <c r="BLR6" s="188"/>
      <c r="BLS6" s="188"/>
      <c r="BLT6" s="188"/>
      <c r="BLU6" s="188"/>
      <c r="BLV6" s="188"/>
      <c r="BLW6" s="188"/>
      <c r="BLX6" s="188"/>
      <c r="BLY6" s="188"/>
      <c r="BLZ6" s="188"/>
      <c r="BMA6" s="188"/>
      <c r="BMB6" s="188"/>
      <c r="BMC6" s="188"/>
      <c r="BMD6" s="188"/>
      <c r="BME6" s="188"/>
      <c r="BMF6" s="188"/>
      <c r="BMG6" s="188"/>
      <c r="BMH6" s="188"/>
      <c r="BMI6" s="188"/>
      <c r="BMJ6" s="188"/>
      <c r="BMK6" s="188"/>
      <c r="BML6" s="188"/>
      <c r="BMM6" s="188"/>
      <c r="BMN6" s="188"/>
      <c r="BMO6" s="188"/>
      <c r="BMP6" s="188"/>
      <c r="BMQ6" s="188"/>
      <c r="BMR6" s="188"/>
      <c r="BMS6" s="188"/>
      <c r="BMT6" s="188"/>
      <c r="BMU6" s="188"/>
      <c r="BMV6" s="188"/>
      <c r="BMW6" s="188"/>
      <c r="BMX6" s="188"/>
      <c r="BMY6" s="188"/>
      <c r="BMZ6" s="188"/>
      <c r="BNA6" s="188"/>
      <c r="BNB6" s="188"/>
      <c r="BNC6" s="188"/>
      <c r="BND6" s="188"/>
      <c r="BNE6" s="188"/>
      <c r="BNF6" s="188"/>
      <c r="BNG6" s="188"/>
      <c r="BNH6" s="188"/>
      <c r="BNI6" s="188"/>
      <c r="BNJ6" s="188"/>
      <c r="BNK6" s="188"/>
      <c r="BNL6" s="188"/>
      <c r="BNM6" s="188"/>
      <c r="BNN6" s="188"/>
      <c r="BNO6" s="188"/>
      <c r="BNP6" s="188"/>
      <c r="BNQ6" s="188"/>
      <c r="BNR6" s="188"/>
      <c r="BNS6" s="188"/>
      <c r="BNT6" s="188"/>
      <c r="BNU6" s="188"/>
      <c r="BNV6" s="188"/>
      <c r="BNW6" s="188"/>
      <c r="BNX6" s="188"/>
      <c r="BNY6" s="188"/>
      <c r="BNZ6" s="188"/>
      <c r="BOA6" s="188"/>
      <c r="BOB6" s="188"/>
      <c r="BOC6" s="188"/>
      <c r="BOD6" s="188"/>
      <c r="BOE6" s="188"/>
      <c r="BOF6" s="188"/>
      <c r="BOG6" s="188"/>
      <c r="BOH6" s="188"/>
      <c r="BOI6" s="188"/>
      <c r="BOJ6" s="188"/>
      <c r="BOK6" s="188"/>
      <c r="BOL6" s="188"/>
      <c r="BOM6" s="188"/>
      <c r="BON6" s="188"/>
      <c r="BOO6" s="188"/>
      <c r="BOP6" s="188"/>
      <c r="BOQ6" s="188"/>
      <c r="BOR6" s="188"/>
      <c r="BOS6" s="188"/>
      <c r="BOT6" s="188"/>
      <c r="BOU6" s="188"/>
      <c r="BOV6" s="188"/>
      <c r="BOW6" s="188"/>
      <c r="BOX6" s="188"/>
      <c r="BOY6" s="188"/>
      <c r="BOZ6" s="188"/>
      <c r="BPA6" s="188"/>
      <c r="BPB6" s="188"/>
      <c r="BPC6" s="188"/>
      <c r="BPD6" s="188"/>
      <c r="BPE6" s="188"/>
      <c r="BPF6" s="188"/>
      <c r="BPG6" s="188"/>
      <c r="BPH6" s="188"/>
      <c r="BPI6" s="188"/>
      <c r="BPJ6" s="188"/>
      <c r="BPK6" s="188"/>
      <c r="BPL6" s="188"/>
      <c r="BPM6" s="188"/>
      <c r="BPN6" s="188"/>
      <c r="BPO6" s="188"/>
      <c r="BPP6" s="188"/>
      <c r="BPQ6" s="188"/>
      <c r="BPR6" s="188"/>
      <c r="BPS6" s="188"/>
      <c r="BPT6" s="188"/>
      <c r="BPU6" s="188"/>
      <c r="BPV6" s="188"/>
      <c r="BPW6" s="188"/>
      <c r="BPX6" s="188"/>
      <c r="BPY6" s="188"/>
      <c r="BPZ6" s="188"/>
      <c r="BQA6" s="188"/>
      <c r="BQB6" s="188"/>
      <c r="BQC6" s="188"/>
      <c r="BQD6" s="188"/>
      <c r="BQE6" s="188"/>
      <c r="BQF6" s="188"/>
      <c r="BQG6" s="188"/>
      <c r="BQH6" s="188"/>
      <c r="BQI6" s="188"/>
      <c r="BQJ6" s="188"/>
      <c r="BQK6" s="188"/>
      <c r="BQL6" s="188"/>
      <c r="BQM6" s="188"/>
      <c r="BQN6" s="188"/>
      <c r="BQO6" s="188"/>
      <c r="BQP6" s="188"/>
      <c r="BQQ6" s="188"/>
      <c r="BQR6" s="188"/>
      <c r="BQS6" s="188"/>
      <c r="BQT6" s="188"/>
      <c r="BQU6" s="188"/>
      <c r="BQV6" s="188"/>
      <c r="BQW6" s="188"/>
      <c r="BQX6" s="188"/>
      <c r="BQY6" s="188"/>
      <c r="BQZ6" s="188"/>
      <c r="BRA6" s="188"/>
      <c r="BRB6" s="188"/>
      <c r="BRC6" s="188"/>
      <c r="BRD6" s="188"/>
      <c r="BRE6" s="188"/>
      <c r="BRF6" s="188"/>
      <c r="BRG6" s="188"/>
      <c r="BRH6" s="188"/>
      <c r="BRI6" s="188"/>
      <c r="BRJ6" s="188"/>
      <c r="BRK6" s="188"/>
      <c r="BRL6" s="188"/>
      <c r="BRM6" s="188"/>
      <c r="BRN6" s="188"/>
      <c r="BRO6" s="188"/>
      <c r="BRP6" s="188"/>
      <c r="BRQ6" s="188"/>
      <c r="BRR6" s="188"/>
      <c r="BRS6" s="188"/>
      <c r="BRT6" s="188"/>
      <c r="BRU6" s="188"/>
      <c r="BRV6" s="188"/>
      <c r="BRW6" s="188"/>
      <c r="BRX6" s="188"/>
      <c r="BRY6" s="188"/>
      <c r="BRZ6" s="188"/>
      <c r="BSA6" s="188"/>
      <c r="BSB6" s="188"/>
      <c r="BSC6" s="188"/>
      <c r="BSD6" s="188"/>
      <c r="BSE6" s="188"/>
      <c r="BSF6" s="188"/>
      <c r="BSG6" s="188"/>
      <c r="BSH6" s="188"/>
      <c r="BSI6" s="188"/>
      <c r="BSJ6" s="188"/>
      <c r="BSK6" s="188"/>
      <c r="BSL6" s="188"/>
      <c r="BSM6" s="188"/>
      <c r="BSN6" s="188"/>
      <c r="BSO6" s="188"/>
      <c r="BSP6" s="188"/>
      <c r="BSQ6" s="188"/>
      <c r="BSR6" s="188"/>
      <c r="BSS6" s="188"/>
      <c r="BST6" s="188"/>
      <c r="BSU6" s="188"/>
      <c r="BSV6" s="188"/>
      <c r="BSW6" s="188"/>
      <c r="BSX6" s="188"/>
      <c r="BSY6" s="188"/>
      <c r="BSZ6" s="188"/>
      <c r="BTA6" s="188"/>
      <c r="BTB6" s="188"/>
      <c r="BTC6" s="188"/>
      <c r="BTD6" s="188"/>
      <c r="BTE6" s="188"/>
      <c r="BTF6" s="188"/>
      <c r="BTG6" s="188"/>
      <c r="BTH6" s="188"/>
      <c r="BTI6" s="188"/>
      <c r="BTJ6" s="188"/>
      <c r="BTK6" s="188"/>
      <c r="BTL6" s="188"/>
      <c r="BTM6" s="188"/>
      <c r="BTN6" s="188"/>
      <c r="BTO6" s="188"/>
      <c r="BTP6" s="188"/>
      <c r="BTQ6" s="188"/>
      <c r="BTR6" s="188"/>
      <c r="BTS6" s="188"/>
      <c r="BTT6" s="188"/>
      <c r="BTU6" s="188"/>
      <c r="BTV6" s="188"/>
      <c r="BTW6" s="188"/>
      <c r="BTX6" s="188"/>
      <c r="BTY6" s="188"/>
      <c r="BTZ6" s="188"/>
      <c r="BUA6" s="188"/>
      <c r="BUB6" s="188"/>
      <c r="BUC6" s="188"/>
      <c r="BUD6" s="188"/>
      <c r="BUE6" s="188"/>
      <c r="BUF6" s="188"/>
      <c r="BUG6" s="188"/>
      <c r="BUH6" s="188"/>
      <c r="BUI6" s="188"/>
      <c r="BUJ6" s="188"/>
      <c r="BUK6" s="188"/>
      <c r="BUL6" s="188"/>
      <c r="BUM6" s="188"/>
      <c r="BUN6" s="188"/>
      <c r="BUO6" s="188"/>
      <c r="BUP6" s="188"/>
      <c r="BUQ6" s="188"/>
      <c r="BUR6" s="188"/>
      <c r="BUS6" s="188"/>
      <c r="BUT6" s="188"/>
      <c r="BUU6" s="188"/>
      <c r="BUV6" s="188"/>
      <c r="BUW6" s="188"/>
      <c r="BUX6" s="188"/>
      <c r="BUY6" s="188"/>
      <c r="BUZ6" s="188"/>
      <c r="BVA6" s="188"/>
      <c r="BVB6" s="188"/>
      <c r="BVC6" s="188"/>
      <c r="BVD6" s="188"/>
      <c r="BVE6" s="188"/>
      <c r="BVF6" s="188"/>
      <c r="BVG6" s="188"/>
      <c r="BVH6" s="188"/>
      <c r="BVI6" s="188"/>
      <c r="BVJ6" s="188"/>
      <c r="BVK6" s="188"/>
      <c r="BVL6" s="188"/>
      <c r="BVM6" s="188"/>
      <c r="BVN6" s="188"/>
      <c r="BVO6" s="188"/>
      <c r="BVP6" s="188"/>
      <c r="BVQ6" s="188"/>
      <c r="BVR6" s="188"/>
      <c r="BVS6" s="188"/>
      <c r="BVT6" s="188"/>
      <c r="BVU6" s="188"/>
      <c r="BVV6" s="188"/>
      <c r="BVW6" s="188"/>
      <c r="BVX6" s="188"/>
      <c r="BVY6" s="188"/>
      <c r="BVZ6" s="188"/>
      <c r="BWA6" s="188"/>
      <c r="BWB6" s="188"/>
      <c r="BWC6" s="188"/>
      <c r="BWD6" s="188"/>
      <c r="BWE6" s="188"/>
      <c r="BWF6" s="188"/>
      <c r="BWG6" s="188"/>
      <c r="BWH6" s="188"/>
      <c r="BWI6" s="188"/>
      <c r="BWJ6" s="188"/>
      <c r="BWK6" s="188"/>
      <c r="BWL6" s="188"/>
      <c r="BWM6" s="188"/>
      <c r="BWN6" s="188"/>
      <c r="BWO6" s="188"/>
      <c r="BWP6" s="188"/>
      <c r="BWQ6" s="188"/>
      <c r="BWR6" s="188"/>
      <c r="BWS6" s="188"/>
      <c r="BWT6" s="188"/>
      <c r="BWU6" s="188"/>
      <c r="BWV6" s="188"/>
      <c r="BWW6" s="188"/>
      <c r="BWX6" s="188"/>
      <c r="BWY6" s="188"/>
      <c r="BWZ6" s="188"/>
      <c r="BXA6" s="188"/>
      <c r="BXB6" s="188"/>
      <c r="BXC6" s="188"/>
      <c r="BXD6" s="188"/>
      <c r="BXE6" s="188"/>
      <c r="BXF6" s="188"/>
      <c r="BXG6" s="188"/>
      <c r="BXH6" s="188"/>
      <c r="BXI6" s="188"/>
      <c r="BXJ6" s="188"/>
      <c r="BXK6" s="188"/>
      <c r="BXL6" s="188"/>
      <c r="BXM6" s="188"/>
      <c r="BXN6" s="188"/>
      <c r="BXO6" s="188"/>
      <c r="BXP6" s="188"/>
      <c r="BXQ6" s="188"/>
      <c r="BXR6" s="188"/>
      <c r="BXS6" s="188"/>
      <c r="BXT6" s="188"/>
      <c r="BXU6" s="188"/>
      <c r="BXV6" s="188"/>
      <c r="BXW6" s="188"/>
      <c r="BXX6" s="188"/>
      <c r="BXY6" s="188"/>
      <c r="BXZ6" s="188"/>
      <c r="BYA6" s="188"/>
      <c r="BYB6" s="188"/>
      <c r="BYC6" s="188"/>
      <c r="BYD6" s="188"/>
      <c r="BYE6" s="188"/>
      <c r="BYF6" s="188"/>
      <c r="BYG6" s="188"/>
      <c r="BYH6" s="188"/>
      <c r="BYI6" s="188"/>
      <c r="BYJ6" s="188"/>
      <c r="BYK6" s="188"/>
      <c r="BYL6" s="188"/>
      <c r="BYM6" s="188"/>
      <c r="BYN6" s="188"/>
      <c r="BYO6" s="188"/>
      <c r="BYP6" s="188"/>
      <c r="BYQ6" s="188"/>
      <c r="BYR6" s="188"/>
      <c r="BYS6" s="188"/>
      <c r="BYT6" s="188"/>
      <c r="BYU6" s="188"/>
      <c r="BYV6" s="188"/>
      <c r="BYW6" s="188"/>
      <c r="BYX6" s="188"/>
      <c r="BYY6" s="188"/>
      <c r="BYZ6" s="188"/>
      <c r="BZA6" s="188"/>
      <c r="BZB6" s="188"/>
      <c r="BZC6" s="188"/>
      <c r="BZD6" s="188"/>
      <c r="BZE6" s="188"/>
      <c r="BZF6" s="188"/>
      <c r="BZG6" s="188"/>
      <c r="BZH6" s="188"/>
      <c r="BZI6" s="188"/>
      <c r="BZJ6" s="188"/>
      <c r="BZK6" s="188"/>
      <c r="BZL6" s="188"/>
      <c r="BZM6" s="188"/>
      <c r="BZN6" s="188"/>
      <c r="BZO6" s="188"/>
      <c r="BZP6" s="188"/>
      <c r="BZQ6" s="188"/>
      <c r="BZR6" s="188"/>
      <c r="BZS6" s="188"/>
      <c r="BZT6" s="188"/>
      <c r="BZU6" s="188"/>
      <c r="BZV6" s="188"/>
      <c r="BZW6" s="188"/>
      <c r="BZX6" s="188"/>
      <c r="BZY6" s="188"/>
      <c r="BZZ6" s="188"/>
      <c r="CAA6" s="188"/>
      <c r="CAB6" s="188"/>
      <c r="CAC6" s="188"/>
      <c r="CAD6" s="188"/>
      <c r="CAE6" s="188"/>
      <c r="CAF6" s="188"/>
      <c r="CAG6" s="188"/>
      <c r="CAH6" s="188"/>
      <c r="CAI6" s="188"/>
      <c r="CAJ6" s="188"/>
      <c r="CAK6" s="188"/>
      <c r="CAL6" s="188"/>
      <c r="CAM6" s="188"/>
      <c r="CAN6" s="188"/>
      <c r="CAO6" s="188"/>
      <c r="CAP6" s="188"/>
      <c r="CAQ6" s="188"/>
      <c r="CAR6" s="188"/>
      <c r="CAS6" s="188"/>
      <c r="CAT6" s="188"/>
      <c r="CAU6" s="188"/>
      <c r="CAV6" s="188"/>
      <c r="CAW6" s="188"/>
      <c r="CAX6" s="188"/>
      <c r="CAY6" s="188"/>
      <c r="CAZ6" s="188"/>
      <c r="CBA6" s="188"/>
      <c r="CBB6" s="188"/>
      <c r="CBC6" s="188"/>
      <c r="CBD6" s="188"/>
      <c r="CBE6" s="188"/>
      <c r="CBF6" s="188"/>
      <c r="CBG6" s="188"/>
      <c r="CBH6" s="188"/>
      <c r="CBI6" s="188"/>
      <c r="CBJ6" s="188"/>
      <c r="CBK6" s="188"/>
      <c r="CBL6" s="188"/>
      <c r="CBM6" s="188"/>
      <c r="CBN6" s="188"/>
      <c r="CBO6" s="188"/>
      <c r="CBP6" s="188"/>
      <c r="CBQ6" s="188"/>
      <c r="CBR6" s="188"/>
      <c r="CBS6" s="188"/>
      <c r="CBT6" s="188"/>
      <c r="CBU6" s="188"/>
      <c r="CBV6" s="188"/>
      <c r="CBW6" s="188"/>
      <c r="CBX6" s="188"/>
      <c r="CBY6" s="188"/>
      <c r="CBZ6" s="188"/>
      <c r="CCA6" s="188"/>
      <c r="CCB6" s="188"/>
      <c r="CCC6" s="188"/>
      <c r="CCD6" s="188"/>
      <c r="CCE6" s="188"/>
      <c r="CCF6" s="188"/>
      <c r="CCG6" s="188"/>
      <c r="CCH6" s="188"/>
      <c r="CCI6" s="188"/>
      <c r="CCJ6" s="188"/>
      <c r="CCK6" s="188"/>
      <c r="CCL6" s="188"/>
      <c r="CCM6" s="188"/>
      <c r="CCN6" s="188"/>
      <c r="CCO6" s="188"/>
      <c r="CCP6" s="188"/>
      <c r="CCQ6" s="188"/>
      <c r="CCR6" s="188"/>
      <c r="CCS6" s="188"/>
      <c r="CCT6" s="188"/>
      <c r="CCU6" s="188"/>
      <c r="CCV6" s="188"/>
      <c r="CCW6" s="188"/>
      <c r="CCX6" s="188"/>
      <c r="CCY6" s="188"/>
      <c r="CCZ6" s="188"/>
      <c r="CDA6" s="188"/>
      <c r="CDB6" s="188"/>
      <c r="CDC6" s="188"/>
      <c r="CDD6" s="188"/>
      <c r="CDE6" s="188"/>
      <c r="CDF6" s="188"/>
      <c r="CDG6" s="188"/>
      <c r="CDH6" s="188"/>
      <c r="CDI6" s="188"/>
      <c r="CDJ6" s="188"/>
      <c r="CDK6" s="188"/>
      <c r="CDL6" s="188"/>
      <c r="CDM6" s="188"/>
      <c r="CDN6" s="188"/>
      <c r="CDO6" s="188"/>
      <c r="CDP6" s="188"/>
      <c r="CDQ6" s="188"/>
      <c r="CDR6" s="188"/>
      <c r="CDS6" s="188"/>
      <c r="CDT6" s="188"/>
      <c r="CDU6" s="188"/>
      <c r="CDV6" s="188"/>
      <c r="CDW6" s="188"/>
      <c r="CDX6" s="188"/>
      <c r="CDY6" s="188"/>
      <c r="CDZ6" s="188"/>
      <c r="CEA6" s="188"/>
      <c r="CEB6" s="188"/>
      <c r="CEC6" s="188"/>
      <c r="CED6" s="188"/>
      <c r="CEE6" s="188"/>
      <c r="CEF6" s="188"/>
      <c r="CEG6" s="188"/>
      <c r="CEH6" s="188"/>
      <c r="CEI6" s="188"/>
      <c r="CEJ6" s="188"/>
      <c r="CEK6" s="188"/>
      <c r="CEL6" s="188"/>
      <c r="CEM6" s="188"/>
      <c r="CEN6" s="188"/>
      <c r="CEO6" s="188"/>
      <c r="CEP6" s="188"/>
      <c r="CEQ6" s="188"/>
      <c r="CER6" s="188"/>
      <c r="CES6" s="188"/>
      <c r="CET6" s="188"/>
      <c r="CEU6" s="188"/>
      <c r="CEV6" s="188"/>
      <c r="CEW6" s="188"/>
      <c r="CEX6" s="188"/>
      <c r="CEY6" s="188"/>
      <c r="CEZ6" s="188"/>
      <c r="CFA6" s="188"/>
      <c r="CFB6" s="188"/>
      <c r="CFC6" s="188"/>
      <c r="CFD6" s="188"/>
      <c r="CFE6" s="188"/>
      <c r="CFF6" s="188"/>
      <c r="CFG6" s="188"/>
      <c r="CFH6" s="188"/>
      <c r="CFI6" s="188"/>
      <c r="CFJ6" s="188"/>
      <c r="CFK6" s="188"/>
      <c r="CFL6" s="188"/>
      <c r="CFM6" s="188"/>
      <c r="CFN6" s="188"/>
      <c r="CFO6" s="188"/>
      <c r="CFP6" s="188"/>
      <c r="CFQ6" s="188"/>
      <c r="CFR6" s="188"/>
      <c r="CFS6" s="188"/>
      <c r="CFT6" s="188"/>
      <c r="CFU6" s="188"/>
      <c r="CFV6" s="188"/>
      <c r="CFW6" s="188"/>
      <c r="CFX6" s="188"/>
      <c r="CFY6" s="188"/>
      <c r="CFZ6" s="188"/>
      <c r="CGA6" s="188"/>
      <c r="CGB6" s="188"/>
      <c r="CGC6" s="188"/>
      <c r="CGD6" s="188"/>
      <c r="CGE6" s="188"/>
      <c r="CGF6" s="188"/>
      <c r="CGG6" s="188"/>
      <c r="CGH6" s="188"/>
      <c r="CGI6" s="188"/>
      <c r="CGJ6" s="188"/>
      <c r="CGK6" s="188"/>
      <c r="CGL6" s="188"/>
      <c r="CGM6" s="188"/>
      <c r="CGN6" s="188"/>
      <c r="CGO6" s="188"/>
      <c r="CGP6" s="188"/>
      <c r="CGQ6" s="188"/>
      <c r="CGR6" s="188"/>
      <c r="CGS6" s="188"/>
      <c r="CGT6" s="188"/>
      <c r="CGU6" s="188"/>
      <c r="CGV6" s="188"/>
      <c r="CGW6" s="188"/>
      <c r="CGX6" s="188"/>
      <c r="CGY6" s="188"/>
      <c r="CGZ6" s="188"/>
      <c r="CHA6" s="188"/>
      <c r="CHB6" s="188"/>
      <c r="CHC6" s="188"/>
      <c r="CHD6" s="188"/>
      <c r="CHE6" s="188"/>
      <c r="CHF6" s="188"/>
      <c r="CHG6" s="188"/>
      <c r="CHH6" s="188"/>
      <c r="CHI6" s="188"/>
      <c r="CHJ6" s="188"/>
      <c r="CHK6" s="188"/>
      <c r="CHL6" s="188"/>
      <c r="CHM6" s="188"/>
      <c r="CHN6" s="188"/>
      <c r="CHO6" s="188"/>
      <c r="CHP6" s="188"/>
      <c r="CHQ6" s="188"/>
      <c r="CHR6" s="188"/>
      <c r="CHS6" s="188"/>
      <c r="CHT6" s="188"/>
      <c r="CHU6" s="188"/>
      <c r="CHV6" s="188"/>
      <c r="CHW6" s="188"/>
      <c r="CHX6" s="188"/>
      <c r="CHY6" s="188"/>
      <c r="CHZ6" s="188"/>
      <c r="CIA6" s="188"/>
      <c r="CIB6" s="188"/>
      <c r="CIC6" s="188"/>
      <c r="CID6" s="188"/>
      <c r="CIE6" s="188"/>
      <c r="CIF6" s="188"/>
      <c r="CIG6" s="188"/>
      <c r="CIH6" s="188"/>
      <c r="CII6" s="188"/>
      <c r="CIJ6" s="188"/>
      <c r="CIK6" s="188"/>
      <c r="CIL6" s="188"/>
      <c r="CIM6" s="188"/>
      <c r="CIN6" s="188"/>
      <c r="CIO6" s="188"/>
      <c r="CIP6" s="188"/>
      <c r="CIQ6" s="188"/>
      <c r="CIR6" s="188"/>
      <c r="CIS6" s="188"/>
      <c r="CIT6" s="188"/>
      <c r="CIU6" s="188"/>
      <c r="CIV6" s="188"/>
      <c r="CIW6" s="188"/>
      <c r="CIX6" s="188"/>
      <c r="CIY6" s="188"/>
      <c r="CIZ6" s="188"/>
      <c r="CJA6" s="188"/>
      <c r="CJB6" s="188"/>
      <c r="CJC6" s="188"/>
      <c r="CJD6" s="188"/>
      <c r="CJE6" s="188"/>
      <c r="CJF6" s="188"/>
      <c r="CJG6" s="188"/>
      <c r="CJH6" s="188"/>
      <c r="CJI6" s="188"/>
      <c r="CJJ6" s="188"/>
      <c r="CJK6" s="188"/>
      <c r="CJL6" s="188"/>
      <c r="CJM6" s="188"/>
      <c r="CJN6" s="188"/>
      <c r="CJO6" s="188"/>
      <c r="CJP6" s="188"/>
      <c r="CJQ6" s="188"/>
      <c r="CJR6" s="188"/>
      <c r="CJS6" s="188"/>
      <c r="CJT6" s="188"/>
      <c r="CJU6" s="188"/>
      <c r="CJV6" s="188"/>
      <c r="CJW6" s="188"/>
      <c r="CJX6" s="188"/>
      <c r="CJY6" s="188"/>
      <c r="CJZ6" s="188"/>
      <c r="CKA6" s="188"/>
      <c r="CKB6" s="188"/>
      <c r="CKC6" s="188"/>
      <c r="CKD6" s="188"/>
      <c r="CKE6" s="188"/>
      <c r="CKF6" s="188"/>
      <c r="CKG6" s="188"/>
      <c r="CKH6" s="188"/>
      <c r="CKI6" s="188"/>
      <c r="CKJ6" s="188"/>
      <c r="CKK6" s="188"/>
      <c r="CKL6" s="188"/>
      <c r="CKM6" s="188"/>
      <c r="CKN6" s="188"/>
      <c r="CKO6" s="188"/>
      <c r="CKP6" s="188"/>
      <c r="CKQ6" s="188"/>
      <c r="CKR6" s="188"/>
      <c r="CKS6" s="188"/>
      <c r="CKT6" s="188"/>
      <c r="CKU6" s="188"/>
      <c r="CKV6" s="188"/>
      <c r="CKW6" s="188"/>
      <c r="CKX6" s="188"/>
      <c r="CKY6" s="188"/>
      <c r="CKZ6" s="188"/>
      <c r="CLA6" s="188"/>
      <c r="CLB6" s="188"/>
      <c r="CLC6" s="188"/>
      <c r="CLD6" s="188"/>
      <c r="CLE6" s="188"/>
      <c r="CLF6" s="188"/>
      <c r="CLG6" s="188"/>
      <c r="CLH6" s="188"/>
      <c r="CLI6" s="188"/>
      <c r="CLJ6" s="188"/>
      <c r="CLK6" s="188"/>
      <c r="CLL6" s="188"/>
      <c r="CLM6" s="188"/>
      <c r="CLN6" s="188"/>
      <c r="CLO6" s="188"/>
      <c r="CLP6" s="188"/>
      <c r="CLQ6" s="188"/>
      <c r="CLR6" s="188"/>
      <c r="CLS6" s="188"/>
      <c r="CLT6" s="188"/>
      <c r="CLU6" s="188"/>
      <c r="CLV6" s="188"/>
      <c r="CLW6" s="188"/>
      <c r="CLX6" s="188"/>
      <c r="CLY6" s="188"/>
      <c r="CLZ6" s="188"/>
      <c r="CMA6" s="188"/>
      <c r="CMB6" s="188"/>
      <c r="CMC6" s="188"/>
      <c r="CMD6" s="188"/>
      <c r="CME6" s="188"/>
      <c r="CMF6" s="188"/>
      <c r="CMG6" s="188"/>
      <c r="CMH6" s="188"/>
      <c r="CMI6" s="188"/>
      <c r="CMJ6" s="188"/>
      <c r="CMK6" s="188"/>
      <c r="CML6" s="188"/>
      <c r="CMM6" s="188"/>
      <c r="CMN6" s="188"/>
      <c r="CMO6" s="188"/>
      <c r="CMP6" s="188"/>
      <c r="CMQ6" s="188"/>
      <c r="CMR6" s="188"/>
      <c r="CMS6" s="188"/>
      <c r="CMT6" s="188"/>
      <c r="CMU6" s="188"/>
      <c r="CMV6" s="188"/>
      <c r="CMW6" s="188"/>
      <c r="CMX6" s="188"/>
      <c r="CMY6" s="188"/>
      <c r="CMZ6" s="188"/>
      <c r="CNA6" s="188"/>
      <c r="CNB6" s="188"/>
      <c r="CNC6" s="188"/>
      <c r="CND6" s="188"/>
      <c r="CNE6" s="188"/>
      <c r="CNF6" s="188"/>
      <c r="CNG6" s="188"/>
      <c r="CNH6" s="188"/>
      <c r="CNI6" s="188"/>
      <c r="CNJ6" s="188"/>
      <c r="CNK6" s="188"/>
      <c r="CNL6" s="188"/>
      <c r="CNM6" s="188"/>
      <c r="CNN6" s="188"/>
      <c r="CNO6" s="188"/>
      <c r="CNP6" s="188"/>
      <c r="CNQ6" s="188"/>
      <c r="CNR6" s="188"/>
      <c r="CNS6" s="188"/>
      <c r="CNT6" s="188"/>
      <c r="CNU6" s="188"/>
      <c r="CNV6" s="188"/>
      <c r="CNW6" s="188"/>
      <c r="CNX6" s="188"/>
      <c r="CNY6" s="188"/>
      <c r="CNZ6" s="188"/>
      <c r="COA6" s="188"/>
      <c r="COB6" s="188"/>
      <c r="COC6" s="188"/>
      <c r="COD6" s="188"/>
      <c r="COE6" s="188"/>
      <c r="COF6" s="188"/>
      <c r="COG6" s="188"/>
      <c r="COH6" s="188"/>
      <c r="COI6" s="188"/>
      <c r="COJ6" s="188"/>
      <c r="COK6" s="188"/>
      <c r="COL6" s="188"/>
      <c r="COM6" s="188"/>
      <c r="CON6" s="188"/>
      <c r="COO6" s="188"/>
      <c r="COP6" s="188"/>
      <c r="COQ6" s="188"/>
      <c r="COR6" s="188"/>
      <c r="COS6" s="188"/>
      <c r="COT6" s="188"/>
      <c r="COU6" s="188"/>
      <c r="COV6" s="188"/>
      <c r="COW6" s="188"/>
      <c r="COX6" s="188"/>
      <c r="COY6" s="188"/>
      <c r="COZ6" s="188"/>
      <c r="CPA6" s="188"/>
      <c r="CPB6" s="188"/>
      <c r="CPC6" s="188"/>
      <c r="CPD6" s="188"/>
      <c r="CPE6" s="188"/>
      <c r="CPF6" s="188"/>
      <c r="CPG6" s="188"/>
      <c r="CPH6" s="188"/>
      <c r="CPI6" s="188"/>
      <c r="CPJ6" s="188"/>
      <c r="CPK6" s="188"/>
      <c r="CPL6" s="188"/>
      <c r="CPM6" s="188"/>
      <c r="CPN6" s="188"/>
      <c r="CPO6" s="188"/>
      <c r="CPP6" s="188"/>
      <c r="CPQ6" s="188"/>
      <c r="CPR6" s="188"/>
      <c r="CPS6" s="188"/>
      <c r="CPT6" s="188"/>
      <c r="CPU6" s="188"/>
      <c r="CPV6" s="188"/>
      <c r="CPW6" s="188"/>
      <c r="CPX6" s="188"/>
      <c r="CPY6" s="188"/>
      <c r="CPZ6" s="188"/>
      <c r="CQA6" s="188"/>
      <c r="CQB6" s="188"/>
      <c r="CQC6" s="188"/>
      <c r="CQD6" s="188"/>
      <c r="CQE6" s="188"/>
      <c r="CQF6" s="188"/>
      <c r="CQG6" s="188"/>
      <c r="CQH6" s="188"/>
      <c r="CQI6" s="188"/>
      <c r="CQJ6" s="188"/>
      <c r="CQK6" s="188"/>
      <c r="CQL6" s="188"/>
      <c r="CQM6" s="188"/>
      <c r="CQN6" s="188"/>
      <c r="CQO6" s="188"/>
      <c r="CQP6" s="188"/>
      <c r="CQQ6" s="188"/>
      <c r="CQR6" s="188"/>
      <c r="CQS6" s="188"/>
      <c r="CQT6" s="188"/>
      <c r="CQU6" s="188"/>
      <c r="CQV6" s="188"/>
      <c r="CQW6" s="188"/>
      <c r="CQX6" s="188"/>
      <c r="CQY6" s="188"/>
      <c r="CQZ6" s="188"/>
      <c r="CRA6" s="188"/>
      <c r="CRB6" s="188"/>
      <c r="CRC6" s="188"/>
      <c r="CRD6" s="188"/>
      <c r="CRE6" s="188"/>
      <c r="CRF6" s="188"/>
      <c r="CRG6" s="188"/>
      <c r="CRH6" s="188"/>
      <c r="CRI6" s="188"/>
      <c r="CRJ6" s="188"/>
      <c r="CRK6" s="188"/>
      <c r="CRL6" s="188"/>
      <c r="CRM6" s="188"/>
      <c r="CRN6" s="188"/>
      <c r="CRO6" s="188"/>
      <c r="CRP6" s="188"/>
      <c r="CRQ6" s="188"/>
      <c r="CRR6" s="188"/>
      <c r="CRS6" s="188"/>
      <c r="CRT6" s="188"/>
      <c r="CRU6" s="188"/>
      <c r="CRV6" s="188"/>
      <c r="CRW6" s="188"/>
      <c r="CRX6" s="188"/>
      <c r="CRY6" s="188"/>
      <c r="CRZ6" s="188"/>
      <c r="CSA6" s="188"/>
      <c r="CSB6" s="188"/>
      <c r="CSC6" s="188"/>
      <c r="CSD6" s="188"/>
      <c r="CSE6" s="188"/>
      <c r="CSF6" s="188"/>
      <c r="CSG6" s="188"/>
      <c r="CSH6" s="188"/>
      <c r="CSI6" s="188"/>
      <c r="CSJ6" s="188"/>
      <c r="CSK6" s="188"/>
      <c r="CSL6" s="188"/>
      <c r="CSM6" s="188"/>
      <c r="CSN6" s="188"/>
      <c r="CSO6" s="188"/>
      <c r="CSP6" s="188"/>
      <c r="CSQ6" s="188"/>
      <c r="CSR6" s="188"/>
      <c r="CSS6" s="188"/>
      <c r="CST6" s="188"/>
      <c r="CSU6" s="188"/>
      <c r="CSV6" s="188"/>
      <c r="CSW6" s="188"/>
      <c r="CSX6" s="188"/>
      <c r="CSY6" s="188"/>
      <c r="CSZ6" s="188"/>
      <c r="CTA6" s="188"/>
      <c r="CTB6" s="188"/>
      <c r="CTC6" s="188"/>
      <c r="CTD6" s="188"/>
      <c r="CTE6" s="188"/>
      <c r="CTF6" s="188"/>
      <c r="CTG6" s="188"/>
      <c r="CTH6" s="188"/>
      <c r="CTI6" s="188"/>
      <c r="CTJ6" s="188"/>
      <c r="CTK6" s="188"/>
      <c r="CTL6" s="188"/>
      <c r="CTM6" s="188"/>
      <c r="CTN6" s="188"/>
      <c r="CTO6" s="188"/>
      <c r="CTP6" s="188"/>
      <c r="CTQ6" s="188"/>
      <c r="CTR6" s="188"/>
      <c r="CTS6" s="188"/>
      <c r="CTT6" s="188"/>
      <c r="CTU6" s="188"/>
      <c r="CTV6" s="188"/>
      <c r="CTW6" s="188"/>
      <c r="CTX6" s="188"/>
      <c r="CTY6" s="188"/>
      <c r="CTZ6" s="188"/>
      <c r="CUA6" s="188"/>
      <c r="CUB6" s="188"/>
      <c r="CUC6" s="188"/>
      <c r="CUD6" s="188"/>
      <c r="CUE6" s="188"/>
      <c r="CUF6" s="188"/>
      <c r="CUG6" s="188"/>
      <c r="CUH6" s="188"/>
      <c r="CUI6" s="188"/>
      <c r="CUJ6" s="188"/>
      <c r="CUK6" s="188"/>
      <c r="CUL6" s="188"/>
      <c r="CUM6" s="188"/>
      <c r="CUN6" s="188"/>
      <c r="CUO6" s="188"/>
      <c r="CUP6" s="188"/>
      <c r="CUQ6" s="188"/>
      <c r="CUR6" s="188"/>
      <c r="CUS6" s="188"/>
      <c r="CUT6" s="188"/>
      <c r="CUU6" s="188"/>
      <c r="CUV6" s="188"/>
      <c r="CUW6" s="188"/>
      <c r="CUX6" s="188"/>
      <c r="CUY6" s="188"/>
      <c r="CUZ6" s="188"/>
      <c r="CVA6" s="188"/>
      <c r="CVB6" s="188"/>
      <c r="CVC6" s="188"/>
      <c r="CVD6" s="188"/>
      <c r="CVE6" s="188"/>
      <c r="CVF6" s="188"/>
      <c r="CVG6" s="188"/>
      <c r="CVH6" s="188"/>
      <c r="CVI6" s="188"/>
      <c r="CVJ6" s="188"/>
      <c r="CVK6" s="188"/>
      <c r="CVL6" s="188"/>
      <c r="CVM6" s="188"/>
      <c r="CVN6" s="188"/>
      <c r="CVO6" s="188"/>
      <c r="CVP6" s="188"/>
      <c r="CVQ6" s="188"/>
      <c r="CVR6" s="188"/>
      <c r="CVS6" s="188"/>
      <c r="CVT6" s="188"/>
      <c r="CVU6" s="188"/>
      <c r="CVV6" s="188"/>
      <c r="CVW6" s="188"/>
      <c r="CVX6" s="188"/>
      <c r="CVY6" s="188"/>
      <c r="CVZ6" s="188"/>
      <c r="CWA6" s="188"/>
      <c r="CWB6" s="188"/>
      <c r="CWC6" s="188"/>
      <c r="CWD6" s="188"/>
      <c r="CWE6" s="188"/>
      <c r="CWF6" s="188"/>
      <c r="CWG6" s="188"/>
      <c r="CWH6" s="188"/>
      <c r="CWI6" s="188"/>
      <c r="CWJ6" s="188"/>
      <c r="CWK6" s="188"/>
    </row>
    <row r="7" spans="1:2637" ht="39.6">
      <c r="B7" s="183" t="s">
        <v>213</v>
      </c>
      <c r="C7" s="184" t="s">
        <v>189</v>
      </c>
      <c r="D7" s="226">
        <f>1.09105692566033*D5/1000</f>
        <v>19679.677442936045</v>
      </c>
      <c r="E7" s="194"/>
      <c r="F7" s="194" t="s">
        <v>10</v>
      </c>
      <c r="G7" s="194" t="s">
        <v>10</v>
      </c>
      <c r="H7" s="194" t="s">
        <v>10</v>
      </c>
      <c r="I7" s="226">
        <f>+D7-9003</f>
        <v>10676.677442936045</v>
      </c>
      <c r="J7" s="184" t="s">
        <v>190</v>
      </c>
      <c r="L7" s="239"/>
      <c r="M7" s="224"/>
    </row>
    <row r="8" spans="1:2637" s="191" customFormat="1">
      <c r="A8" s="190"/>
      <c r="B8" s="542" t="s">
        <v>214</v>
      </c>
      <c r="C8" s="542"/>
      <c r="D8" s="542"/>
      <c r="E8" s="542"/>
      <c r="F8" s="542"/>
      <c r="G8" s="542"/>
      <c r="H8" s="542"/>
      <c r="I8" s="542"/>
      <c r="J8" s="542"/>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c r="EZ8" s="190"/>
      <c r="FA8" s="190"/>
      <c r="FB8" s="190"/>
      <c r="FC8" s="190"/>
      <c r="FD8" s="190"/>
      <c r="FE8" s="190"/>
      <c r="FF8" s="190"/>
      <c r="FG8" s="190"/>
      <c r="FH8" s="190"/>
      <c r="FI8" s="190"/>
      <c r="FJ8" s="190"/>
      <c r="FK8" s="190"/>
      <c r="FL8" s="190"/>
      <c r="FM8" s="190"/>
      <c r="FN8" s="190"/>
      <c r="FO8" s="190"/>
      <c r="FP8" s="190"/>
      <c r="FQ8" s="190"/>
      <c r="FR8" s="190"/>
      <c r="FS8" s="190"/>
      <c r="FT8" s="190"/>
      <c r="FU8" s="190"/>
      <c r="FV8" s="190"/>
      <c r="FW8" s="190"/>
      <c r="FX8" s="190"/>
      <c r="FY8" s="190"/>
      <c r="FZ8" s="190"/>
      <c r="GA8" s="190"/>
      <c r="GB8" s="190"/>
      <c r="GC8" s="190"/>
      <c r="GD8" s="190"/>
      <c r="GE8" s="190"/>
      <c r="GF8" s="190"/>
      <c r="GG8" s="190"/>
      <c r="GH8" s="190"/>
      <c r="GI8" s="190"/>
      <c r="GJ8" s="190"/>
      <c r="GK8" s="190"/>
      <c r="GL8" s="190"/>
      <c r="GM8" s="190"/>
      <c r="GN8" s="190"/>
      <c r="GO8" s="190"/>
      <c r="GP8" s="190"/>
      <c r="GQ8" s="190"/>
      <c r="GR8" s="190"/>
      <c r="GS8" s="190"/>
      <c r="GT8" s="190"/>
      <c r="GU8" s="190"/>
      <c r="GV8" s="190"/>
      <c r="GW8" s="190"/>
      <c r="GX8" s="190"/>
      <c r="GY8" s="190"/>
      <c r="GZ8" s="190"/>
      <c r="HA8" s="190"/>
      <c r="HB8" s="190"/>
      <c r="HC8" s="190"/>
      <c r="HD8" s="190"/>
      <c r="HE8" s="190"/>
      <c r="HF8" s="190"/>
      <c r="HG8" s="190"/>
      <c r="HH8" s="190"/>
      <c r="HI8" s="190"/>
      <c r="HJ8" s="190"/>
      <c r="HK8" s="190"/>
      <c r="HL8" s="190"/>
      <c r="HM8" s="190"/>
      <c r="HN8" s="190"/>
      <c r="HO8" s="190"/>
      <c r="HP8" s="190"/>
      <c r="HQ8" s="190"/>
      <c r="HR8" s="190"/>
      <c r="HS8" s="190"/>
      <c r="HT8" s="190"/>
      <c r="HU8" s="190"/>
      <c r="HV8" s="190"/>
      <c r="HW8" s="190"/>
      <c r="HX8" s="190"/>
      <c r="HY8" s="190"/>
      <c r="HZ8" s="190"/>
      <c r="IA8" s="190"/>
      <c r="IB8" s="190"/>
      <c r="IC8" s="190"/>
      <c r="ID8" s="190"/>
      <c r="IE8" s="190"/>
      <c r="IF8" s="190"/>
      <c r="IG8" s="190"/>
      <c r="IH8" s="190"/>
      <c r="II8" s="190"/>
      <c r="IJ8" s="190"/>
      <c r="IK8" s="190"/>
      <c r="IL8" s="190"/>
      <c r="IM8" s="190"/>
      <c r="IN8" s="190"/>
      <c r="IO8" s="190"/>
      <c r="IP8" s="190"/>
      <c r="IQ8" s="190"/>
      <c r="IR8" s="190"/>
      <c r="IS8" s="190"/>
      <c r="IT8" s="190"/>
      <c r="IU8" s="190"/>
      <c r="IV8" s="190"/>
      <c r="IW8" s="190"/>
      <c r="IX8" s="190"/>
      <c r="IY8" s="190"/>
      <c r="IZ8" s="190"/>
      <c r="JA8" s="190"/>
      <c r="JB8" s="190"/>
      <c r="JC8" s="190"/>
      <c r="JD8" s="190"/>
      <c r="JE8" s="190"/>
      <c r="JF8" s="190"/>
      <c r="JG8" s="190"/>
      <c r="JH8" s="190"/>
      <c r="JI8" s="190"/>
      <c r="JJ8" s="190"/>
      <c r="JK8" s="190"/>
      <c r="JL8" s="190"/>
      <c r="JM8" s="190"/>
      <c r="JN8" s="190"/>
      <c r="JO8" s="190"/>
      <c r="JP8" s="190"/>
      <c r="JQ8" s="190"/>
      <c r="JR8" s="190"/>
      <c r="JS8" s="190"/>
      <c r="JT8" s="190"/>
      <c r="JU8" s="190"/>
      <c r="JV8" s="190"/>
      <c r="JW8" s="190"/>
      <c r="JX8" s="190"/>
      <c r="JY8" s="190"/>
      <c r="JZ8" s="190"/>
      <c r="KA8" s="190"/>
      <c r="KB8" s="190"/>
      <c r="KC8" s="190"/>
      <c r="KD8" s="190"/>
      <c r="KE8" s="190"/>
      <c r="KF8" s="190"/>
      <c r="KG8" s="190"/>
      <c r="KH8" s="190"/>
      <c r="KI8" s="190"/>
      <c r="KJ8" s="190"/>
      <c r="KK8" s="190"/>
      <c r="KL8" s="190"/>
      <c r="KM8" s="190"/>
      <c r="KN8" s="190"/>
      <c r="KO8" s="190"/>
      <c r="KP8" s="190"/>
      <c r="KQ8" s="190"/>
      <c r="KR8" s="190"/>
      <c r="KS8" s="190"/>
      <c r="KT8" s="190"/>
      <c r="KU8" s="190"/>
      <c r="KV8" s="190"/>
      <c r="KW8" s="190"/>
      <c r="KX8" s="190"/>
      <c r="KY8" s="190"/>
      <c r="KZ8" s="190"/>
      <c r="LA8" s="190"/>
      <c r="LB8" s="190"/>
      <c r="LC8" s="190"/>
      <c r="LD8" s="190"/>
      <c r="LE8" s="190"/>
      <c r="LF8" s="190"/>
      <c r="LG8" s="190"/>
      <c r="LH8" s="190"/>
      <c r="LI8" s="190"/>
      <c r="LJ8" s="190"/>
      <c r="LK8" s="190"/>
      <c r="LL8" s="190"/>
      <c r="LM8" s="190"/>
      <c r="LN8" s="190"/>
      <c r="LO8" s="190"/>
      <c r="LP8" s="190"/>
      <c r="LQ8" s="190"/>
      <c r="LR8" s="190"/>
      <c r="LS8" s="190"/>
      <c r="LT8" s="190"/>
      <c r="LU8" s="190"/>
      <c r="LV8" s="190"/>
      <c r="LW8" s="190"/>
      <c r="LX8" s="190"/>
      <c r="LY8" s="190"/>
      <c r="LZ8" s="190"/>
      <c r="MA8" s="190"/>
      <c r="MB8" s="190"/>
      <c r="MC8" s="190"/>
      <c r="MD8" s="190"/>
      <c r="ME8" s="190"/>
      <c r="MF8" s="190"/>
      <c r="MG8" s="190"/>
      <c r="MH8" s="190"/>
      <c r="MI8" s="190"/>
      <c r="MJ8" s="190"/>
      <c r="MK8" s="190"/>
      <c r="ML8" s="190"/>
      <c r="MM8" s="190"/>
      <c r="MN8" s="190"/>
      <c r="MO8" s="190"/>
      <c r="MP8" s="190"/>
      <c r="MQ8" s="190"/>
      <c r="MR8" s="190"/>
      <c r="MS8" s="190"/>
      <c r="MT8" s="190"/>
      <c r="MU8" s="190"/>
      <c r="MV8" s="190"/>
      <c r="MW8" s="190"/>
      <c r="MX8" s="190"/>
      <c r="MY8" s="190"/>
      <c r="MZ8" s="190"/>
      <c r="NA8" s="190"/>
      <c r="NB8" s="190"/>
      <c r="NC8" s="190"/>
      <c r="ND8" s="190"/>
      <c r="NE8" s="190"/>
      <c r="NF8" s="190"/>
      <c r="NG8" s="190"/>
      <c r="NH8" s="190"/>
      <c r="NI8" s="190"/>
      <c r="NJ8" s="190"/>
      <c r="NK8" s="190"/>
      <c r="NL8" s="190"/>
      <c r="NM8" s="190"/>
      <c r="NN8" s="190"/>
      <c r="NO8" s="190"/>
      <c r="NP8" s="190"/>
      <c r="NQ8" s="190"/>
      <c r="NR8" s="190"/>
      <c r="NS8" s="190"/>
      <c r="NT8" s="190"/>
      <c r="NU8" s="190"/>
      <c r="NV8" s="190"/>
      <c r="NW8" s="190"/>
      <c r="NX8" s="190"/>
      <c r="NY8" s="190"/>
      <c r="NZ8" s="190"/>
      <c r="OA8" s="190"/>
      <c r="OB8" s="190"/>
      <c r="OC8" s="190"/>
      <c r="OD8" s="190"/>
      <c r="OE8" s="190"/>
      <c r="OF8" s="190"/>
      <c r="OG8" s="190"/>
      <c r="OH8" s="190"/>
      <c r="OI8" s="190"/>
      <c r="OJ8" s="190"/>
      <c r="OK8" s="190"/>
      <c r="OL8" s="190"/>
      <c r="OM8" s="190"/>
      <c r="ON8" s="190"/>
      <c r="OO8" s="190"/>
      <c r="OP8" s="190"/>
      <c r="OQ8" s="190"/>
      <c r="OR8" s="190"/>
      <c r="OS8" s="190"/>
      <c r="OT8" s="190"/>
      <c r="OU8" s="190"/>
      <c r="OV8" s="190"/>
      <c r="OW8" s="190"/>
      <c r="OX8" s="190"/>
      <c r="OY8" s="190"/>
      <c r="OZ8" s="190"/>
      <c r="PA8" s="190"/>
      <c r="PB8" s="190"/>
      <c r="PC8" s="190"/>
      <c r="PD8" s="190"/>
      <c r="PE8" s="190"/>
      <c r="PF8" s="190"/>
      <c r="PG8" s="190"/>
      <c r="PH8" s="190"/>
      <c r="PI8" s="190"/>
      <c r="PJ8" s="190"/>
      <c r="PK8" s="190"/>
      <c r="PL8" s="190"/>
      <c r="PM8" s="190"/>
      <c r="PN8" s="190"/>
      <c r="PO8" s="190"/>
      <c r="PP8" s="190"/>
      <c r="PQ8" s="190"/>
      <c r="PR8" s="190"/>
      <c r="PS8" s="190"/>
      <c r="PT8" s="190"/>
      <c r="PU8" s="190"/>
      <c r="PV8" s="190"/>
      <c r="PW8" s="190"/>
      <c r="PX8" s="190"/>
      <c r="PY8" s="190"/>
      <c r="PZ8" s="190"/>
      <c r="QA8" s="190"/>
      <c r="QB8" s="190"/>
      <c r="QC8" s="190"/>
      <c r="QD8" s="190"/>
      <c r="QE8" s="190"/>
      <c r="QF8" s="190"/>
      <c r="QG8" s="190"/>
      <c r="QH8" s="190"/>
      <c r="QI8" s="190"/>
      <c r="QJ8" s="190"/>
      <c r="QK8" s="190"/>
      <c r="QL8" s="190"/>
      <c r="QM8" s="190"/>
      <c r="QN8" s="190"/>
      <c r="QO8" s="190"/>
      <c r="QP8" s="190"/>
      <c r="QQ8" s="190"/>
      <c r="QR8" s="190"/>
      <c r="QS8" s="190"/>
      <c r="QT8" s="190"/>
      <c r="QU8" s="190"/>
      <c r="QV8" s="190"/>
      <c r="QW8" s="190"/>
      <c r="QX8" s="190"/>
      <c r="QY8" s="190"/>
      <c r="QZ8" s="190"/>
      <c r="RA8" s="190"/>
      <c r="RB8" s="190"/>
      <c r="RC8" s="190"/>
      <c r="RD8" s="190"/>
      <c r="RE8" s="190"/>
      <c r="RF8" s="190"/>
      <c r="RG8" s="190"/>
      <c r="RH8" s="190"/>
      <c r="RI8" s="190"/>
      <c r="RJ8" s="190"/>
      <c r="RK8" s="190"/>
      <c r="RL8" s="190"/>
      <c r="RM8" s="190"/>
      <c r="RN8" s="190"/>
      <c r="RO8" s="190"/>
      <c r="RP8" s="190"/>
      <c r="RQ8" s="190"/>
      <c r="RR8" s="190"/>
      <c r="RS8" s="190"/>
      <c r="RT8" s="190"/>
      <c r="RU8" s="190"/>
      <c r="RV8" s="190"/>
      <c r="RW8" s="190"/>
      <c r="RX8" s="190"/>
      <c r="RY8" s="190"/>
      <c r="RZ8" s="190"/>
      <c r="SA8" s="190"/>
      <c r="SB8" s="190"/>
      <c r="SC8" s="190"/>
      <c r="SD8" s="190"/>
      <c r="SE8" s="190"/>
      <c r="SF8" s="190"/>
      <c r="SG8" s="190"/>
      <c r="SH8" s="190"/>
      <c r="SI8" s="190"/>
      <c r="SJ8" s="190"/>
      <c r="SK8" s="190"/>
      <c r="SL8" s="190"/>
      <c r="SM8" s="190"/>
      <c r="SN8" s="190"/>
      <c r="SO8" s="190"/>
      <c r="SP8" s="190"/>
      <c r="SQ8" s="190"/>
      <c r="SR8" s="190"/>
      <c r="SS8" s="190"/>
      <c r="ST8" s="190"/>
      <c r="SU8" s="190"/>
      <c r="SV8" s="190"/>
      <c r="SW8" s="190"/>
      <c r="SX8" s="190"/>
      <c r="SY8" s="190"/>
      <c r="SZ8" s="190"/>
      <c r="TA8" s="190"/>
      <c r="TB8" s="190"/>
      <c r="TC8" s="190"/>
      <c r="TD8" s="190"/>
      <c r="TE8" s="190"/>
      <c r="TF8" s="190"/>
      <c r="TG8" s="190"/>
      <c r="TH8" s="190"/>
      <c r="TI8" s="190"/>
      <c r="TJ8" s="190"/>
      <c r="TK8" s="190"/>
      <c r="TL8" s="190"/>
      <c r="TM8" s="190"/>
      <c r="TN8" s="190"/>
      <c r="TO8" s="190"/>
      <c r="TP8" s="190"/>
      <c r="TQ8" s="190"/>
      <c r="TR8" s="190"/>
      <c r="TS8" s="190"/>
      <c r="TT8" s="190"/>
      <c r="TU8" s="190"/>
      <c r="TV8" s="190"/>
      <c r="TW8" s="190"/>
      <c r="TX8" s="190"/>
      <c r="TY8" s="190"/>
      <c r="TZ8" s="190"/>
      <c r="UA8" s="190"/>
      <c r="UB8" s="190"/>
      <c r="UC8" s="190"/>
      <c r="UD8" s="190"/>
      <c r="UE8" s="190"/>
      <c r="UF8" s="190"/>
      <c r="UG8" s="190"/>
      <c r="UH8" s="190"/>
      <c r="UI8" s="190"/>
      <c r="UJ8" s="190"/>
      <c r="UK8" s="190"/>
      <c r="UL8" s="190"/>
      <c r="UM8" s="190"/>
      <c r="UN8" s="190"/>
      <c r="UO8" s="190"/>
      <c r="UP8" s="190"/>
      <c r="UQ8" s="190"/>
      <c r="UR8" s="190"/>
      <c r="US8" s="190"/>
      <c r="UT8" s="190"/>
      <c r="UU8" s="190"/>
      <c r="UV8" s="190"/>
      <c r="UW8" s="190"/>
      <c r="UX8" s="190"/>
      <c r="UY8" s="190"/>
      <c r="UZ8" s="190"/>
      <c r="VA8" s="190"/>
      <c r="VB8" s="190"/>
      <c r="VC8" s="190"/>
      <c r="VD8" s="190"/>
      <c r="VE8" s="190"/>
      <c r="VF8" s="190"/>
      <c r="VG8" s="190"/>
      <c r="VH8" s="190"/>
      <c r="VI8" s="190"/>
      <c r="VJ8" s="190"/>
      <c r="VK8" s="190"/>
      <c r="VL8" s="190"/>
      <c r="VM8" s="190"/>
      <c r="VN8" s="190"/>
      <c r="VO8" s="190"/>
      <c r="VP8" s="190"/>
      <c r="VQ8" s="190"/>
      <c r="VR8" s="190"/>
      <c r="VS8" s="190"/>
      <c r="VT8" s="190"/>
      <c r="VU8" s="190"/>
      <c r="VV8" s="190"/>
      <c r="VW8" s="190"/>
      <c r="VX8" s="190"/>
      <c r="VY8" s="190"/>
      <c r="VZ8" s="190"/>
      <c r="WA8" s="190"/>
      <c r="WB8" s="190"/>
      <c r="WC8" s="190"/>
      <c r="WD8" s="190"/>
      <c r="WE8" s="190"/>
      <c r="WF8" s="190"/>
      <c r="WG8" s="190"/>
      <c r="WH8" s="190"/>
      <c r="WI8" s="190"/>
      <c r="WJ8" s="190"/>
      <c r="WK8" s="190"/>
      <c r="WL8" s="190"/>
      <c r="WM8" s="190"/>
      <c r="WN8" s="190"/>
      <c r="WO8" s="190"/>
      <c r="WP8" s="190"/>
      <c r="WQ8" s="190"/>
      <c r="WR8" s="190"/>
      <c r="WS8" s="190"/>
      <c r="WT8" s="190"/>
      <c r="WU8" s="190"/>
      <c r="WV8" s="190"/>
      <c r="WW8" s="190"/>
      <c r="WX8" s="190"/>
      <c r="WY8" s="190"/>
      <c r="WZ8" s="190"/>
      <c r="XA8" s="190"/>
      <c r="XB8" s="190"/>
      <c r="XC8" s="190"/>
      <c r="XD8" s="190"/>
      <c r="XE8" s="190"/>
      <c r="XF8" s="190"/>
      <c r="XG8" s="190"/>
      <c r="XH8" s="190"/>
      <c r="XI8" s="190"/>
      <c r="XJ8" s="190"/>
      <c r="XK8" s="190"/>
      <c r="XL8" s="190"/>
      <c r="XM8" s="190"/>
      <c r="XN8" s="190"/>
      <c r="XO8" s="190"/>
      <c r="XP8" s="190"/>
      <c r="XQ8" s="190"/>
      <c r="XR8" s="190"/>
      <c r="XS8" s="190"/>
      <c r="XT8" s="190"/>
      <c r="XU8" s="190"/>
      <c r="XV8" s="190"/>
      <c r="XW8" s="190"/>
      <c r="XX8" s="190"/>
      <c r="XY8" s="190"/>
      <c r="XZ8" s="190"/>
      <c r="YA8" s="190"/>
      <c r="YB8" s="190"/>
      <c r="YC8" s="190"/>
      <c r="YD8" s="190"/>
      <c r="YE8" s="190"/>
      <c r="YF8" s="190"/>
      <c r="YG8" s="190"/>
      <c r="YH8" s="190"/>
      <c r="YI8" s="190"/>
      <c r="YJ8" s="190"/>
      <c r="YK8" s="190"/>
      <c r="YL8" s="190"/>
      <c r="YM8" s="190"/>
      <c r="YN8" s="190"/>
      <c r="YO8" s="190"/>
      <c r="YP8" s="190"/>
      <c r="YQ8" s="190"/>
      <c r="YR8" s="190"/>
      <c r="YS8" s="190"/>
      <c r="YT8" s="190"/>
      <c r="YU8" s="190"/>
      <c r="YV8" s="190"/>
      <c r="YW8" s="190"/>
      <c r="YX8" s="190"/>
      <c r="YY8" s="190"/>
      <c r="YZ8" s="190"/>
      <c r="ZA8" s="190"/>
      <c r="ZB8" s="190"/>
      <c r="ZC8" s="190"/>
      <c r="ZD8" s="190"/>
      <c r="ZE8" s="190"/>
      <c r="ZF8" s="190"/>
      <c r="ZG8" s="190"/>
      <c r="ZH8" s="190"/>
      <c r="ZI8" s="190"/>
      <c r="ZJ8" s="190"/>
      <c r="ZK8" s="190"/>
      <c r="ZL8" s="190"/>
      <c r="ZM8" s="190"/>
      <c r="ZN8" s="190"/>
      <c r="ZO8" s="190"/>
      <c r="ZP8" s="190"/>
      <c r="ZQ8" s="190"/>
      <c r="ZR8" s="190"/>
      <c r="ZS8" s="190"/>
      <c r="ZT8" s="190"/>
      <c r="ZU8" s="190"/>
      <c r="ZV8" s="190"/>
      <c r="ZW8" s="190"/>
      <c r="ZX8" s="190"/>
      <c r="ZY8" s="190"/>
      <c r="ZZ8" s="190"/>
      <c r="AAA8" s="190"/>
      <c r="AAB8" s="190"/>
      <c r="AAC8" s="190"/>
      <c r="AAD8" s="190"/>
      <c r="AAE8" s="190"/>
      <c r="AAF8" s="190"/>
      <c r="AAG8" s="190"/>
      <c r="AAH8" s="190"/>
      <c r="AAI8" s="190"/>
      <c r="AAJ8" s="190"/>
      <c r="AAK8" s="190"/>
      <c r="AAL8" s="190"/>
      <c r="AAM8" s="190"/>
      <c r="AAN8" s="190"/>
      <c r="AAO8" s="190"/>
      <c r="AAP8" s="190"/>
      <c r="AAQ8" s="190"/>
      <c r="AAR8" s="190"/>
      <c r="AAS8" s="190"/>
      <c r="AAT8" s="190"/>
      <c r="AAU8" s="190"/>
      <c r="AAV8" s="190"/>
      <c r="AAW8" s="190"/>
      <c r="AAX8" s="190"/>
      <c r="AAY8" s="190"/>
      <c r="AAZ8" s="190"/>
      <c r="ABA8" s="190"/>
      <c r="ABB8" s="190"/>
      <c r="ABC8" s="190"/>
      <c r="ABD8" s="190"/>
      <c r="ABE8" s="190"/>
      <c r="ABF8" s="190"/>
      <c r="ABG8" s="190"/>
      <c r="ABH8" s="190"/>
      <c r="ABI8" s="190"/>
      <c r="ABJ8" s="190"/>
      <c r="ABK8" s="190"/>
      <c r="ABL8" s="190"/>
      <c r="ABM8" s="190"/>
      <c r="ABN8" s="190"/>
      <c r="ABO8" s="190"/>
      <c r="ABP8" s="190"/>
      <c r="ABQ8" s="190"/>
      <c r="ABR8" s="190"/>
      <c r="ABS8" s="190"/>
      <c r="ABT8" s="190"/>
      <c r="ABU8" s="190"/>
      <c r="ABV8" s="190"/>
      <c r="ABW8" s="190"/>
      <c r="ABX8" s="190"/>
      <c r="ABY8" s="190"/>
      <c r="ABZ8" s="190"/>
      <c r="ACA8" s="190"/>
      <c r="ACB8" s="190"/>
      <c r="ACC8" s="190"/>
      <c r="ACD8" s="190"/>
      <c r="ACE8" s="190"/>
      <c r="ACF8" s="190"/>
      <c r="ACG8" s="190"/>
      <c r="ACH8" s="190"/>
      <c r="ACI8" s="190"/>
      <c r="ACJ8" s="190"/>
      <c r="ACK8" s="190"/>
      <c r="ACL8" s="190"/>
      <c r="ACM8" s="190"/>
      <c r="ACN8" s="190"/>
      <c r="ACO8" s="190"/>
      <c r="ACP8" s="190"/>
      <c r="ACQ8" s="190"/>
      <c r="ACR8" s="190"/>
      <c r="ACS8" s="190"/>
      <c r="ACT8" s="190"/>
      <c r="ACU8" s="190"/>
      <c r="ACV8" s="190"/>
      <c r="ACW8" s="190"/>
      <c r="ACX8" s="190"/>
      <c r="ACY8" s="190"/>
      <c r="ACZ8" s="190"/>
      <c r="ADA8" s="190"/>
      <c r="ADB8" s="190"/>
      <c r="ADC8" s="190"/>
      <c r="ADD8" s="190"/>
      <c r="ADE8" s="190"/>
      <c r="ADF8" s="190"/>
      <c r="ADG8" s="190"/>
      <c r="ADH8" s="190"/>
      <c r="ADI8" s="190"/>
      <c r="ADJ8" s="190"/>
      <c r="ADK8" s="190"/>
      <c r="ADL8" s="190"/>
      <c r="ADM8" s="190"/>
      <c r="ADN8" s="190"/>
      <c r="ADO8" s="190"/>
      <c r="ADP8" s="190"/>
      <c r="ADQ8" s="190"/>
      <c r="ADR8" s="190"/>
      <c r="ADS8" s="190"/>
      <c r="ADT8" s="190"/>
      <c r="ADU8" s="190"/>
      <c r="ADV8" s="190"/>
      <c r="ADW8" s="190"/>
      <c r="ADX8" s="190"/>
      <c r="ADY8" s="190"/>
      <c r="ADZ8" s="190"/>
      <c r="AEA8" s="190"/>
      <c r="AEB8" s="190"/>
      <c r="AEC8" s="190"/>
      <c r="AED8" s="190"/>
      <c r="AEE8" s="190"/>
      <c r="AEF8" s="190"/>
      <c r="AEG8" s="190"/>
      <c r="AEH8" s="190"/>
      <c r="AEI8" s="190"/>
      <c r="AEJ8" s="190"/>
      <c r="AEK8" s="190"/>
      <c r="AEL8" s="190"/>
      <c r="AEM8" s="190"/>
      <c r="AEN8" s="190"/>
      <c r="AEO8" s="190"/>
      <c r="AEP8" s="190"/>
      <c r="AEQ8" s="190"/>
      <c r="AER8" s="190"/>
      <c r="AES8" s="190"/>
      <c r="AET8" s="190"/>
      <c r="AEU8" s="190"/>
      <c r="AEV8" s="190"/>
      <c r="AEW8" s="190"/>
      <c r="AEX8" s="190"/>
      <c r="AEY8" s="190"/>
      <c r="AEZ8" s="190"/>
      <c r="AFA8" s="190"/>
      <c r="AFB8" s="190"/>
      <c r="AFC8" s="190"/>
      <c r="AFD8" s="190"/>
      <c r="AFE8" s="190"/>
      <c r="AFF8" s="190"/>
      <c r="AFG8" s="190"/>
      <c r="AFH8" s="190"/>
      <c r="AFI8" s="190"/>
      <c r="AFJ8" s="190"/>
      <c r="AFK8" s="190"/>
      <c r="AFL8" s="190"/>
      <c r="AFM8" s="190"/>
      <c r="AFN8" s="190"/>
      <c r="AFO8" s="190"/>
      <c r="AFP8" s="190"/>
      <c r="AFQ8" s="190"/>
      <c r="AFR8" s="190"/>
      <c r="AFS8" s="190"/>
      <c r="AFT8" s="190"/>
      <c r="AFU8" s="190"/>
      <c r="AFV8" s="190"/>
      <c r="AFW8" s="190"/>
      <c r="AFX8" s="190"/>
      <c r="AFY8" s="190"/>
      <c r="AFZ8" s="190"/>
      <c r="AGA8" s="190"/>
      <c r="AGB8" s="190"/>
      <c r="AGC8" s="190"/>
      <c r="AGD8" s="190"/>
      <c r="AGE8" s="190"/>
      <c r="AGF8" s="190"/>
      <c r="AGG8" s="190"/>
      <c r="AGH8" s="190"/>
      <c r="AGI8" s="190"/>
      <c r="AGJ8" s="190"/>
      <c r="AGK8" s="190"/>
      <c r="AGL8" s="190"/>
      <c r="AGM8" s="190"/>
      <c r="AGN8" s="190"/>
      <c r="AGO8" s="190"/>
      <c r="AGP8" s="190"/>
      <c r="AGQ8" s="190"/>
      <c r="AGR8" s="190"/>
      <c r="AGS8" s="190"/>
      <c r="AGT8" s="190"/>
      <c r="AGU8" s="190"/>
      <c r="AGV8" s="190"/>
      <c r="AGW8" s="190"/>
      <c r="AGX8" s="190"/>
      <c r="AGY8" s="190"/>
      <c r="AGZ8" s="190"/>
      <c r="AHA8" s="190"/>
      <c r="AHB8" s="190"/>
      <c r="AHC8" s="190"/>
      <c r="AHD8" s="190"/>
      <c r="AHE8" s="190"/>
      <c r="AHF8" s="190"/>
      <c r="AHG8" s="190"/>
      <c r="AHH8" s="190"/>
      <c r="AHI8" s="190"/>
      <c r="AHJ8" s="190"/>
      <c r="AHK8" s="190"/>
      <c r="AHL8" s="190"/>
      <c r="AHM8" s="190"/>
      <c r="AHN8" s="190"/>
      <c r="AHO8" s="190"/>
      <c r="AHP8" s="190"/>
      <c r="AHQ8" s="190"/>
      <c r="AHR8" s="190"/>
      <c r="AHS8" s="190"/>
      <c r="AHT8" s="190"/>
      <c r="AHU8" s="190"/>
      <c r="AHV8" s="190"/>
      <c r="AHW8" s="190"/>
      <c r="AHX8" s="190"/>
      <c r="AHY8" s="190"/>
      <c r="AHZ8" s="190"/>
      <c r="AIA8" s="190"/>
      <c r="AIB8" s="190"/>
      <c r="AIC8" s="190"/>
      <c r="AID8" s="190"/>
      <c r="AIE8" s="190"/>
      <c r="AIF8" s="190"/>
      <c r="AIG8" s="190"/>
      <c r="AIH8" s="190"/>
      <c r="AII8" s="190"/>
      <c r="AIJ8" s="190"/>
      <c r="AIK8" s="190"/>
      <c r="AIL8" s="190"/>
      <c r="AIM8" s="190"/>
      <c r="AIN8" s="190"/>
      <c r="AIO8" s="190"/>
      <c r="AIP8" s="190"/>
      <c r="AIQ8" s="190"/>
      <c r="AIR8" s="190"/>
      <c r="AIS8" s="190"/>
      <c r="AIT8" s="190"/>
      <c r="AIU8" s="190"/>
      <c r="AIV8" s="190"/>
      <c r="AIW8" s="190"/>
      <c r="AIX8" s="190"/>
      <c r="AIY8" s="190"/>
      <c r="AIZ8" s="190"/>
      <c r="AJA8" s="190"/>
      <c r="AJB8" s="190"/>
      <c r="AJC8" s="190"/>
      <c r="AJD8" s="190"/>
      <c r="AJE8" s="190"/>
      <c r="AJF8" s="190"/>
      <c r="AJG8" s="190"/>
      <c r="AJH8" s="190"/>
      <c r="AJI8" s="190"/>
      <c r="AJJ8" s="190"/>
      <c r="AJK8" s="190"/>
      <c r="AJL8" s="190"/>
      <c r="AJM8" s="190"/>
      <c r="AJN8" s="190"/>
      <c r="AJO8" s="190"/>
      <c r="AJP8" s="190"/>
      <c r="AJQ8" s="190"/>
      <c r="AJR8" s="190"/>
      <c r="AJS8" s="190"/>
      <c r="AJT8" s="190"/>
      <c r="AJU8" s="190"/>
      <c r="AJV8" s="190"/>
      <c r="AJW8" s="190"/>
      <c r="AJX8" s="190"/>
      <c r="AJY8" s="190"/>
      <c r="AJZ8" s="190"/>
      <c r="AKA8" s="190"/>
      <c r="AKB8" s="190"/>
      <c r="AKC8" s="190"/>
      <c r="AKD8" s="190"/>
      <c r="AKE8" s="190"/>
      <c r="AKF8" s="190"/>
      <c r="AKG8" s="190"/>
      <c r="AKH8" s="190"/>
      <c r="AKI8" s="190"/>
      <c r="AKJ8" s="190"/>
      <c r="AKK8" s="190"/>
      <c r="AKL8" s="190"/>
      <c r="AKM8" s="190"/>
      <c r="AKN8" s="190"/>
      <c r="AKO8" s="190"/>
      <c r="AKP8" s="190"/>
      <c r="AKQ8" s="190"/>
      <c r="AKR8" s="190"/>
      <c r="AKS8" s="190"/>
      <c r="AKT8" s="190"/>
      <c r="AKU8" s="190"/>
      <c r="AKV8" s="190"/>
      <c r="AKW8" s="190"/>
      <c r="AKX8" s="190"/>
      <c r="AKY8" s="190"/>
      <c r="AKZ8" s="190"/>
      <c r="ALA8" s="190"/>
      <c r="ALB8" s="190"/>
      <c r="ALC8" s="190"/>
      <c r="ALD8" s="190"/>
      <c r="ALE8" s="190"/>
      <c r="ALF8" s="190"/>
      <c r="ALG8" s="190"/>
      <c r="ALH8" s="190"/>
      <c r="ALI8" s="190"/>
      <c r="ALJ8" s="190"/>
      <c r="ALK8" s="190"/>
      <c r="ALL8" s="190"/>
      <c r="ALM8" s="190"/>
      <c r="ALN8" s="190"/>
      <c r="ALO8" s="190"/>
      <c r="ALP8" s="190"/>
      <c r="ALQ8" s="190"/>
      <c r="ALR8" s="190"/>
      <c r="ALS8" s="190"/>
      <c r="ALT8" s="190"/>
      <c r="ALU8" s="190"/>
      <c r="ALV8" s="190"/>
      <c r="ALW8" s="190"/>
      <c r="ALX8" s="190"/>
      <c r="ALY8" s="190"/>
      <c r="ALZ8" s="190"/>
      <c r="AMA8" s="190"/>
      <c r="AMB8" s="190"/>
      <c r="AMC8" s="190"/>
      <c r="AMD8" s="190"/>
      <c r="AME8" s="190"/>
      <c r="AMF8" s="190"/>
      <c r="AMG8" s="190"/>
      <c r="AMH8" s="190"/>
      <c r="AMI8" s="190"/>
      <c r="AMJ8" s="190"/>
      <c r="AMK8" s="190"/>
      <c r="AML8" s="190"/>
      <c r="AMM8" s="190"/>
      <c r="AMN8" s="190"/>
      <c r="AMO8" s="190"/>
      <c r="AMP8" s="190"/>
      <c r="AMQ8" s="190"/>
      <c r="AMR8" s="190"/>
      <c r="AMS8" s="190"/>
      <c r="AMT8" s="190"/>
      <c r="AMU8" s="190"/>
      <c r="AMV8" s="190"/>
      <c r="AMW8" s="190"/>
      <c r="AMX8" s="190"/>
      <c r="AMY8" s="190"/>
      <c r="AMZ8" s="190"/>
      <c r="ANA8" s="190"/>
      <c r="ANB8" s="190"/>
      <c r="ANC8" s="190"/>
      <c r="AND8" s="190"/>
      <c r="ANE8" s="190"/>
      <c r="ANF8" s="190"/>
      <c r="ANG8" s="190"/>
      <c r="ANH8" s="190"/>
      <c r="ANI8" s="190"/>
      <c r="ANJ8" s="190"/>
      <c r="ANK8" s="190"/>
      <c r="ANL8" s="190"/>
      <c r="ANM8" s="190"/>
      <c r="ANN8" s="190"/>
      <c r="ANO8" s="190"/>
      <c r="ANP8" s="190"/>
      <c r="ANQ8" s="190"/>
      <c r="ANR8" s="190"/>
      <c r="ANS8" s="190"/>
      <c r="ANT8" s="190"/>
      <c r="ANU8" s="190"/>
      <c r="ANV8" s="190"/>
      <c r="ANW8" s="190"/>
      <c r="ANX8" s="190"/>
      <c r="ANY8" s="190"/>
      <c r="ANZ8" s="190"/>
      <c r="AOA8" s="190"/>
      <c r="AOB8" s="190"/>
      <c r="AOC8" s="190"/>
      <c r="AOD8" s="190"/>
      <c r="AOE8" s="190"/>
      <c r="AOF8" s="190"/>
      <c r="AOG8" s="190"/>
      <c r="AOH8" s="190"/>
      <c r="AOI8" s="190"/>
      <c r="AOJ8" s="190"/>
      <c r="AOK8" s="190"/>
      <c r="AOL8" s="190"/>
      <c r="AOM8" s="190"/>
      <c r="AON8" s="190"/>
      <c r="AOO8" s="190"/>
      <c r="AOP8" s="190"/>
      <c r="AOQ8" s="190"/>
      <c r="AOR8" s="190"/>
      <c r="AOS8" s="190"/>
      <c r="AOT8" s="190"/>
      <c r="AOU8" s="190"/>
      <c r="AOV8" s="190"/>
      <c r="AOW8" s="190"/>
      <c r="AOX8" s="190"/>
      <c r="AOY8" s="190"/>
      <c r="AOZ8" s="190"/>
      <c r="APA8" s="190"/>
      <c r="APB8" s="190"/>
      <c r="APC8" s="190"/>
      <c r="APD8" s="190"/>
      <c r="APE8" s="190"/>
      <c r="APF8" s="190"/>
      <c r="APG8" s="190"/>
      <c r="APH8" s="190"/>
      <c r="API8" s="190"/>
      <c r="APJ8" s="190"/>
      <c r="APK8" s="190"/>
      <c r="APL8" s="190"/>
      <c r="APM8" s="190"/>
      <c r="APN8" s="190"/>
      <c r="APO8" s="190"/>
      <c r="APP8" s="190"/>
      <c r="APQ8" s="190"/>
      <c r="APR8" s="190"/>
      <c r="APS8" s="190"/>
      <c r="APT8" s="190"/>
      <c r="APU8" s="190"/>
      <c r="APV8" s="190"/>
      <c r="APW8" s="190"/>
      <c r="APX8" s="190"/>
      <c r="APY8" s="190"/>
      <c r="APZ8" s="190"/>
      <c r="AQA8" s="190"/>
      <c r="AQB8" s="190"/>
      <c r="AQC8" s="190"/>
      <c r="AQD8" s="190"/>
      <c r="AQE8" s="190"/>
      <c r="AQF8" s="190"/>
      <c r="AQG8" s="190"/>
      <c r="AQH8" s="190"/>
      <c r="AQI8" s="190"/>
      <c r="AQJ8" s="190"/>
      <c r="AQK8" s="190"/>
      <c r="AQL8" s="190"/>
      <c r="AQM8" s="190"/>
      <c r="AQN8" s="190"/>
      <c r="AQO8" s="190"/>
      <c r="AQP8" s="190"/>
      <c r="AQQ8" s="190"/>
      <c r="AQR8" s="190"/>
      <c r="AQS8" s="190"/>
      <c r="AQT8" s="190"/>
      <c r="AQU8" s="190"/>
      <c r="AQV8" s="190"/>
      <c r="AQW8" s="190"/>
      <c r="AQX8" s="190"/>
      <c r="AQY8" s="190"/>
      <c r="AQZ8" s="190"/>
      <c r="ARA8" s="190"/>
      <c r="ARB8" s="190"/>
      <c r="ARC8" s="190"/>
      <c r="ARD8" s="190"/>
      <c r="ARE8" s="190"/>
      <c r="ARF8" s="190"/>
      <c r="ARG8" s="190"/>
      <c r="ARH8" s="190"/>
      <c r="ARI8" s="190"/>
      <c r="ARJ8" s="190"/>
      <c r="ARK8" s="190"/>
      <c r="ARL8" s="190"/>
      <c r="ARM8" s="190"/>
      <c r="ARN8" s="190"/>
      <c r="ARO8" s="190"/>
      <c r="ARP8" s="190"/>
      <c r="ARQ8" s="190"/>
      <c r="ARR8" s="190"/>
      <c r="ARS8" s="190"/>
      <c r="ART8" s="190"/>
      <c r="ARU8" s="190"/>
      <c r="ARV8" s="190"/>
      <c r="ARW8" s="190"/>
      <c r="ARX8" s="190"/>
      <c r="ARY8" s="190"/>
      <c r="ARZ8" s="190"/>
      <c r="ASA8" s="190"/>
      <c r="ASB8" s="190"/>
      <c r="ASC8" s="190"/>
      <c r="ASD8" s="190"/>
      <c r="ASE8" s="190"/>
      <c r="ASF8" s="190"/>
      <c r="ASG8" s="190"/>
      <c r="ASH8" s="190"/>
      <c r="ASI8" s="190"/>
      <c r="ASJ8" s="190"/>
      <c r="ASK8" s="190"/>
      <c r="ASL8" s="190"/>
      <c r="ASM8" s="190"/>
      <c r="ASN8" s="190"/>
      <c r="ASO8" s="190"/>
      <c r="ASP8" s="190"/>
      <c r="ASQ8" s="190"/>
      <c r="ASR8" s="190"/>
      <c r="ASS8" s="190"/>
      <c r="AST8" s="190"/>
      <c r="ASU8" s="190"/>
      <c r="ASV8" s="190"/>
      <c r="ASW8" s="190"/>
      <c r="ASX8" s="190"/>
      <c r="ASY8" s="190"/>
      <c r="ASZ8" s="190"/>
      <c r="ATA8" s="190"/>
      <c r="ATB8" s="190"/>
      <c r="ATC8" s="190"/>
      <c r="ATD8" s="190"/>
      <c r="ATE8" s="190"/>
      <c r="ATF8" s="190"/>
      <c r="ATG8" s="190"/>
      <c r="ATH8" s="190"/>
      <c r="ATI8" s="190"/>
      <c r="ATJ8" s="190"/>
      <c r="ATK8" s="190"/>
      <c r="ATL8" s="190"/>
      <c r="ATM8" s="190"/>
      <c r="ATN8" s="190"/>
      <c r="ATO8" s="190"/>
      <c r="ATP8" s="190"/>
      <c r="ATQ8" s="190"/>
      <c r="ATR8" s="190"/>
      <c r="ATS8" s="190"/>
      <c r="ATT8" s="190"/>
      <c r="ATU8" s="190"/>
      <c r="ATV8" s="190"/>
      <c r="ATW8" s="190"/>
      <c r="ATX8" s="190"/>
      <c r="ATY8" s="190"/>
      <c r="ATZ8" s="190"/>
      <c r="AUA8" s="190"/>
      <c r="AUB8" s="190"/>
      <c r="AUC8" s="190"/>
      <c r="AUD8" s="190"/>
      <c r="AUE8" s="190"/>
      <c r="AUF8" s="190"/>
      <c r="AUG8" s="190"/>
      <c r="AUH8" s="190"/>
      <c r="AUI8" s="190"/>
      <c r="AUJ8" s="190"/>
      <c r="AUK8" s="190"/>
      <c r="AUL8" s="190"/>
      <c r="AUM8" s="190"/>
      <c r="AUN8" s="190"/>
      <c r="AUO8" s="190"/>
      <c r="AUP8" s="190"/>
      <c r="AUQ8" s="190"/>
      <c r="AUR8" s="190"/>
      <c r="AUS8" s="190"/>
      <c r="AUT8" s="190"/>
      <c r="AUU8" s="190"/>
      <c r="AUV8" s="190"/>
      <c r="AUW8" s="190"/>
      <c r="AUX8" s="190"/>
      <c r="AUY8" s="190"/>
      <c r="AUZ8" s="190"/>
      <c r="AVA8" s="190"/>
      <c r="AVB8" s="190"/>
      <c r="AVC8" s="190"/>
      <c r="AVD8" s="190"/>
      <c r="AVE8" s="190"/>
      <c r="AVF8" s="190"/>
      <c r="AVG8" s="190"/>
      <c r="AVH8" s="190"/>
      <c r="AVI8" s="190"/>
      <c r="AVJ8" s="190"/>
      <c r="AVK8" s="190"/>
      <c r="AVL8" s="190"/>
      <c r="AVM8" s="190"/>
      <c r="AVN8" s="190"/>
      <c r="AVO8" s="190"/>
      <c r="AVP8" s="190"/>
      <c r="AVQ8" s="190"/>
      <c r="AVR8" s="190"/>
      <c r="AVS8" s="190"/>
      <c r="AVT8" s="190"/>
      <c r="AVU8" s="190"/>
      <c r="AVV8" s="190"/>
      <c r="AVW8" s="190"/>
      <c r="AVX8" s="190"/>
      <c r="AVY8" s="190"/>
      <c r="AVZ8" s="190"/>
      <c r="AWA8" s="190"/>
      <c r="AWB8" s="190"/>
      <c r="AWC8" s="190"/>
      <c r="AWD8" s="190"/>
      <c r="AWE8" s="190"/>
      <c r="AWF8" s="190"/>
      <c r="AWG8" s="190"/>
      <c r="AWH8" s="190"/>
      <c r="AWI8" s="190"/>
      <c r="AWJ8" s="190"/>
      <c r="AWK8" s="190"/>
      <c r="AWL8" s="190"/>
      <c r="AWM8" s="190"/>
      <c r="AWN8" s="190"/>
      <c r="AWO8" s="190"/>
      <c r="AWP8" s="190"/>
      <c r="AWQ8" s="190"/>
      <c r="AWR8" s="190"/>
      <c r="AWS8" s="190"/>
      <c r="AWT8" s="190"/>
      <c r="AWU8" s="190"/>
      <c r="AWV8" s="190"/>
      <c r="AWW8" s="190"/>
      <c r="AWX8" s="190"/>
      <c r="AWY8" s="190"/>
      <c r="AWZ8" s="190"/>
      <c r="AXA8" s="190"/>
      <c r="AXB8" s="190"/>
      <c r="AXC8" s="190"/>
      <c r="AXD8" s="190"/>
      <c r="AXE8" s="190"/>
      <c r="AXF8" s="190"/>
      <c r="AXG8" s="190"/>
      <c r="AXH8" s="190"/>
      <c r="AXI8" s="190"/>
      <c r="AXJ8" s="190"/>
      <c r="AXK8" s="190"/>
      <c r="AXL8" s="190"/>
      <c r="AXM8" s="190"/>
      <c r="AXN8" s="190"/>
      <c r="AXO8" s="190"/>
      <c r="AXP8" s="190"/>
      <c r="AXQ8" s="190"/>
      <c r="AXR8" s="190"/>
      <c r="AXS8" s="190"/>
      <c r="AXT8" s="190"/>
      <c r="AXU8" s="190"/>
      <c r="AXV8" s="190"/>
      <c r="AXW8" s="190"/>
      <c r="AXX8" s="190"/>
      <c r="AXY8" s="190"/>
      <c r="AXZ8" s="190"/>
      <c r="AYA8" s="190"/>
      <c r="AYB8" s="190"/>
      <c r="AYC8" s="190"/>
      <c r="AYD8" s="190"/>
      <c r="AYE8" s="190"/>
      <c r="AYF8" s="190"/>
      <c r="AYG8" s="190"/>
      <c r="AYH8" s="190"/>
      <c r="AYI8" s="190"/>
      <c r="AYJ8" s="190"/>
      <c r="AYK8" s="190"/>
      <c r="AYL8" s="190"/>
      <c r="AYM8" s="190"/>
      <c r="AYN8" s="190"/>
      <c r="AYO8" s="190"/>
      <c r="AYP8" s="190"/>
      <c r="AYQ8" s="190"/>
      <c r="AYR8" s="190"/>
      <c r="AYS8" s="190"/>
      <c r="AYT8" s="190"/>
      <c r="AYU8" s="190"/>
      <c r="AYV8" s="190"/>
      <c r="AYW8" s="190"/>
      <c r="AYX8" s="190"/>
      <c r="AYY8" s="190"/>
      <c r="AYZ8" s="190"/>
      <c r="AZA8" s="190"/>
      <c r="AZB8" s="190"/>
      <c r="AZC8" s="190"/>
      <c r="AZD8" s="190"/>
      <c r="AZE8" s="190"/>
      <c r="AZF8" s="190"/>
      <c r="AZG8" s="190"/>
      <c r="AZH8" s="190"/>
      <c r="AZI8" s="190"/>
      <c r="AZJ8" s="190"/>
      <c r="AZK8" s="190"/>
      <c r="AZL8" s="190"/>
      <c r="AZM8" s="190"/>
      <c r="AZN8" s="190"/>
      <c r="AZO8" s="190"/>
      <c r="AZP8" s="190"/>
      <c r="AZQ8" s="190"/>
      <c r="AZR8" s="190"/>
      <c r="AZS8" s="190"/>
      <c r="AZT8" s="190"/>
      <c r="AZU8" s="190"/>
      <c r="AZV8" s="190"/>
      <c r="AZW8" s="190"/>
      <c r="AZX8" s="190"/>
      <c r="AZY8" s="190"/>
      <c r="AZZ8" s="190"/>
      <c r="BAA8" s="190"/>
      <c r="BAB8" s="190"/>
      <c r="BAC8" s="190"/>
      <c r="BAD8" s="190"/>
      <c r="BAE8" s="190"/>
      <c r="BAF8" s="190"/>
      <c r="BAG8" s="190"/>
      <c r="BAH8" s="190"/>
      <c r="BAI8" s="190"/>
      <c r="BAJ8" s="190"/>
      <c r="BAK8" s="190"/>
      <c r="BAL8" s="190"/>
      <c r="BAM8" s="190"/>
      <c r="BAN8" s="190"/>
      <c r="BAO8" s="190"/>
      <c r="BAP8" s="190"/>
      <c r="BAQ8" s="190"/>
      <c r="BAR8" s="190"/>
      <c r="BAS8" s="190"/>
      <c r="BAT8" s="190"/>
      <c r="BAU8" s="190"/>
      <c r="BAV8" s="190"/>
      <c r="BAW8" s="190"/>
      <c r="BAX8" s="190"/>
      <c r="BAY8" s="190"/>
      <c r="BAZ8" s="190"/>
      <c r="BBA8" s="190"/>
      <c r="BBB8" s="190"/>
      <c r="BBC8" s="190"/>
      <c r="BBD8" s="190"/>
      <c r="BBE8" s="190"/>
      <c r="BBF8" s="190"/>
      <c r="BBG8" s="190"/>
      <c r="BBH8" s="190"/>
      <c r="BBI8" s="190"/>
      <c r="BBJ8" s="190"/>
      <c r="BBK8" s="190"/>
      <c r="BBL8" s="190"/>
      <c r="BBM8" s="190"/>
      <c r="BBN8" s="190"/>
      <c r="BBO8" s="190"/>
      <c r="BBP8" s="190"/>
      <c r="BBQ8" s="190"/>
      <c r="BBR8" s="190"/>
      <c r="BBS8" s="190"/>
      <c r="BBT8" s="190"/>
      <c r="BBU8" s="190"/>
      <c r="BBV8" s="190"/>
      <c r="BBW8" s="190"/>
      <c r="BBX8" s="190"/>
      <c r="BBY8" s="190"/>
      <c r="BBZ8" s="190"/>
      <c r="BCA8" s="190"/>
      <c r="BCB8" s="190"/>
      <c r="BCC8" s="190"/>
      <c r="BCD8" s="190"/>
      <c r="BCE8" s="190"/>
      <c r="BCF8" s="190"/>
      <c r="BCG8" s="190"/>
      <c r="BCH8" s="190"/>
      <c r="BCI8" s="190"/>
      <c r="BCJ8" s="190"/>
      <c r="BCK8" s="190"/>
      <c r="BCL8" s="190"/>
      <c r="BCM8" s="190"/>
      <c r="BCN8" s="190"/>
      <c r="BCO8" s="190"/>
      <c r="BCP8" s="190"/>
      <c r="BCQ8" s="190"/>
      <c r="BCR8" s="190"/>
      <c r="BCS8" s="190"/>
      <c r="BCT8" s="190"/>
      <c r="BCU8" s="190"/>
      <c r="BCV8" s="190"/>
      <c r="BCW8" s="190"/>
      <c r="BCX8" s="190"/>
      <c r="BCY8" s="190"/>
      <c r="BCZ8" s="190"/>
      <c r="BDA8" s="190"/>
      <c r="BDB8" s="190"/>
      <c r="BDC8" s="190"/>
      <c r="BDD8" s="190"/>
      <c r="BDE8" s="190"/>
      <c r="BDF8" s="190"/>
      <c r="BDG8" s="190"/>
      <c r="BDH8" s="190"/>
      <c r="BDI8" s="190"/>
      <c r="BDJ8" s="190"/>
      <c r="BDK8" s="190"/>
      <c r="BDL8" s="190"/>
      <c r="BDM8" s="190"/>
      <c r="BDN8" s="190"/>
      <c r="BDO8" s="190"/>
      <c r="BDP8" s="190"/>
      <c r="BDQ8" s="190"/>
      <c r="BDR8" s="190"/>
      <c r="BDS8" s="190"/>
      <c r="BDT8" s="190"/>
      <c r="BDU8" s="190"/>
      <c r="BDV8" s="190"/>
      <c r="BDW8" s="190"/>
      <c r="BDX8" s="190"/>
      <c r="BDY8" s="190"/>
      <c r="BDZ8" s="190"/>
      <c r="BEA8" s="190"/>
      <c r="BEB8" s="190"/>
      <c r="BEC8" s="190"/>
      <c r="BED8" s="190"/>
      <c r="BEE8" s="190"/>
      <c r="BEF8" s="190"/>
      <c r="BEG8" s="190"/>
      <c r="BEH8" s="190"/>
      <c r="BEI8" s="190"/>
      <c r="BEJ8" s="190"/>
      <c r="BEK8" s="190"/>
      <c r="BEL8" s="190"/>
      <c r="BEM8" s="190"/>
      <c r="BEN8" s="190"/>
      <c r="BEO8" s="190"/>
      <c r="BEP8" s="190"/>
      <c r="BEQ8" s="190"/>
      <c r="BER8" s="190"/>
      <c r="BES8" s="190"/>
      <c r="BET8" s="190"/>
      <c r="BEU8" s="190"/>
      <c r="BEV8" s="190"/>
      <c r="BEW8" s="190"/>
      <c r="BEX8" s="190"/>
      <c r="BEY8" s="190"/>
      <c r="BEZ8" s="190"/>
      <c r="BFA8" s="190"/>
      <c r="BFB8" s="190"/>
      <c r="BFC8" s="190"/>
      <c r="BFD8" s="190"/>
      <c r="BFE8" s="190"/>
      <c r="BFF8" s="190"/>
      <c r="BFG8" s="190"/>
      <c r="BFH8" s="190"/>
      <c r="BFI8" s="190"/>
      <c r="BFJ8" s="190"/>
      <c r="BFK8" s="190"/>
      <c r="BFL8" s="190"/>
      <c r="BFM8" s="190"/>
      <c r="BFN8" s="190"/>
      <c r="BFO8" s="190"/>
      <c r="BFP8" s="190"/>
      <c r="BFQ8" s="190"/>
      <c r="BFR8" s="190"/>
      <c r="BFS8" s="190"/>
      <c r="BFT8" s="190"/>
      <c r="BFU8" s="190"/>
      <c r="BFV8" s="190"/>
      <c r="BFW8" s="190"/>
      <c r="BFX8" s="190"/>
      <c r="BFY8" s="190"/>
      <c r="BFZ8" s="190"/>
      <c r="BGA8" s="190"/>
      <c r="BGB8" s="190"/>
      <c r="BGC8" s="190"/>
      <c r="BGD8" s="190"/>
      <c r="BGE8" s="190"/>
      <c r="BGF8" s="190"/>
      <c r="BGG8" s="190"/>
      <c r="BGH8" s="190"/>
      <c r="BGI8" s="190"/>
      <c r="BGJ8" s="190"/>
      <c r="BGK8" s="190"/>
      <c r="BGL8" s="190"/>
      <c r="BGM8" s="190"/>
      <c r="BGN8" s="190"/>
      <c r="BGO8" s="190"/>
      <c r="BGP8" s="190"/>
      <c r="BGQ8" s="190"/>
      <c r="BGR8" s="190"/>
      <c r="BGS8" s="190"/>
      <c r="BGT8" s="190"/>
      <c r="BGU8" s="190"/>
      <c r="BGV8" s="190"/>
      <c r="BGW8" s="190"/>
      <c r="BGX8" s="190"/>
      <c r="BGY8" s="190"/>
      <c r="BGZ8" s="190"/>
      <c r="BHA8" s="190"/>
      <c r="BHB8" s="190"/>
      <c r="BHC8" s="190"/>
      <c r="BHD8" s="190"/>
      <c r="BHE8" s="190"/>
      <c r="BHF8" s="190"/>
      <c r="BHG8" s="190"/>
      <c r="BHH8" s="190"/>
      <c r="BHI8" s="190"/>
      <c r="BHJ8" s="190"/>
      <c r="BHK8" s="190"/>
      <c r="BHL8" s="190"/>
      <c r="BHM8" s="190"/>
      <c r="BHN8" s="190"/>
      <c r="BHO8" s="190"/>
      <c r="BHP8" s="190"/>
      <c r="BHQ8" s="190"/>
      <c r="BHR8" s="190"/>
      <c r="BHS8" s="190"/>
      <c r="BHT8" s="190"/>
      <c r="BHU8" s="190"/>
      <c r="BHV8" s="190"/>
      <c r="BHW8" s="190"/>
      <c r="BHX8" s="190"/>
      <c r="BHY8" s="190"/>
      <c r="BHZ8" s="190"/>
      <c r="BIA8" s="190"/>
      <c r="BIB8" s="190"/>
      <c r="BIC8" s="190"/>
      <c r="BID8" s="190"/>
      <c r="BIE8" s="190"/>
      <c r="BIF8" s="190"/>
      <c r="BIG8" s="190"/>
      <c r="BIH8" s="190"/>
      <c r="BII8" s="190"/>
      <c r="BIJ8" s="190"/>
      <c r="BIK8" s="190"/>
      <c r="BIL8" s="190"/>
      <c r="BIM8" s="190"/>
      <c r="BIN8" s="190"/>
      <c r="BIO8" s="190"/>
      <c r="BIP8" s="190"/>
      <c r="BIQ8" s="190"/>
      <c r="BIR8" s="190"/>
      <c r="BIS8" s="190"/>
      <c r="BIT8" s="190"/>
      <c r="BIU8" s="190"/>
      <c r="BIV8" s="190"/>
      <c r="BIW8" s="190"/>
      <c r="BIX8" s="190"/>
      <c r="BIY8" s="190"/>
      <c r="BIZ8" s="190"/>
      <c r="BJA8" s="190"/>
      <c r="BJB8" s="190"/>
      <c r="BJC8" s="190"/>
      <c r="BJD8" s="190"/>
      <c r="BJE8" s="190"/>
      <c r="BJF8" s="190"/>
      <c r="BJG8" s="190"/>
      <c r="BJH8" s="190"/>
      <c r="BJI8" s="190"/>
      <c r="BJJ8" s="190"/>
      <c r="BJK8" s="190"/>
      <c r="BJL8" s="190"/>
      <c r="BJM8" s="190"/>
      <c r="BJN8" s="190"/>
      <c r="BJO8" s="190"/>
      <c r="BJP8" s="190"/>
      <c r="BJQ8" s="190"/>
      <c r="BJR8" s="190"/>
      <c r="BJS8" s="190"/>
      <c r="BJT8" s="190"/>
      <c r="BJU8" s="190"/>
      <c r="BJV8" s="190"/>
      <c r="BJW8" s="190"/>
      <c r="BJX8" s="190"/>
      <c r="BJY8" s="190"/>
      <c r="BJZ8" s="190"/>
      <c r="BKA8" s="190"/>
      <c r="BKB8" s="190"/>
      <c r="BKC8" s="190"/>
      <c r="BKD8" s="190"/>
      <c r="BKE8" s="190"/>
      <c r="BKF8" s="190"/>
      <c r="BKG8" s="190"/>
      <c r="BKH8" s="190"/>
      <c r="BKI8" s="190"/>
      <c r="BKJ8" s="190"/>
      <c r="BKK8" s="190"/>
      <c r="BKL8" s="190"/>
      <c r="BKM8" s="190"/>
      <c r="BKN8" s="190"/>
      <c r="BKO8" s="190"/>
      <c r="BKP8" s="190"/>
      <c r="BKQ8" s="190"/>
      <c r="BKR8" s="190"/>
      <c r="BKS8" s="190"/>
      <c r="BKT8" s="190"/>
      <c r="BKU8" s="190"/>
      <c r="BKV8" s="190"/>
      <c r="BKW8" s="190"/>
      <c r="BKX8" s="190"/>
      <c r="BKY8" s="190"/>
      <c r="BKZ8" s="190"/>
      <c r="BLA8" s="190"/>
      <c r="BLB8" s="190"/>
      <c r="BLC8" s="190"/>
      <c r="BLD8" s="190"/>
      <c r="BLE8" s="190"/>
      <c r="BLF8" s="190"/>
      <c r="BLG8" s="190"/>
      <c r="BLH8" s="190"/>
      <c r="BLI8" s="190"/>
      <c r="BLJ8" s="190"/>
      <c r="BLK8" s="190"/>
      <c r="BLL8" s="190"/>
      <c r="BLM8" s="190"/>
      <c r="BLN8" s="190"/>
      <c r="BLO8" s="190"/>
      <c r="BLP8" s="190"/>
      <c r="BLQ8" s="190"/>
      <c r="BLR8" s="190"/>
      <c r="BLS8" s="190"/>
      <c r="BLT8" s="190"/>
      <c r="BLU8" s="190"/>
      <c r="BLV8" s="190"/>
      <c r="BLW8" s="190"/>
      <c r="BLX8" s="190"/>
      <c r="BLY8" s="190"/>
      <c r="BLZ8" s="190"/>
      <c r="BMA8" s="190"/>
      <c r="BMB8" s="190"/>
      <c r="BMC8" s="190"/>
      <c r="BMD8" s="190"/>
      <c r="BME8" s="190"/>
      <c r="BMF8" s="190"/>
      <c r="BMG8" s="190"/>
      <c r="BMH8" s="190"/>
      <c r="BMI8" s="190"/>
      <c r="BMJ8" s="190"/>
      <c r="BMK8" s="190"/>
      <c r="BML8" s="190"/>
      <c r="BMM8" s="190"/>
      <c r="BMN8" s="190"/>
      <c r="BMO8" s="190"/>
      <c r="BMP8" s="190"/>
      <c r="BMQ8" s="190"/>
      <c r="BMR8" s="190"/>
      <c r="BMS8" s="190"/>
      <c r="BMT8" s="190"/>
      <c r="BMU8" s="190"/>
      <c r="BMV8" s="190"/>
      <c r="BMW8" s="190"/>
      <c r="BMX8" s="190"/>
      <c r="BMY8" s="190"/>
      <c r="BMZ8" s="190"/>
      <c r="BNA8" s="190"/>
      <c r="BNB8" s="190"/>
      <c r="BNC8" s="190"/>
      <c r="BND8" s="190"/>
      <c r="BNE8" s="190"/>
      <c r="BNF8" s="190"/>
      <c r="BNG8" s="190"/>
      <c r="BNH8" s="190"/>
      <c r="BNI8" s="190"/>
      <c r="BNJ8" s="190"/>
      <c r="BNK8" s="190"/>
      <c r="BNL8" s="190"/>
      <c r="BNM8" s="190"/>
      <c r="BNN8" s="190"/>
      <c r="BNO8" s="190"/>
      <c r="BNP8" s="190"/>
      <c r="BNQ8" s="190"/>
      <c r="BNR8" s="190"/>
      <c r="BNS8" s="190"/>
      <c r="BNT8" s="190"/>
      <c r="BNU8" s="190"/>
      <c r="BNV8" s="190"/>
      <c r="BNW8" s="190"/>
      <c r="BNX8" s="190"/>
      <c r="BNY8" s="190"/>
      <c r="BNZ8" s="190"/>
      <c r="BOA8" s="190"/>
      <c r="BOB8" s="190"/>
      <c r="BOC8" s="190"/>
      <c r="BOD8" s="190"/>
      <c r="BOE8" s="190"/>
      <c r="BOF8" s="190"/>
      <c r="BOG8" s="190"/>
      <c r="BOH8" s="190"/>
      <c r="BOI8" s="190"/>
      <c r="BOJ8" s="190"/>
      <c r="BOK8" s="190"/>
      <c r="BOL8" s="190"/>
      <c r="BOM8" s="190"/>
      <c r="BON8" s="190"/>
      <c r="BOO8" s="190"/>
      <c r="BOP8" s="190"/>
      <c r="BOQ8" s="190"/>
      <c r="BOR8" s="190"/>
      <c r="BOS8" s="190"/>
      <c r="BOT8" s="190"/>
      <c r="BOU8" s="190"/>
      <c r="BOV8" s="190"/>
      <c r="BOW8" s="190"/>
      <c r="BOX8" s="190"/>
      <c r="BOY8" s="190"/>
      <c r="BOZ8" s="190"/>
      <c r="BPA8" s="190"/>
      <c r="BPB8" s="190"/>
      <c r="BPC8" s="190"/>
      <c r="BPD8" s="190"/>
      <c r="BPE8" s="190"/>
      <c r="BPF8" s="190"/>
      <c r="BPG8" s="190"/>
      <c r="BPH8" s="190"/>
      <c r="BPI8" s="190"/>
      <c r="BPJ8" s="190"/>
      <c r="BPK8" s="190"/>
      <c r="BPL8" s="190"/>
      <c r="BPM8" s="190"/>
      <c r="BPN8" s="190"/>
      <c r="BPO8" s="190"/>
      <c r="BPP8" s="190"/>
      <c r="BPQ8" s="190"/>
      <c r="BPR8" s="190"/>
      <c r="BPS8" s="190"/>
      <c r="BPT8" s="190"/>
      <c r="BPU8" s="190"/>
      <c r="BPV8" s="190"/>
      <c r="BPW8" s="190"/>
      <c r="BPX8" s="190"/>
      <c r="BPY8" s="190"/>
      <c r="BPZ8" s="190"/>
      <c r="BQA8" s="190"/>
      <c r="BQB8" s="190"/>
      <c r="BQC8" s="190"/>
      <c r="BQD8" s="190"/>
      <c r="BQE8" s="190"/>
      <c r="BQF8" s="190"/>
      <c r="BQG8" s="190"/>
      <c r="BQH8" s="190"/>
      <c r="BQI8" s="190"/>
      <c r="BQJ8" s="190"/>
      <c r="BQK8" s="190"/>
      <c r="BQL8" s="190"/>
      <c r="BQM8" s="190"/>
      <c r="BQN8" s="190"/>
      <c r="BQO8" s="190"/>
      <c r="BQP8" s="190"/>
      <c r="BQQ8" s="190"/>
      <c r="BQR8" s="190"/>
      <c r="BQS8" s="190"/>
      <c r="BQT8" s="190"/>
      <c r="BQU8" s="190"/>
      <c r="BQV8" s="190"/>
      <c r="BQW8" s="190"/>
      <c r="BQX8" s="190"/>
      <c r="BQY8" s="190"/>
      <c r="BQZ8" s="190"/>
      <c r="BRA8" s="190"/>
      <c r="BRB8" s="190"/>
      <c r="BRC8" s="190"/>
      <c r="BRD8" s="190"/>
      <c r="BRE8" s="190"/>
      <c r="BRF8" s="190"/>
      <c r="BRG8" s="190"/>
      <c r="BRH8" s="190"/>
      <c r="BRI8" s="190"/>
      <c r="BRJ8" s="190"/>
      <c r="BRK8" s="190"/>
      <c r="BRL8" s="190"/>
      <c r="BRM8" s="190"/>
      <c r="BRN8" s="190"/>
      <c r="BRO8" s="190"/>
      <c r="BRP8" s="190"/>
      <c r="BRQ8" s="190"/>
      <c r="BRR8" s="190"/>
      <c r="BRS8" s="190"/>
      <c r="BRT8" s="190"/>
      <c r="BRU8" s="190"/>
      <c r="BRV8" s="190"/>
      <c r="BRW8" s="190"/>
      <c r="BRX8" s="190"/>
      <c r="BRY8" s="190"/>
      <c r="BRZ8" s="190"/>
      <c r="BSA8" s="190"/>
      <c r="BSB8" s="190"/>
      <c r="BSC8" s="190"/>
      <c r="BSD8" s="190"/>
      <c r="BSE8" s="190"/>
      <c r="BSF8" s="190"/>
      <c r="BSG8" s="190"/>
      <c r="BSH8" s="190"/>
      <c r="BSI8" s="190"/>
      <c r="BSJ8" s="190"/>
      <c r="BSK8" s="190"/>
      <c r="BSL8" s="190"/>
      <c r="BSM8" s="190"/>
      <c r="BSN8" s="190"/>
      <c r="BSO8" s="190"/>
      <c r="BSP8" s="190"/>
      <c r="BSQ8" s="190"/>
      <c r="BSR8" s="190"/>
      <c r="BSS8" s="190"/>
      <c r="BST8" s="190"/>
      <c r="BSU8" s="190"/>
      <c r="BSV8" s="190"/>
      <c r="BSW8" s="190"/>
      <c r="BSX8" s="190"/>
      <c r="BSY8" s="190"/>
      <c r="BSZ8" s="190"/>
      <c r="BTA8" s="190"/>
      <c r="BTB8" s="190"/>
      <c r="BTC8" s="190"/>
      <c r="BTD8" s="190"/>
      <c r="BTE8" s="190"/>
      <c r="BTF8" s="190"/>
      <c r="BTG8" s="190"/>
      <c r="BTH8" s="190"/>
      <c r="BTI8" s="190"/>
      <c r="BTJ8" s="190"/>
      <c r="BTK8" s="190"/>
      <c r="BTL8" s="190"/>
      <c r="BTM8" s="190"/>
      <c r="BTN8" s="190"/>
      <c r="BTO8" s="190"/>
      <c r="BTP8" s="190"/>
      <c r="BTQ8" s="190"/>
      <c r="BTR8" s="190"/>
      <c r="BTS8" s="190"/>
      <c r="BTT8" s="190"/>
      <c r="BTU8" s="190"/>
      <c r="BTV8" s="190"/>
      <c r="BTW8" s="190"/>
      <c r="BTX8" s="190"/>
      <c r="BTY8" s="190"/>
      <c r="BTZ8" s="190"/>
      <c r="BUA8" s="190"/>
      <c r="BUB8" s="190"/>
      <c r="BUC8" s="190"/>
      <c r="BUD8" s="190"/>
      <c r="BUE8" s="190"/>
      <c r="BUF8" s="190"/>
      <c r="BUG8" s="190"/>
      <c r="BUH8" s="190"/>
      <c r="BUI8" s="190"/>
      <c r="BUJ8" s="190"/>
      <c r="BUK8" s="190"/>
      <c r="BUL8" s="190"/>
      <c r="BUM8" s="190"/>
      <c r="BUN8" s="190"/>
      <c r="BUO8" s="190"/>
      <c r="BUP8" s="190"/>
      <c r="BUQ8" s="190"/>
      <c r="BUR8" s="190"/>
      <c r="BUS8" s="190"/>
      <c r="BUT8" s="190"/>
      <c r="BUU8" s="190"/>
      <c r="BUV8" s="190"/>
      <c r="BUW8" s="190"/>
      <c r="BUX8" s="190"/>
      <c r="BUY8" s="190"/>
      <c r="BUZ8" s="190"/>
      <c r="BVA8" s="190"/>
      <c r="BVB8" s="190"/>
      <c r="BVC8" s="190"/>
      <c r="BVD8" s="190"/>
      <c r="BVE8" s="190"/>
      <c r="BVF8" s="190"/>
      <c r="BVG8" s="190"/>
      <c r="BVH8" s="190"/>
      <c r="BVI8" s="190"/>
      <c r="BVJ8" s="190"/>
      <c r="BVK8" s="190"/>
      <c r="BVL8" s="190"/>
      <c r="BVM8" s="190"/>
      <c r="BVN8" s="190"/>
      <c r="BVO8" s="190"/>
      <c r="BVP8" s="190"/>
      <c r="BVQ8" s="190"/>
      <c r="BVR8" s="190"/>
      <c r="BVS8" s="190"/>
      <c r="BVT8" s="190"/>
      <c r="BVU8" s="190"/>
      <c r="BVV8" s="190"/>
      <c r="BVW8" s="190"/>
      <c r="BVX8" s="190"/>
      <c r="BVY8" s="190"/>
      <c r="BVZ8" s="190"/>
      <c r="BWA8" s="190"/>
      <c r="BWB8" s="190"/>
      <c r="BWC8" s="190"/>
      <c r="BWD8" s="190"/>
      <c r="BWE8" s="190"/>
      <c r="BWF8" s="190"/>
      <c r="BWG8" s="190"/>
      <c r="BWH8" s="190"/>
      <c r="BWI8" s="190"/>
      <c r="BWJ8" s="190"/>
      <c r="BWK8" s="190"/>
      <c r="BWL8" s="190"/>
      <c r="BWM8" s="190"/>
      <c r="BWN8" s="190"/>
      <c r="BWO8" s="190"/>
      <c r="BWP8" s="190"/>
      <c r="BWQ8" s="190"/>
      <c r="BWR8" s="190"/>
      <c r="BWS8" s="190"/>
      <c r="BWT8" s="190"/>
      <c r="BWU8" s="190"/>
      <c r="BWV8" s="190"/>
      <c r="BWW8" s="190"/>
      <c r="BWX8" s="190"/>
      <c r="BWY8" s="190"/>
      <c r="BWZ8" s="190"/>
      <c r="BXA8" s="190"/>
      <c r="BXB8" s="190"/>
      <c r="BXC8" s="190"/>
      <c r="BXD8" s="190"/>
      <c r="BXE8" s="190"/>
      <c r="BXF8" s="190"/>
      <c r="BXG8" s="190"/>
      <c r="BXH8" s="190"/>
      <c r="BXI8" s="190"/>
      <c r="BXJ8" s="190"/>
      <c r="BXK8" s="190"/>
      <c r="BXL8" s="190"/>
      <c r="BXM8" s="190"/>
      <c r="BXN8" s="190"/>
      <c r="BXO8" s="190"/>
      <c r="BXP8" s="190"/>
      <c r="BXQ8" s="190"/>
      <c r="BXR8" s="190"/>
      <c r="BXS8" s="190"/>
      <c r="BXT8" s="190"/>
      <c r="BXU8" s="190"/>
      <c r="BXV8" s="190"/>
      <c r="BXW8" s="190"/>
      <c r="BXX8" s="190"/>
      <c r="BXY8" s="190"/>
      <c r="BXZ8" s="190"/>
      <c r="BYA8" s="190"/>
      <c r="BYB8" s="190"/>
      <c r="BYC8" s="190"/>
      <c r="BYD8" s="190"/>
      <c r="BYE8" s="190"/>
      <c r="BYF8" s="190"/>
      <c r="BYG8" s="190"/>
      <c r="BYH8" s="190"/>
      <c r="BYI8" s="190"/>
      <c r="BYJ8" s="190"/>
      <c r="BYK8" s="190"/>
      <c r="BYL8" s="190"/>
      <c r="BYM8" s="190"/>
      <c r="BYN8" s="190"/>
      <c r="BYO8" s="190"/>
      <c r="BYP8" s="190"/>
      <c r="BYQ8" s="190"/>
      <c r="BYR8" s="190"/>
      <c r="BYS8" s="190"/>
      <c r="BYT8" s="190"/>
      <c r="BYU8" s="190"/>
      <c r="BYV8" s="190"/>
      <c r="BYW8" s="190"/>
      <c r="BYX8" s="190"/>
      <c r="BYY8" s="190"/>
      <c r="BYZ8" s="190"/>
      <c r="BZA8" s="190"/>
      <c r="BZB8" s="190"/>
      <c r="BZC8" s="190"/>
      <c r="BZD8" s="190"/>
      <c r="BZE8" s="190"/>
      <c r="BZF8" s="190"/>
      <c r="BZG8" s="190"/>
      <c r="BZH8" s="190"/>
      <c r="BZI8" s="190"/>
      <c r="BZJ8" s="190"/>
      <c r="BZK8" s="190"/>
      <c r="BZL8" s="190"/>
      <c r="BZM8" s="190"/>
      <c r="BZN8" s="190"/>
      <c r="BZO8" s="190"/>
      <c r="BZP8" s="190"/>
      <c r="BZQ8" s="190"/>
      <c r="BZR8" s="190"/>
      <c r="BZS8" s="190"/>
      <c r="BZT8" s="190"/>
      <c r="BZU8" s="190"/>
      <c r="BZV8" s="190"/>
      <c r="BZW8" s="190"/>
      <c r="BZX8" s="190"/>
      <c r="BZY8" s="190"/>
      <c r="BZZ8" s="190"/>
      <c r="CAA8" s="190"/>
      <c r="CAB8" s="190"/>
      <c r="CAC8" s="190"/>
      <c r="CAD8" s="190"/>
      <c r="CAE8" s="190"/>
      <c r="CAF8" s="190"/>
      <c r="CAG8" s="190"/>
      <c r="CAH8" s="190"/>
      <c r="CAI8" s="190"/>
      <c r="CAJ8" s="190"/>
      <c r="CAK8" s="190"/>
      <c r="CAL8" s="190"/>
      <c r="CAM8" s="190"/>
      <c r="CAN8" s="190"/>
      <c r="CAO8" s="190"/>
      <c r="CAP8" s="190"/>
      <c r="CAQ8" s="190"/>
      <c r="CAR8" s="190"/>
      <c r="CAS8" s="190"/>
      <c r="CAT8" s="190"/>
      <c r="CAU8" s="190"/>
      <c r="CAV8" s="190"/>
      <c r="CAW8" s="190"/>
      <c r="CAX8" s="190"/>
      <c r="CAY8" s="190"/>
      <c r="CAZ8" s="190"/>
      <c r="CBA8" s="190"/>
      <c r="CBB8" s="190"/>
      <c r="CBC8" s="190"/>
      <c r="CBD8" s="190"/>
      <c r="CBE8" s="190"/>
      <c r="CBF8" s="190"/>
      <c r="CBG8" s="190"/>
      <c r="CBH8" s="190"/>
      <c r="CBI8" s="190"/>
      <c r="CBJ8" s="190"/>
      <c r="CBK8" s="190"/>
      <c r="CBL8" s="190"/>
      <c r="CBM8" s="190"/>
      <c r="CBN8" s="190"/>
      <c r="CBO8" s="190"/>
      <c r="CBP8" s="190"/>
      <c r="CBQ8" s="190"/>
      <c r="CBR8" s="190"/>
      <c r="CBS8" s="190"/>
      <c r="CBT8" s="190"/>
      <c r="CBU8" s="190"/>
      <c r="CBV8" s="190"/>
      <c r="CBW8" s="190"/>
      <c r="CBX8" s="190"/>
      <c r="CBY8" s="190"/>
      <c r="CBZ8" s="190"/>
      <c r="CCA8" s="190"/>
      <c r="CCB8" s="190"/>
      <c r="CCC8" s="190"/>
      <c r="CCD8" s="190"/>
      <c r="CCE8" s="190"/>
      <c r="CCF8" s="190"/>
      <c r="CCG8" s="190"/>
      <c r="CCH8" s="190"/>
      <c r="CCI8" s="190"/>
      <c r="CCJ8" s="190"/>
      <c r="CCK8" s="190"/>
      <c r="CCL8" s="190"/>
      <c r="CCM8" s="190"/>
      <c r="CCN8" s="190"/>
      <c r="CCO8" s="190"/>
      <c r="CCP8" s="190"/>
      <c r="CCQ8" s="190"/>
      <c r="CCR8" s="190"/>
      <c r="CCS8" s="190"/>
      <c r="CCT8" s="190"/>
      <c r="CCU8" s="190"/>
      <c r="CCV8" s="190"/>
      <c r="CCW8" s="190"/>
      <c r="CCX8" s="190"/>
      <c r="CCY8" s="190"/>
      <c r="CCZ8" s="190"/>
      <c r="CDA8" s="190"/>
      <c r="CDB8" s="190"/>
      <c r="CDC8" s="190"/>
      <c r="CDD8" s="190"/>
      <c r="CDE8" s="190"/>
      <c r="CDF8" s="190"/>
      <c r="CDG8" s="190"/>
      <c r="CDH8" s="190"/>
      <c r="CDI8" s="190"/>
      <c r="CDJ8" s="190"/>
      <c r="CDK8" s="190"/>
      <c r="CDL8" s="190"/>
      <c r="CDM8" s="190"/>
      <c r="CDN8" s="190"/>
      <c r="CDO8" s="190"/>
      <c r="CDP8" s="190"/>
      <c r="CDQ8" s="190"/>
      <c r="CDR8" s="190"/>
      <c r="CDS8" s="190"/>
      <c r="CDT8" s="190"/>
      <c r="CDU8" s="190"/>
      <c r="CDV8" s="190"/>
      <c r="CDW8" s="190"/>
      <c r="CDX8" s="190"/>
      <c r="CDY8" s="190"/>
      <c r="CDZ8" s="190"/>
      <c r="CEA8" s="190"/>
      <c r="CEB8" s="190"/>
      <c r="CEC8" s="190"/>
      <c r="CED8" s="190"/>
      <c r="CEE8" s="190"/>
      <c r="CEF8" s="190"/>
      <c r="CEG8" s="190"/>
      <c r="CEH8" s="190"/>
      <c r="CEI8" s="190"/>
      <c r="CEJ8" s="190"/>
      <c r="CEK8" s="190"/>
      <c r="CEL8" s="190"/>
      <c r="CEM8" s="190"/>
      <c r="CEN8" s="190"/>
      <c r="CEO8" s="190"/>
      <c r="CEP8" s="190"/>
      <c r="CEQ8" s="190"/>
      <c r="CER8" s="190"/>
      <c r="CES8" s="190"/>
      <c r="CET8" s="190"/>
      <c r="CEU8" s="190"/>
      <c r="CEV8" s="190"/>
      <c r="CEW8" s="190"/>
      <c r="CEX8" s="190"/>
      <c r="CEY8" s="190"/>
      <c r="CEZ8" s="190"/>
      <c r="CFA8" s="190"/>
      <c r="CFB8" s="190"/>
      <c r="CFC8" s="190"/>
      <c r="CFD8" s="190"/>
      <c r="CFE8" s="190"/>
      <c r="CFF8" s="190"/>
      <c r="CFG8" s="190"/>
      <c r="CFH8" s="190"/>
      <c r="CFI8" s="190"/>
      <c r="CFJ8" s="190"/>
      <c r="CFK8" s="190"/>
      <c r="CFL8" s="190"/>
      <c r="CFM8" s="190"/>
      <c r="CFN8" s="190"/>
      <c r="CFO8" s="190"/>
      <c r="CFP8" s="190"/>
      <c r="CFQ8" s="190"/>
      <c r="CFR8" s="190"/>
      <c r="CFS8" s="190"/>
      <c r="CFT8" s="190"/>
      <c r="CFU8" s="190"/>
      <c r="CFV8" s="190"/>
      <c r="CFW8" s="190"/>
      <c r="CFX8" s="190"/>
      <c r="CFY8" s="190"/>
      <c r="CFZ8" s="190"/>
      <c r="CGA8" s="190"/>
      <c r="CGB8" s="190"/>
      <c r="CGC8" s="190"/>
      <c r="CGD8" s="190"/>
      <c r="CGE8" s="190"/>
      <c r="CGF8" s="190"/>
      <c r="CGG8" s="190"/>
      <c r="CGH8" s="190"/>
      <c r="CGI8" s="190"/>
      <c r="CGJ8" s="190"/>
      <c r="CGK8" s="190"/>
      <c r="CGL8" s="190"/>
      <c r="CGM8" s="190"/>
      <c r="CGN8" s="190"/>
      <c r="CGO8" s="190"/>
      <c r="CGP8" s="190"/>
      <c r="CGQ8" s="190"/>
      <c r="CGR8" s="190"/>
      <c r="CGS8" s="190"/>
      <c r="CGT8" s="190"/>
      <c r="CGU8" s="190"/>
      <c r="CGV8" s="190"/>
      <c r="CGW8" s="190"/>
      <c r="CGX8" s="190"/>
      <c r="CGY8" s="190"/>
      <c r="CGZ8" s="190"/>
      <c r="CHA8" s="190"/>
      <c r="CHB8" s="190"/>
      <c r="CHC8" s="190"/>
      <c r="CHD8" s="190"/>
      <c r="CHE8" s="190"/>
      <c r="CHF8" s="190"/>
      <c r="CHG8" s="190"/>
      <c r="CHH8" s="190"/>
      <c r="CHI8" s="190"/>
      <c r="CHJ8" s="190"/>
      <c r="CHK8" s="190"/>
      <c r="CHL8" s="190"/>
      <c r="CHM8" s="190"/>
      <c r="CHN8" s="190"/>
      <c r="CHO8" s="190"/>
      <c r="CHP8" s="190"/>
      <c r="CHQ8" s="190"/>
      <c r="CHR8" s="190"/>
      <c r="CHS8" s="190"/>
      <c r="CHT8" s="190"/>
      <c r="CHU8" s="190"/>
      <c r="CHV8" s="190"/>
      <c r="CHW8" s="190"/>
      <c r="CHX8" s="190"/>
      <c r="CHY8" s="190"/>
      <c r="CHZ8" s="190"/>
      <c r="CIA8" s="190"/>
      <c r="CIB8" s="190"/>
      <c r="CIC8" s="190"/>
      <c r="CID8" s="190"/>
      <c r="CIE8" s="190"/>
      <c r="CIF8" s="190"/>
      <c r="CIG8" s="190"/>
      <c r="CIH8" s="190"/>
      <c r="CII8" s="190"/>
      <c r="CIJ8" s="190"/>
      <c r="CIK8" s="190"/>
      <c r="CIL8" s="190"/>
      <c r="CIM8" s="190"/>
      <c r="CIN8" s="190"/>
      <c r="CIO8" s="190"/>
      <c r="CIP8" s="190"/>
      <c r="CIQ8" s="190"/>
      <c r="CIR8" s="190"/>
      <c r="CIS8" s="190"/>
      <c r="CIT8" s="190"/>
      <c r="CIU8" s="190"/>
      <c r="CIV8" s="190"/>
      <c r="CIW8" s="190"/>
      <c r="CIX8" s="190"/>
      <c r="CIY8" s="190"/>
      <c r="CIZ8" s="190"/>
      <c r="CJA8" s="190"/>
      <c r="CJB8" s="190"/>
      <c r="CJC8" s="190"/>
      <c r="CJD8" s="190"/>
      <c r="CJE8" s="190"/>
      <c r="CJF8" s="190"/>
      <c r="CJG8" s="190"/>
      <c r="CJH8" s="190"/>
      <c r="CJI8" s="190"/>
      <c r="CJJ8" s="190"/>
      <c r="CJK8" s="190"/>
      <c r="CJL8" s="190"/>
      <c r="CJM8" s="190"/>
      <c r="CJN8" s="190"/>
      <c r="CJO8" s="190"/>
      <c r="CJP8" s="190"/>
      <c r="CJQ8" s="190"/>
      <c r="CJR8" s="190"/>
      <c r="CJS8" s="190"/>
      <c r="CJT8" s="190"/>
      <c r="CJU8" s="190"/>
      <c r="CJV8" s="190"/>
      <c r="CJW8" s="190"/>
      <c r="CJX8" s="190"/>
      <c r="CJY8" s="190"/>
      <c r="CJZ8" s="190"/>
      <c r="CKA8" s="190"/>
      <c r="CKB8" s="190"/>
      <c r="CKC8" s="190"/>
      <c r="CKD8" s="190"/>
      <c r="CKE8" s="190"/>
      <c r="CKF8" s="190"/>
      <c r="CKG8" s="190"/>
      <c r="CKH8" s="190"/>
      <c r="CKI8" s="190"/>
      <c r="CKJ8" s="190"/>
      <c r="CKK8" s="190"/>
      <c r="CKL8" s="190"/>
      <c r="CKM8" s="190"/>
      <c r="CKN8" s="190"/>
      <c r="CKO8" s="190"/>
      <c r="CKP8" s="190"/>
      <c r="CKQ8" s="190"/>
      <c r="CKR8" s="190"/>
      <c r="CKS8" s="190"/>
      <c r="CKT8" s="190"/>
      <c r="CKU8" s="190"/>
      <c r="CKV8" s="190"/>
      <c r="CKW8" s="190"/>
      <c r="CKX8" s="190"/>
      <c r="CKY8" s="190"/>
      <c r="CKZ8" s="190"/>
      <c r="CLA8" s="190"/>
      <c r="CLB8" s="190"/>
      <c r="CLC8" s="190"/>
      <c r="CLD8" s="190"/>
      <c r="CLE8" s="190"/>
      <c r="CLF8" s="190"/>
      <c r="CLG8" s="190"/>
      <c r="CLH8" s="190"/>
      <c r="CLI8" s="190"/>
      <c r="CLJ8" s="190"/>
      <c r="CLK8" s="190"/>
      <c r="CLL8" s="190"/>
      <c r="CLM8" s="190"/>
      <c r="CLN8" s="190"/>
      <c r="CLO8" s="190"/>
      <c r="CLP8" s="190"/>
      <c r="CLQ8" s="190"/>
      <c r="CLR8" s="190"/>
      <c r="CLS8" s="190"/>
      <c r="CLT8" s="190"/>
      <c r="CLU8" s="190"/>
      <c r="CLV8" s="190"/>
      <c r="CLW8" s="190"/>
      <c r="CLX8" s="190"/>
      <c r="CLY8" s="190"/>
      <c r="CLZ8" s="190"/>
      <c r="CMA8" s="190"/>
      <c r="CMB8" s="190"/>
      <c r="CMC8" s="190"/>
      <c r="CMD8" s="190"/>
      <c r="CME8" s="190"/>
      <c r="CMF8" s="190"/>
      <c r="CMG8" s="190"/>
      <c r="CMH8" s="190"/>
      <c r="CMI8" s="190"/>
      <c r="CMJ8" s="190"/>
      <c r="CMK8" s="190"/>
      <c r="CML8" s="190"/>
      <c r="CMM8" s="190"/>
      <c r="CMN8" s="190"/>
      <c r="CMO8" s="190"/>
      <c r="CMP8" s="190"/>
      <c r="CMQ8" s="190"/>
      <c r="CMR8" s="190"/>
      <c r="CMS8" s="190"/>
      <c r="CMT8" s="190"/>
      <c r="CMU8" s="190"/>
      <c r="CMV8" s="190"/>
      <c r="CMW8" s="190"/>
      <c r="CMX8" s="190"/>
      <c r="CMY8" s="190"/>
      <c r="CMZ8" s="190"/>
      <c r="CNA8" s="190"/>
      <c r="CNB8" s="190"/>
      <c r="CNC8" s="190"/>
      <c r="CND8" s="190"/>
      <c r="CNE8" s="190"/>
      <c r="CNF8" s="190"/>
      <c r="CNG8" s="190"/>
      <c r="CNH8" s="190"/>
      <c r="CNI8" s="190"/>
      <c r="CNJ8" s="190"/>
      <c r="CNK8" s="190"/>
      <c r="CNL8" s="190"/>
      <c r="CNM8" s="190"/>
      <c r="CNN8" s="190"/>
      <c r="CNO8" s="190"/>
      <c r="CNP8" s="190"/>
      <c r="CNQ8" s="190"/>
      <c r="CNR8" s="190"/>
      <c r="CNS8" s="190"/>
      <c r="CNT8" s="190"/>
      <c r="CNU8" s="190"/>
      <c r="CNV8" s="190"/>
      <c r="CNW8" s="190"/>
      <c r="CNX8" s="190"/>
      <c r="CNY8" s="190"/>
      <c r="CNZ8" s="190"/>
      <c r="COA8" s="190"/>
      <c r="COB8" s="190"/>
      <c r="COC8" s="190"/>
      <c r="COD8" s="190"/>
      <c r="COE8" s="190"/>
      <c r="COF8" s="190"/>
      <c r="COG8" s="190"/>
      <c r="COH8" s="190"/>
      <c r="COI8" s="190"/>
      <c r="COJ8" s="190"/>
      <c r="COK8" s="190"/>
      <c r="COL8" s="190"/>
      <c r="COM8" s="190"/>
      <c r="CON8" s="190"/>
      <c r="COO8" s="190"/>
      <c r="COP8" s="190"/>
      <c r="COQ8" s="190"/>
      <c r="COR8" s="190"/>
      <c r="COS8" s="190"/>
      <c r="COT8" s="190"/>
      <c r="COU8" s="190"/>
      <c r="COV8" s="190"/>
      <c r="COW8" s="190"/>
      <c r="COX8" s="190"/>
      <c r="COY8" s="190"/>
      <c r="COZ8" s="190"/>
      <c r="CPA8" s="190"/>
      <c r="CPB8" s="190"/>
      <c r="CPC8" s="190"/>
      <c r="CPD8" s="190"/>
      <c r="CPE8" s="190"/>
      <c r="CPF8" s="190"/>
      <c r="CPG8" s="190"/>
      <c r="CPH8" s="190"/>
      <c r="CPI8" s="190"/>
      <c r="CPJ8" s="190"/>
      <c r="CPK8" s="190"/>
      <c r="CPL8" s="190"/>
      <c r="CPM8" s="190"/>
      <c r="CPN8" s="190"/>
      <c r="CPO8" s="190"/>
      <c r="CPP8" s="190"/>
      <c r="CPQ8" s="190"/>
      <c r="CPR8" s="190"/>
      <c r="CPS8" s="190"/>
      <c r="CPT8" s="190"/>
      <c r="CPU8" s="190"/>
      <c r="CPV8" s="190"/>
      <c r="CPW8" s="190"/>
      <c r="CPX8" s="190"/>
      <c r="CPY8" s="190"/>
      <c r="CPZ8" s="190"/>
      <c r="CQA8" s="190"/>
      <c r="CQB8" s="190"/>
      <c r="CQC8" s="190"/>
      <c r="CQD8" s="190"/>
      <c r="CQE8" s="190"/>
      <c r="CQF8" s="190"/>
      <c r="CQG8" s="190"/>
      <c r="CQH8" s="190"/>
      <c r="CQI8" s="190"/>
      <c r="CQJ8" s="190"/>
      <c r="CQK8" s="190"/>
      <c r="CQL8" s="190"/>
      <c r="CQM8" s="190"/>
      <c r="CQN8" s="190"/>
      <c r="CQO8" s="190"/>
      <c r="CQP8" s="190"/>
      <c r="CQQ8" s="190"/>
      <c r="CQR8" s="190"/>
      <c r="CQS8" s="190"/>
      <c r="CQT8" s="190"/>
      <c r="CQU8" s="190"/>
      <c r="CQV8" s="190"/>
      <c r="CQW8" s="190"/>
      <c r="CQX8" s="190"/>
      <c r="CQY8" s="190"/>
      <c r="CQZ8" s="190"/>
      <c r="CRA8" s="190"/>
      <c r="CRB8" s="190"/>
      <c r="CRC8" s="190"/>
      <c r="CRD8" s="190"/>
      <c r="CRE8" s="190"/>
      <c r="CRF8" s="190"/>
      <c r="CRG8" s="190"/>
      <c r="CRH8" s="190"/>
      <c r="CRI8" s="190"/>
      <c r="CRJ8" s="190"/>
      <c r="CRK8" s="190"/>
      <c r="CRL8" s="190"/>
      <c r="CRM8" s="190"/>
      <c r="CRN8" s="190"/>
      <c r="CRO8" s="190"/>
      <c r="CRP8" s="190"/>
      <c r="CRQ8" s="190"/>
      <c r="CRR8" s="190"/>
      <c r="CRS8" s="190"/>
      <c r="CRT8" s="190"/>
      <c r="CRU8" s="190"/>
      <c r="CRV8" s="190"/>
      <c r="CRW8" s="190"/>
      <c r="CRX8" s="190"/>
      <c r="CRY8" s="190"/>
      <c r="CRZ8" s="190"/>
      <c r="CSA8" s="190"/>
      <c r="CSB8" s="190"/>
      <c r="CSC8" s="190"/>
      <c r="CSD8" s="190"/>
      <c r="CSE8" s="190"/>
      <c r="CSF8" s="190"/>
      <c r="CSG8" s="190"/>
      <c r="CSH8" s="190"/>
      <c r="CSI8" s="190"/>
      <c r="CSJ8" s="190"/>
      <c r="CSK8" s="190"/>
      <c r="CSL8" s="190"/>
      <c r="CSM8" s="190"/>
      <c r="CSN8" s="190"/>
      <c r="CSO8" s="190"/>
      <c r="CSP8" s="190"/>
      <c r="CSQ8" s="190"/>
      <c r="CSR8" s="190"/>
      <c r="CSS8" s="190"/>
      <c r="CST8" s="190"/>
      <c r="CSU8" s="190"/>
      <c r="CSV8" s="190"/>
      <c r="CSW8" s="190"/>
      <c r="CSX8" s="190"/>
      <c r="CSY8" s="190"/>
      <c r="CSZ8" s="190"/>
      <c r="CTA8" s="190"/>
      <c r="CTB8" s="190"/>
      <c r="CTC8" s="190"/>
      <c r="CTD8" s="190"/>
      <c r="CTE8" s="190"/>
      <c r="CTF8" s="190"/>
      <c r="CTG8" s="190"/>
      <c r="CTH8" s="190"/>
      <c r="CTI8" s="190"/>
      <c r="CTJ8" s="190"/>
      <c r="CTK8" s="190"/>
      <c r="CTL8" s="190"/>
      <c r="CTM8" s="190"/>
      <c r="CTN8" s="190"/>
      <c r="CTO8" s="190"/>
      <c r="CTP8" s="190"/>
      <c r="CTQ8" s="190"/>
      <c r="CTR8" s="190"/>
      <c r="CTS8" s="190"/>
      <c r="CTT8" s="190"/>
      <c r="CTU8" s="190"/>
      <c r="CTV8" s="190"/>
      <c r="CTW8" s="190"/>
      <c r="CTX8" s="190"/>
      <c r="CTY8" s="190"/>
      <c r="CTZ8" s="190"/>
      <c r="CUA8" s="190"/>
      <c r="CUB8" s="190"/>
      <c r="CUC8" s="190"/>
      <c r="CUD8" s="190"/>
      <c r="CUE8" s="190"/>
      <c r="CUF8" s="190"/>
      <c r="CUG8" s="190"/>
      <c r="CUH8" s="190"/>
      <c r="CUI8" s="190"/>
      <c r="CUJ8" s="190"/>
      <c r="CUK8" s="190"/>
      <c r="CUL8" s="190"/>
      <c r="CUM8" s="190"/>
      <c r="CUN8" s="190"/>
      <c r="CUO8" s="190"/>
      <c r="CUP8" s="190"/>
      <c r="CUQ8" s="190"/>
      <c r="CUR8" s="190"/>
      <c r="CUS8" s="190"/>
      <c r="CUT8" s="190"/>
      <c r="CUU8" s="190"/>
      <c r="CUV8" s="190"/>
      <c r="CUW8" s="190"/>
      <c r="CUX8" s="190"/>
      <c r="CUY8" s="190"/>
      <c r="CUZ8" s="190"/>
      <c r="CVA8" s="190"/>
      <c r="CVB8" s="190"/>
      <c r="CVC8" s="190"/>
      <c r="CVD8" s="190"/>
      <c r="CVE8" s="190"/>
      <c r="CVF8" s="190"/>
      <c r="CVG8" s="190"/>
      <c r="CVH8" s="190"/>
      <c r="CVI8" s="190"/>
      <c r="CVJ8" s="190"/>
      <c r="CVK8" s="190"/>
      <c r="CVL8" s="190"/>
      <c r="CVM8" s="190"/>
      <c r="CVN8" s="190"/>
      <c r="CVO8" s="190"/>
      <c r="CVP8" s="190"/>
      <c r="CVQ8" s="190"/>
      <c r="CVR8" s="190"/>
      <c r="CVS8" s="190"/>
      <c r="CVT8" s="190"/>
      <c r="CVU8" s="190"/>
      <c r="CVV8" s="190"/>
      <c r="CVW8" s="190"/>
      <c r="CVX8" s="190"/>
      <c r="CVY8" s="190"/>
      <c r="CVZ8" s="190"/>
      <c r="CWA8" s="190"/>
      <c r="CWB8" s="190"/>
      <c r="CWC8" s="190"/>
      <c r="CWD8" s="190"/>
      <c r="CWE8" s="190"/>
      <c r="CWF8" s="190"/>
      <c r="CWG8" s="190"/>
      <c r="CWH8" s="190"/>
      <c r="CWI8" s="190"/>
      <c r="CWJ8" s="190"/>
      <c r="CWK8" s="190"/>
    </row>
    <row r="9" spans="1:2637" s="196" customFormat="1" ht="39.6">
      <c r="A9" s="192"/>
      <c r="B9" s="183" t="s">
        <v>215</v>
      </c>
      <c r="C9" s="184" t="s">
        <v>197</v>
      </c>
      <c r="D9" s="227">
        <v>0</v>
      </c>
      <c r="E9" s="194">
        <v>0</v>
      </c>
      <c r="F9" s="194">
        <v>2</v>
      </c>
      <c r="G9" s="194">
        <v>3</v>
      </c>
      <c r="H9" s="194">
        <v>2</v>
      </c>
      <c r="I9" s="227">
        <f>SUM(E9:H9)</f>
        <v>7</v>
      </c>
      <c r="J9" s="194" t="s">
        <v>216</v>
      </c>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2"/>
      <c r="CO9" s="192"/>
      <c r="CP9" s="192"/>
      <c r="CQ9" s="192"/>
      <c r="CR9" s="192"/>
      <c r="CS9" s="192"/>
      <c r="CT9" s="192"/>
      <c r="CU9" s="192"/>
      <c r="CV9" s="192"/>
      <c r="CW9" s="192"/>
      <c r="CX9" s="192"/>
      <c r="CY9" s="192"/>
      <c r="CZ9" s="192"/>
      <c r="DA9" s="192"/>
      <c r="DB9" s="192"/>
      <c r="DC9" s="192"/>
      <c r="DD9" s="192"/>
      <c r="DE9" s="192"/>
      <c r="DF9" s="192"/>
      <c r="DG9" s="192"/>
      <c r="DH9" s="192"/>
      <c r="DI9" s="192"/>
      <c r="DJ9" s="192"/>
      <c r="DK9" s="192"/>
      <c r="DL9" s="192"/>
      <c r="DM9" s="192"/>
      <c r="DN9" s="192"/>
      <c r="DO9" s="192"/>
      <c r="DP9" s="192"/>
      <c r="DQ9" s="192"/>
      <c r="DR9" s="192"/>
      <c r="DS9" s="192"/>
      <c r="DT9" s="192"/>
      <c r="DU9" s="192"/>
      <c r="DV9" s="192"/>
      <c r="DW9" s="192"/>
      <c r="DX9" s="192"/>
      <c r="DY9" s="192"/>
      <c r="DZ9" s="192"/>
      <c r="EA9" s="192"/>
      <c r="EB9" s="192"/>
      <c r="EC9" s="192"/>
      <c r="ED9" s="192"/>
      <c r="EE9" s="192"/>
      <c r="EF9" s="192"/>
      <c r="EG9" s="192"/>
      <c r="EH9" s="192"/>
      <c r="EI9" s="192"/>
      <c r="EJ9" s="192"/>
      <c r="EK9" s="192"/>
      <c r="EL9" s="192"/>
      <c r="EM9" s="192"/>
      <c r="EN9" s="192"/>
      <c r="EO9" s="192"/>
      <c r="EP9" s="192"/>
      <c r="EQ9" s="192"/>
      <c r="ER9" s="192"/>
      <c r="ES9" s="192"/>
      <c r="ET9" s="192"/>
      <c r="EU9" s="192"/>
      <c r="EV9" s="192"/>
      <c r="EW9" s="192"/>
      <c r="EX9" s="192"/>
      <c r="EY9" s="192"/>
      <c r="EZ9" s="192"/>
      <c r="FA9" s="192"/>
      <c r="FB9" s="192"/>
      <c r="FC9" s="192"/>
      <c r="FD9" s="192"/>
      <c r="FE9" s="192"/>
      <c r="FF9" s="192"/>
      <c r="FG9" s="192"/>
      <c r="FH9" s="192"/>
      <c r="FI9" s="192"/>
      <c r="FJ9" s="192"/>
      <c r="FK9" s="192"/>
      <c r="FL9" s="192"/>
      <c r="FM9" s="192"/>
      <c r="FN9" s="192"/>
      <c r="FO9" s="192"/>
      <c r="FP9" s="192"/>
      <c r="FQ9" s="192"/>
      <c r="FR9" s="192"/>
      <c r="FS9" s="192"/>
      <c r="FT9" s="192"/>
      <c r="FU9" s="192"/>
      <c r="FV9" s="192"/>
      <c r="FW9" s="192"/>
      <c r="FX9" s="192"/>
      <c r="FY9" s="192"/>
      <c r="FZ9" s="192"/>
      <c r="GA9" s="192"/>
      <c r="GB9" s="192"/>
      <c r="GC9" s="192"/>
      <c r="GD9" s="192"/>
      <c r="GE9" s="192"/>
      <c r="GF9" s="192"/>
      <c r="GG9" s="192"/>
      <c r="GH9" s="192"/>
      <c r="GI9" s="192"/>
      <c r="GJ9" s="192"/>
      <c r="GK9" s="192"/>
      <c r="GL9" s="192"/>
      <c r="GM9" s="192"/>
      <c r="GN9" s="192"/>
      <c r="GO9" s="192"/>
      <c r="GP9" s="192"/>
      <c r="GQ9" s="192"/>
      <c r="GR9" s="192"/>
      <c r="GS9" s="192"/>
      <c r="GT9" s="192"/>
      <c r="GU9" s="192"/>
      <c r="GV9" s="192"/>
      <c r="GW9" s="192"/>
      <c r="GX9" s="192"/>
      <c r="GY9" s="192"/>
      <c r="GZ9" s="192"/>
      <c r="HA9" s="192"/>
      <c r="HB9" s="192"/>
      <c r="HC9" s="192"/>
      <c r="HD9" s="192"/>
      <c r="HE9" s="192"/>
      <c r="HF9" s="192"/>
      <c r="HG9" s="192"/>
      <c r="HH9" s="192"/>
      <c r="HI9" s="192"/>
      <c r="HJ9" s="192"/>
      <c r="HK9" s="192"/>
      <c r="HL9" s="192"/>
      <c r="HM9" s="192"/>
      <c r="HN9" s="192"/>
      <c r="HO9" s="192"/>
      <c r="HP9" s="192"/>
      <c r="HQ9" s="192"/>
      <c r="HR9" s="192"/>
      <c r="HS9" s="192"/>
      <c r="HT9" s="192"/>
      <c r="HU9" s="192"/>
      <c r="HV9" s="192"/>
      <c r="HW9" s="192"/>
      <c r="HX9" s="192"/>
      <c r="HY9" s="192"/>
      <c r="HZ9" s="192"/>
      <c r="IA9" s="192"/>
      <c r="IB9" s="192"/>
      <c r="IC9" s="192"/>
      <c r="ID9" s="192"/>
      <c r="IE9" s="192"/>
      <c r="IF9" s="192"/>
      <c r="IG9" s="192"/>
      <c r="IH9" s="192"/>
      <c r="II9" s="192"/>
      <c r="IJ9" s="192"/>
      <c r="IK9" s="192"/>
      <c r="IL9" s="192"/>
      <c r="IM9" s="192"/>
      <c r="IN9" s="192"/>
      <c r="IO9" s="192"/>
      <c r="IP9" s="192"/>
      <c r="IQ9" s="192"/>
      <c r="IR9" s="192"/>
      <c r="IS9" s="192"/>
      <c r="IT9" s="192"/>
      <c r="IU9" s="192"/>
      <c r="IV9" s="192"/>
      <c r="IW9" s="192"/>
      <c r="IX9" s="192"/>
      <c r="IY9" s="192"/>
      <c r="IZ9" s="192"/>
      <c r="JA9" s="192"/>
      <c r="JB9" s="192"/>
      <c r="JC9" s="192"/>
      <c r="JD9" s="192"/>
      <c r="JE9" s="192"/>
      <c r="JF9" s="192"/>
      <c r="JG9" s="192"/>
      <c r="JH9" s="192"/>
      <c r="JI9" s="192"/>
      <c r="JJ9" s="192"/>
      <c r="JK9" s="192"/>
      <c r="JL9" s="192"/>
      <c r="JM9" s="192"/>
      <c r="JN9" s="192"/>
      <c r="JO9" s="192"/>
      <c r="JP9" s="192"/>
      <c r="JQ9" s="192"/>
      <c r="JR9" s="192"/>
      <c r="JS9" s="192"/>
      <c r="JT9" s="192"/>
      <c r="JU9" s="192"/>
      <c r="JV9" s="192"/>
      <c r="JW9" s="192"/>
      <c r="JX9" s="192"/>
      <c r="JY9" s="192"/>
      <c r="JZ9" s="192"/>
      <c r="KA9" s="192"/>
      <c r="KB9" s="192"/>
      <c r="KC9" s="192"/>
      <c r="KD9" s="192"/>
      <c r="KE9" s="192"/>
      <c r="KF9" s="192"/>
      <c r="KG9" s="192"/>
      <c r="KH9" s="192"/>
      <c r="KI9" s="192"/>
      <c r="KJ9" s="192"/>
      <c r="KK9" s="192"/>
      <c r="KL9" s="192"/>
      <c r="KM9" s="192"/>
      <c r="KN9" s="192"/>
      <c r="KO9" s="192"/>
      <c r="KP9" s="192"/>
      <c r="KQ9" s="192"/>
      <c r="KR9" s="192"/>
      <c r="KS9" s="192"/>
      <c r="KT9" s="192"/>
      <c r="KU9" s="192"/>
      <c r="KV9" s="192"/>
      <c r="KW9" s="192"/>
      <c r="KX9" s="192"/>
      <c r="KY9" s="192"/>
      <c r="KZ9" s="192"/>
      <c r="LA9" s="192"/>
      <c r="LB9" s="192"/>
      <c r="LC9" s="192"/>
      <c r="LD9" s="192"/>
      <c r="LE9" s="192"/>
      <c r="LF9" s="192"/>
      <c r="LG9" s="192"/>
      <c r="LH9" s="192"/>
      <c r="LI9" s="192"/>
      <c r="LJ9" s="192"/>
      <c r="LK9" s="192"/>
      <c r="LL9" s="192"/>
      <c r="LM9" s="192"/>
      <c r="LN9" s="192"/>
      <c r="LO9" s="192"/>
      <c r="LP9" s="192"/>
      <c r="LQ9" s="192"/>
      <c r="LR9" s="192"/>
      <c r="LS9" s="192"/>
      <c r="LT9" s="192"/>
      <c r="LU9" s="192"/>
      <c r="LV9" s="192"/>
      <c r="LW9" s="192"/>
      <c r="LX9" s="192"/>
      <c r="LY9" s="192"/>
      <c r="LZ9" s="192"/>
      <c r="MA9" s="192"/>
      <c r="MB9" s="192"/>
      <c r="MC9" s="192"/>
      <c r="MD9" s="192"/>
      <c r="ME9" s="192"/>
      <c r="MF9" s="192"/>
      <c r="MG9" s="192"/>
      <c r="MH9" s="192"/>
      <c r="MI9" s="192"/>
      <c r="MJ9" s="192"/>
      <c r="MK9" s="192"/>
      <c r="ML9" s="192"/>
      <c r="MM9" s="192"/>
      <c r="MN9" s="192"/>
      <c r="MO9" s="192"/>
      <c r="MP9" s="192"/>
      <c r="MQ9" s="192"/>
      <c r="MR9" s="192"/>
      <c r="MS9" s="192"/>
      <c r="MT9" s="192"/>
      <c r="MU9" s="192"/>
      <c r="MV9" s="192"/>
      <c r="MW9" s="192"/>
      <c r="MX9" s="192"/>
      <c r="MY9" s="192"/>
      <c r="MZ9" s="192"/>
      <c r="NA9" s="192"/>
      <c r="NB9" s="192"/>
      <c r="NC9" s="192"/>
      <c r="ND9" s="192"/>
      <c r="NE9" s="192"/>
      <c r="NF9" s="192"/>
      <c r="NG9" s="192"/>
      <c r="NH9" s="192"/>
      <c r="NI9" s="192"/>
      <c r="NJ9" s="192"/>
      <c r="NK9" s="192"/>
      <c r="NL9" s="192"/>
      <c r="NM9" s="192"/>
      <c r="NN9" s="192"/>
      <c r="NO9" s="192"/>
      <c r="NP9" s="192"/>
      <c r="NQ9" s="192"/>
      <c r="NR9" s="192"/>
      <c r="NS9" s="192"/>
      <c r="NT9" s="192"/>
      <c r="NU9" s="192"/>
      <c r="NV9" s="192"/>
      <c r="NW9" s="192"/>
      <c r="NX9" s="192"/>
      <c r="NY9" s="192"/>
      <c r="NZ9" s="192"/>
      <c r="OA9" s="192"/>
      <c r="OB9" s="192"/>
      <c r="OC9" s="192"/>
      <c r="OD9" s="192"/>
      <c r="OE9" s="192"/>
      <c r="OF9" s="192"/>
      <c r="OG9" s="192"/>
      <c r="OH9" s="192"/>
      <c r="OI9" s="192"/>
      <c r="OJ9" s="192"/>
      <c r="OK9" s="192"/>
      <c r="OL9" s="192"/>
      <c r="OM9" s="192"/>
      <c r="ON9" s="192"/>
      <c r="OO9" s="192"/>
      <c r="OP9" s="192"/>
      <c r="OQ9" s="192"/>
      <c r="OR9" s="192"/>
      <c r="OS9" s="192"/>
      <c r="OT9" s="192"/>
      <c r="OU9" s="192"/>
      <c r="OV9" s="192"/>
      <c r="OW9" s="192"/>
      <c r="OX9" s="192"/>
      <c r="OY9" s="192"/>
      <c r="OZ9" s="192"/>
      <c r="PA9" s="192"/>
      <c r="PB9" s="192"/>
      <c r="PC9" s="192"/>
      <c r="PD9" s="192"/>
      <c r="PE9" s="192"/>
      <c r="PF9" s="192"/>
      <c r="PG9" s="192"/>
      <c r="PH9" s="192"/>
      <c r="PI9" s="192"/>
      <c r="PJ9" s="192"/>
      <c r="PK9" s="192"/>
      <c r="PL9" s="192"/>
      <c r="PM9" s="192"/>
      <c r="PN9" s="192"/>
      <c r="PO9" s="192"/>
      <c r="PP9" s="192"/>
      <c r="PQ9" s="192"/>
      <c r="PR9" s="192"/>
      <c r="PS9" s="192"/>
      <c r="PT9" s="192"/>
      <c r="PU9" s="192"/>
      <c r="PV9" s="192"/>
      <c r="PW9" s="192"/>
      <c r="PX9" s="192"/>
      <c r="PY9" s="192"/>
      <c r="PZ9" s="192"/>
      <c r="QA9" s="192"/>
      <c r="QB9" s="192"/>
      <c r="QC9" s="192"/>
      <c r="QD9" s="192"/>
      <c r="QE9" s="192"/>
      <c r="QF9" s="192"/>
      <c r="QG9" s="192"/>
      <c r="QH9" s="192"/>
      <c r="QI9" s="192"/>
      <c r="QJ9" s="192"/>
      <c r="QK9" s="192"/>
      <c r="QL9" s="192"/>
      <c r="QM9" s="192"/>
      <c r="QN9" s="192"/>
      <c r="QO9" s="192"/>
      <c r="QP9" s="192"/>
      <c r="QQ9" s="192"/>
      <c r="QR9" s="192"/>
      <c r="QS9" s="192"/>
      <c r="QT9" s="192"/>
      <c r="QU9" s="192"/>
      <c r="QV9" s="192"/>
      <c r="QW9" s="192"/>
      <c r="QX9" s="192"/>
      <c r="QY9" s="192"/>
      <c r="QZ9" s="192"/>
      <c r="RA9" s="192"/>
      <c r="RB9" s="192"/>
      <c r="RC9" s="192"/>
      <c r="RD9" s="192"/>
      <c r="RE9" s="192"/>
      <c r="RF9" s="192"/>
      <c r="RG9" s="192"/>
      <c r="RH9" s="192"/>
      <c r="RI9" s="192"/>
      <c r="RJ9" s="192"/>
      <c r="RK9" s="192"/>
      <c r="RL9" s="192"/>
      <c r="RM9" s="192"/>
      <c r="RN9" s="192"/>
      <c r="RO9" s="192"/>
      <c r="RP9" s="192"/>
      <c r="RQ9" s="192"/>
      <c r="RR9" s="192"/>
      <c r="RS9" s="192"/>
      <c r="RT9" s="192"/>
      <c r="RU9" s="192"/>
      <c r="RV9" s="192"/>
      <c r="RW9" s="192"/>
      <c r="RX9" s="192"/>
      <c r="RY9" s="192"/>
      <c r="RZ9" s="192"/>
      <c r="SA9" s="192"/>
      <c r="SB9" s="192"/>
      <c r="SC9" s="192"/>
      <c r="SD9" s="192"/>
      <c r="SE9" s="192"/>
      <c r="SF9" s="192"/>
      <c r="SG9" s="192"/>
      <c r="SH9" s="192"/>
      <c r="SI9" s="192"/>
      <c r="SJ9" s="192"/>
      <c r="SK9" s="192"/>
      <c r="SL9" s="192"/>
      <c r="SM9" s="192"/>
      <c r="SN9" s="192"/>
      <c r="SO9" s="192"/>
      <c r="SP9" s="192"/>
      <c r="SQ9" s="192"/>
      <c r="SR9" s="192"/>
      <c r="SS9" s="192"/>
      <c r="ST9" s="192"/>
      <c r="SU9" s="192"/>
      <c r="SV9" s="192"/>
      <c r="SW9" s="192"/>
      <c r="SX9" s="192"/>
      <c r="SY9" s="192"/>
      <c r="SZ9" s="192"/>
      <c r="TA9" s="192"/>
      <c r="TB9" s="192"/>
      <c r="TC9" s="192"/>
      <c r="TD9" s="192"/>
      <c r="TE9" s="192"/>
      <c r="TF9" s="192"/>
      <c r="TG9" s="192"/>
      <c r="TH9" s="192"/>
      <c r="TI9" s="192"/>
      <c r="TJ9" s="192"/>
      <c r="TK9" s="192"/>
      <c r="TL9" s="192"/>
      <c r="TM9" s="192"/>
      <c r="TN9" s="192"/>
      <c r="TO9" s="192"/>
      <c r="TP9" s="192"/>
      <c r="TQ9" s="192"/>
      <c r="TR9" s="192"/>
      <c r="TS9" s="192"/>
      <c r="TT9" s="192"/>
      <c r="TU9" s="192"/>
      <c r="TV9" s="192"/>
      <c r="TW9" s="192"/>
      <c r="TX9" s="192"/>
      <c r="TY9" s="192"/>
      <c r="TZ9" s="192"/>
      <c r="UA9" s="192"/>
      <c r="UB9" s="192"/>
      <c r="UC9" s="192"/>
      <c r="UD9" s="192"/>
      <c r="UE9" s="192"/>
      <c r="UF9" s="192"/>
      <c r="UG9" s="192"/>
      <c r="UH9" s="192"/>
      <c r="UI9" s="192"/>
      <c r="UJ9" s="192"/>
      <c r="UK9" s="192"/>
      <c r="UL9" s="192"/>
      <c r="UM9" s="192"/>
      <c r="UN9" s="192"/>
      <c r="UO9" s="192"/>
      <c r="UP9" s="192"/>
      <c r="UQ9" s="192"/>
      <c r="UR9" s="192"/>
      <c r="US9" s="192"/>
      <c r="UT9" s="192"/>
      <c r="UU9" s="192"/>
      <c r="UV9" s="192"/>
      <c r="UW9" s="192"/>
      <c r="UX9" s="192"/>
      <c r="UY9" s="192"/>
      <c r="UZ9" s="192"/>
      <c r="VA9" s="192"/>
      <c r="VB9" s="192"/>
      <c r="VC9" s="192"/>
      <c r="VD9" s="192"/>
      <c r="VE9" s="192"/>
      <c r="VF9" s="192"/>
      <c r="VG9" s="192"/>
      <c r="VH9" s="192"/>
      <c r="VI9" s="192"/>
      <c r="VJ9" s="192"/>
      <c r="VK9" s="192"/>
      <c r="VL9" s="192"/>
      <c r="VM9" s="192"/>
      <c r="VN9" s="192"/>
      <c r="VO9" s="192"/>
      <c r="VP9" s="192"/>
      <c r="VQ9" s="192"/>
      <c r="VR9" s="192"/>
      <c r="VS9" s="192"/>
      <c r="VT9" s="192"/>
      <c r="VU9" s="192"/>
      <c r="VV9" s="192"/>
      <c r="VW9" s="192"/>
      <c r="VX9" s="192"/>
      <c r="VY9" s="192"/>
      <c r="VZ9" s="192"/>
      <c r="WA9" s="192"/>
      <c r="WB9" s="192"/>
      <c r="WC9" s="192"/>
      <c r="WD9" s="192"/>
      <c r="WE9" s="192"/>
      <c r="WF9" s="192"/>
      <c r="WG9" s="192"/>
      <c r="WH9" s="192"/>
      <c r="WI9" s="192"/>
      <c r="WJ9" s="192"/>
      <c r="WK9" s="192"/>
      <c r="WL9" s="192"/>
      <c r="WM9" s="192"/>
      <c r="WN9" s="192"/>
      <c r="WO9" s="192"/>
      <c r="WP9" s="192"/>
      <c r="WQ9" s="192"/>
      <c r="WR9" s="192"/>
      <c r="WS9" s="192"/>
      <c r="WT9" s="192"/>
      <c r="WU9" s="192"/>
      <c r="WV9" s="192"/>
      <c r="WW9" s="192"/>
      <c r="WX9" s="192"/>
      <c r="WY9" s="192"/>
      <c r="WZ9" s="192"/>
      <c r="XA9" s="192"/>
      <c r="XB9" s="192"/>
      <c r="XC9" s="192"/>
      <c r="XD9" s="192"/>
      <c r="XE9" s="192"/>
      <c r="XF9" s="192"/>
      <c r="XG9" s="192"/>
      <c r="XH9" s="192"/>
      <c r="XI9" s="192"/>
      <c r="XJ9" s="192"/>
      <c r="XK9" s="192"/>
      <c r="XL9" s="192"/>
      <c r="XM9" s="192"/>
      <c r="XN9" s="192"/>
      <c r="XO9" s="192"/>
      <c r="XP9" s="192"/>
      <c r="XQ9" s="192"/>
      <c r="XR9" s="192"/>
      <c r="XS9" s="192"/>
      <c r="XT9" s="192"/>
      <c r="XU9" s="192"/>
      <c r="XV9" s="192"/>
      <c r="XW9" s="192"/>
      <c r="XX9" s="192"/>
      <c r="XY9" s="192"/>
      <c r="XZ9" s="192"/>
      <c r="YA9" s="192"/>
      <c r="YB9" s="192"/>
      <c r="YC9" s="192"/>
      <c r="YD9" s="192"/>
      <c r="YE9" s="192"/>
      <c r="YF9" s="192"/>
      <c r="YG9" s="192"/>
      <c r="YH9" s="192"/>
      <c r="YI9" s="192"/>
      <c r="YJ9" s="192"/>
      <c r="YK9" s="192"/>
      <c r="YL9" s="192"/>
      <c r="YM9" s="192"/>
      <c r="YN9" s="192"/>
      <c r="YO9" s="192"/>
      <c r="YP9" s="192"/>
      <c r="YQ9" s="192"/>
      <c r="YR9" s="192"/>
      <c r="YS9" s="192"/>
      <c r="YT9" s="192"/>
      <c r="YU9" s="192"/>
      <c r="YV9" s="192"/>
      <c r="YW9" s="192"/>
      <c r="YX9" s="192"/>
      <c r="YY9" s="192"/>
      <c r="YZ9" s="192"/>
      <c r="ZA9" s="192"/>
      <c r="ZB9" s="192"/>
      <c r="ZC9" s="192"/>
      <c r="ZD9" s="192"/>
      <c r="ZE9" s="192"/>
      <c r="ZF9" s="192"/>
      <c r="ZG9" s="192"/>
      <c r="ZH9" s="192"/>
      <c r="ZI9" s="192"/>
      <c r="ZJ9" s="192"/>
      <c r="ZK9" s="192"/>
      <c r="ZL9" s="192"/>
      <c r="ZM9" s="192"/>
      <c r="ZN9" s="192"/>
      <c r="ZO9" s="192"/>
      <c r="ZP9" s="192"/>
      <c r="ZQ9" s="192"/>
      <c r="ZR9" s="192"/>
      <c r="ZS9" s="192"/>
      <c r="ZT9" s="192"/>
      <c r="ZU9" s="192"/>
      <c r="ZV9" s="192"/>
      <c r="ZW9" s="192"/>
      <c r="ZX9" s="192"/>
      <c r="ZY9" s="192"/>
      <c r="ZZ9" s="192"/>
      <c r="AAA9" s="192"/>
      <c r="AAB9" s="192"/>
      <c r="AAC9" s="192"/>
      <c r="AAD9" s="192"/>
      <c r="AAE9" s="192"/>
      <c r="AAF9" s="192"/>
      <c r="AAG9" s="192"/>
      <c r="AAH9" s="192"/>
      <c r="AAI9" s="192"/>
      <c r="AAJ9" s="192"/>
      <c r="AAK9" s="192"/>
      <c r="AAL9" s="192"/>
      <c r="AAM9" s="192"/>
      <c r="AAN9" s="192"/>
      <c r="AAO9" s="192"/>
      <c r="AAP9" s="192"/>
      <c r="AAQ9" s="192"/>
      <c r="AAR9" s="192"/>
      <c r="AAS9" s="192"/>
      <c r="AAT9" s="192"/>
      <c r="AAU9" s="192"/>
      <c r="AAV9" s="192"/>
      <c r="AAW9" s="192"/>
      <c r="AAX9" s="192"/>
      <c r="AAY9" s="192"/>
      <c r="AAZ9" s="192"/>
      <c r="ABA9" s="192"/>
      <c r="ABB9" s="192"/>
      <c r="ABC9" s="192"/>
      <c r="ABD9" s="192"/>
      <c r="ABE9" s="192"/>
      <c r="ABF9" s="192"/>
      <c r="ABG9" s="192"/>
      <c r="ABH9" s="192"/>
      <c r="ABI9" s="192"/>
      <c r="ABJ9" s="192"/>
      <c r="ABK9" s="192"/>
      <c r="ABL9" s="192"/>
      <c r="ABM9" s="192"/>
      <c r="ABN9" s="192"/>
      <c r="ABO9" s="192"/>
      <c r="ABP9" s="192"/>
      <c r="ABQ9" s="192"/>
      <c r="ABR9" s="192"/>
      <c r="ABS9" s="192"/>
      <c r="ABT9" s="192"/>
      <c r="ABU9" s="192"/>
      <c r="ABV9" s="192"/>
      <c r="ABW9" s="192"/>
      <c r="ABX9" s="192"/>
      <c r="ABY9" s="192"/>
      <c r="ABZ9" s="192"/>
      <c r="ACA9" s="192"/>
      <c r="ACB9" s="192"/>
      <c r="ACC9" s="192"/>
      <c r="ACD9" s="192"/>
      <c r="ACE9" s="192"/>
      <c r="ACF9" s="192"/>
      <c r="ACG9" s="192"/>
      <c r="ACH9" s="192"/>
      <c r="ACI9" s="192"/>
      <c r="ACJ9" s="192"/>
      <c r="ACK9" s="192"/>
      <c r="ACL9" s="192"/>
      <c r="ACM9" s="192"/>
      <c r="ACN9" s="192"/>
      <c r="ACO9" s="192"/>
      <c r="ACP9" s="192"/>
      <c r="ACQ9" s="192"/>
      <c r="ACR9" s="192"/>
      <c r="ACS9" s="192"/>
      <c r="ACT9" s="192"/>
      <c r="ACU9" s="192"/>
      <c r="ACV9" s="192"/>
      <c r="ACW9" s="192"/>
      <c r="ACX9" s="192"/>
      <c r="ACY9" s="192"/>
      <c r="ACZ9" s="192"/>
      <c r="ADA9" s="192"/>
      <c r="ADB9" s="192"/>
      <c r="ADC9" s="192"/>
      <c r="ADD9" s="192"/>
      <c r="ADE9" s="192"/>
      <c r="ADF9" s="192"/>
      <c r="ADG9" s="192"/>
      <c r="ADH9" s="192"/>
      <c r="ADI9" s="192"/>
      <c r="ADJ9" s="192"/>
      <c r="ADK9" s="192"/>
      <c r="ADL9" s="192"/>
      <c r="ADM9" s="192"/>
      <c r="ADN9" s="192"/>
      <c r="ADO9" s="192"/>
      <c r="ADP9" s="192"/>
      <c r="ADQ9" s="192"/>
      <c r="ADR9" s="192"/>
      <c r="ADS9" s="192"/>
      <c r="ADT9" s="192"/>
      <c r="ADU9" s="192"/>
      <c r="ADV9" s="192"/>
      <c r="ADW9" s="192"/>
      <c r="ADX9" s="192"/>
      <c r="ADY9" s="192"/>
      <c r="ADZ9" s="192"/>
      <c r="AEA9" s="192"/>
      <c r="AEB9" s="192"/>
      <c r="AEC9" s="192"/>
      <c r="AED9" s="192"/>
      <c r="AEE9" s="192"/>
      <c r="AEF9" s="192"/>
      <c r="AEG9" s="192"/>
      <c r="AEH9" s="192"/>
      <c r="AEI9" s="192"/>
      <c r="AEJ9" s="192"/>
      <c r="AEK9" s="192"/>
      <c r="AEL9" s="192"/>
      <c r="AEM9" s="192"/>
      <c r="AEN9" s="192"/>
      <c r="AEO9" s="192"/>
      <c r="AEP9" s="192"/>
      <c r="AEQ9" s="192"/>
      <c r="AER9" s="192"/>
      <c r="AES9" s="192"/>
      <c r="AET9" s="192"/>
      <c r="AEU9" s="192"/>
      <c r="AEV9" s="192"/>
      <c r="AEW9" s="192"/>
      <c r="AEX9" s="192"/>
      <c r="AEY9" s="192"/>
      <c r="AEZ9" s="192"/>
      <c r="AFA9" s="192"/>
      <c r="AFB9" s="192"/>
      <c r="AFC9" s="192"/>
      <c r="AFD9" s="192"/>
      <c r="AFE9" s="192"/>
      <c r="AFF9" s="192"/>
      <c r="AFG9" s="192"/>
      <c r="AFH9" s="192"/>
      <c r="AFI9" s="192"/>
      <c r="AFJ9" s="192"/>
      <c r="AFK9" s="192"/>
      <c r="AFL9" s="192"/>
      <c r="AFM9" s="192"/>
      <c r="AFN9" s="192"/>
      <c r="AFO9" s="192"/>
      <c r="AFP9" s="192"/>
      <c r="AFQ9" s="192"/>
      <c r="AFR9" s="192"/>
      <c r="AFS9" s="192"/>
      <c r="AFT9" s="192"/>
      <c r="AFU9" s="192"/>
      <c r="AFV9" s="192"/>
      <c r="AFW9" s="192"/>
      <c r="AFX9" s="192"/>
      <c r="AFY9" s="192"/>
      <c r="AFZ9" s="192"/>
      <c r="AGA9" s="192"/>
      <c r="AGB9" s="192"/>
      <c r="AGC9" s="192"/>
      <c r="AGD9" s="192"/>
      <c r="AGE9" s="192"/>
      <c r="AGF9" s="192"/>
      <c r="AGG9" s="192"/>
      <c r="AGH9" s="192"/>
      <c r="AGI9" s="192"/>
      <c r="AGJ9" s="192"/>
      <c r="AGK9" s="192"/>
      <c r="AGL9" s="192"/>
      <c r="AGM9" s="192"/>
      <c r="AGN9" s="192"/>
      <c r="AGO9" s="192"/>
      <c r="AGP9" s="192"/>
      <c r="AGQ9" s="192"/>
      <c r="AGR9" s="192"/>
      <c r="AGS9" s="192"/>
      <c r="AGT9" s="192"/>
      <c r="AGU9" s="192"/>
      <c r="AGV9" s="192"/>
      <c r="AGW9" s="192"/>
      <c r="AGX9" s="192"/>
      <c r="AGY9" s="192"/>
      <c r="AGZ9" s="192"/>
      <c r="AHA9" s="192"/>
      <c r="AHB9" s="192"/>
      <c r="AHC9" s="192"/>
      <c r="AHD9" s="192"/>
      <c r="AHE9" s="192"/>
      <c r="AHF9" s="192"/>
      <c r="AHG9" s="192"/>
      <c r="AHH9" s="192"/>
      <c r="AHI9" s="192"/>
      <c r="AHJ9" s="192"/>
      <c r="AHK9" s="192"/>
      <c r="AHL9" s="192"/>
      <c r="AHM9" s="192"/>
      <c r="AHN9" s="192"/>
      <c r="AHO9" s="192"/>
      <c r="AHP9" s="192"/>
      <c r="AHQ9" s="192"/>
      <c r="AHR9" s="192"/>
      <c r="AHS9" s="192"/>
      <c r="AHT9" s="192"/>
      <c r="AHU9" s="192"/>
      <c r="AHV9" s="192"/>
      <c r="AHW9" s="192"/>
      <c r="AHX9" s="192"/>
      <c r="AHY9" s="192"/>
      <c r="AHZ9" s="192"/>
      <c r="AIA9" s="192"/>
      <c r="AIB9" s="192"/>
      <c r="AIC9" s="192"/>
      <c r="AID9" s="192"/>
      <c r="AIE9" s="192"/>
      <c r="AIF9" s="192"/>
      <c r="AIG9" s="192"/>
      <c r="AIH9" s="192"/>
      <c r="AII9" s="192"/>
      <c r="AIJ9" s="192"/>
      <c r="AIK9" s="192"/>
      <c r="AIL9" s="192"/>
      <c r="AIM9" s="192"/>
      <c r="AIN9" s="192"/>
      <c r="AIO9" s="192"/>
      <c r="AIP9" s="192"/>
      <c r="AIQ9" s="192"/>
      <c r="AIR9" s="192"/>
      <c r="AIS9" s="192"/>
      <c r="AIT9" s="192"/>
      <c r="AIU9" s="192"/>
      <c r="AIV9" s="192"/>
      <c r="AIW9" s="192"/>
      <c r="AIX9" s="192"/>
      <c r="AIY9" s="192"/>
      <c r="AIZ9" s="192"/>
      <c r="AJA9" s="192"/>
      <c r="AJB9" s="192"/>
      <c r="AJC9" s="192"/>
      <c r="AJD9" s="192"/>
      <c r="AJE9" s="192"/>
      <c r="AJF9" s="192"/>
      <c r="AJG9" s="192"/>
      <c r="AJH9" s="192"/>
      <c r="AJI9" s="192"/>
      <c r="AJJ9" s="192"/>
      <c r="AJK9" s="192"/>
      <c r="AJL9" s="192"/>
      <c r="AJM9" s="192"/>
      <c r="AJN9" s="192"/>
      <c r="AJO9" s="192"/>
      <c r="AJP9" s="192"/>
      <c r="AJQ9" s="192"/>
      <c r="AJR9" s="192"/>
      <c r="AJS9" s="192"/>
      <c r="AJT9" s="192"/>
      <c r="AJU9" s="192"/>
      <c r="AJV9" s="192"/>
      <c r="AJW9" s="192"/>
      <c r="AJX9" s="192"/>
      <c r="AJY9" s="192"/>
      <c r="AJZ9" s="192"/>
      <c r="AKA9" s="192"/>
      <c r="AKB9" s="192"/>
      <c r="AKC9" s="192"/>
      <c r="AKD9" s="192"/>
      <c r="AKE9" s="192"/>
      <c r="AKF9" s="192"/>
      <c r="AKG9" s="192"/>
      <c r="AKH9" s="192"/>
      <c r="AKI9" s="192"/>
      <c r="AKJ9" s="192"/>
      <c r="AKK9" s="192"/>
      <c r="AKL9" s="192"/>
      <c r="AKM9" s="192"/>
      <c r="AKN9" s="192"/>
      <c r="AKO9" s="192"/>
      <c r="AKP9" s="192"/>
      <c r="AKQ9" s="192"/>
      <c r="AKR9" s="192"/>
      <c r="AKS9" s="192"/>
      <c r="AKT9" s="192"/>
      <c r="AKU9" s="192"/>
      <c r="AKV9" s="192"/>
      <c r="AKW9" s="192"/>
      <c r="AKX9" s="192"/>
      <c r="AKY9" s="192"/>
      <c r="AKZ9" s="192"/>
      <c r="ALA9" s="192"/>
      <c r="ALB9" s="192"/>
      <c r="ALC9" s="192"/>
      <c r="ALD9" s="192"/>
      <c r="ALE9" s="192"/>
      <c r="ALF9" s="192"/>
      <c r="ALG9" s="192"/>
      <c r="ALH9" s="192"/>
      <c r="ALI9" s="192"/>
      <c r="ALJ9" s="192"/>
      <c r="ALK9" s="192"/>
      <c r="ALL9" s="192"/>
      <c r="ALM9" s="192"/>
      <c r="ALN9" s="192"/>
      <c r="ALO9" s="192"/>
      <c r="ALP9" s="192"/>
      <c r="ALQ9" s="192"/>
      <c r="ALR9" s="192"/>
      <c r="ALS9" s="192"/>
      <c r="ALT9" s="192"/>
      <c r="ALU9" s="192"/>
      <c r="ALV9" s="192"/>
      <c r="ALW9" s="192"/>
      <c r="ALX9" s="192"/>
      <c r="ALY9" s="192"/>
      <c r="ALZ9" s="192"/>
      <c r="AMA9" s="192"/>
      <c r="AMB9" s="192"/>
      <c r="AMC9" s="192"/>
      <c r="AMD9" s="192"/>
      <c r="AME9" s="192"/>
      <c r="AMF9" s="192"/>
      <c r="AMG9" s="192"/>
      <c r="AMH9" s="192"/>
      <c r="AMI9" s="192"/>
      <c r="AMJ9" s="192"/>
      <c r="AMK9" s="192"/>
      <c r="AML9" s="192"/>
      <c r="AMM9" s="192"/>
      <c r="AMN9" s="192"/>
      <c r="AMO9" s="192"/>
      <c r="AMP9" s="192"/>
      <c r="AMQ9" s="192"/>
      <c r="AMR9" s="192"/>
      <c r="AMS9" s="192"/>
      <c r="AMT9" s="192"/>
      <c r="AMU9" s="192"/>
      <c r="AMV9" s="192"/>
      <c r="AMW9" s="192"/>
      <c r="AMX9" s="192"/>
      <c r="AMY9" s="192"/>
      <c r="AMZ9" s="192"/>
      <c r="ANA9" s="192"/>
      <c r="ANB9" s="192"/>
      <c r="ANC9" s="192"/>
      <c r="AND9" s="192"/>
      <c r="ANE9" s="192"/>
      <c r="ANF9" s="192"/>
      <c r="ANG9" s="192"/>
      <c r="ANH9" s="192"/>
      <c r="ANI9" s="192"/>
      <c r="ANJ9" s="192"/>
      <c r="ANK9" s="192"/>
      <c r="ANL9" s="192"/>
      <c r="ANM9" s="192"/>
      <c r="ANN9" s="192"/>
      <c r="ANO9" s="192"/>
      <c r="ANP9" s="192"/>
      <c r="ANQ9" s="192"/>
      <c r="ANR9" s="192"/>
      <c r="ANS9" s="192"/>
      <c r="ANT9" s="192"/>
      <c r="ANU9" s="192"/>
      <c r="ANV9" s="192"/>
      <c r="ANW9" s="192"/>
      <c r="ANX9" s="192"/>
      <c r="ANY9" s="192"/>
      <c r="ANZ9" s="192"/>
      <c r="AOA9" s="192"/>
      <c r="AOB9" s="192"/>
      <c r="AOC9" s="192"/>
      <c r="AOD9" s="192"/>
      <c r="AOE9" s="192"/>
      <c r="AOF9" s="192"/>
      <c r="AOG9" s="192"/>
      <c r="AOH9" s="192"/>
      <c r="AOI9" s="192"/>
      <c r="AOJ9" s="192"/>
      <c r="AOK9" s="192"/>
      <c r="AOL9" s="192"/>
      <c r="AOM9" s="192"/>
      <c r="AON9" s="192"/>
      <c r="AOO9" s="192"/>
      <c r="AOP9" s="192"/>
      <c r="AOQ9" s="192"/>
      <c r="AOR9" s="192"/>
      <c r="AOS9" s="192"/>
      <c r="AOT9" s="192"/>
      <c r="AOU9" s="192"/>
      <c r="AOV9" s="192"/>
      <c r="AOW9" s="192"/>
      <c r="AOX9" s="192"/>
      <c r="AOY9" s="192"/>
      <c r="AOZ9" s="192"/>
      <c r="APA9" s="192"/>
      <c r="APB9" s="192"/>
      <c r="APC9" s="192"/>
      <c r="APD9" s="192"/>
      <c r="APE9" s="192"/>
      <c r="APF9" s="192"/>
      <c r="APG9" s="192"/>
      <c r="APH9" s="192"/>
      <c r="API9" s="192"/>
      <c r="APJ9" s="192"/>
      <c r="APK9" s="192"/>
      <c r="APL9" s="192"/>
      <c r="APM9" s="192"/>
      <c r="APN9" s="192"/>
      <c r="APO9" s="192"/>
      <c r="APP9" s="192"/>
      <c r="APQ9" s="192"/>
      <c r="APR9" s="192"/>
      <c r="APS9" s="192"/>
      <c r="APT9" s="192"/>
      <c r="APU9" s="192"/>
      <c r="APV9" s="192"/>
      <c r="APW9" s="192"/>
      <c r="APX9" s="192"/>
      <c r="APY9" s="192"/>
      <c r="APZ9" s="192"/>
      <c r="AQA9" s="192"/>
      <c r="AQB9" s="192"/>
      <c r="AQC9" s="192"/>
      <c r="AQD9" s="192"/>
      <c r="AQE9" s="192"/>
      <c r="AQF9" s="192"/>
      <c r="AQG9" s="192"/>
      <c r="AQH9" s="192"/>
      <c r="AQI9" s="192"/>
      <c r="AQJ9" s="192"/>
      <c r="AQK9" s="192"/>
      <c r="AQL9" s="192"/>
      <c r="AQM9" s="192"/>
      <c r="AQN9" s="192"/>
      <c r="AQO9" s="192"/>
      <c r="AQP9" s="192"/>
      <c r="AQQ9" s="192"/>
      <c r="AQR9" s="192"/>
      <c r="AQS9" s="192"/>
      <c r="AQT9" s="192"/>
      <c r="AQU9" s="192"/>
      <c r="AQV9" s="192"/>
      <c r="AQW9" s="192"/>
      <c r="AQX9" s="192"/>
      <c r="AQY9" s="192"/>
      <c r="AQZ9" s="192"/>
      <c r="ARA9" s="192"/>
      <c r="ARB9" s="192"/>
      <c r="ARC9" s="192"/>
      <c r="ARD9" s="192"/>
      <c r="ARE9" s="192"/>
      <c r="ARF9" s="192"/>
      <c r="ARG9" s="192"/>
      <c r="ARH9" s="192"/>
      <c r="ARI9" s="192"/>
      <c r="ARJ9" s="192"/>
      <c r="ARK9" s="192"/>
      <c r="ARL9" s="192"/>
      <c r="ARM9" s="192"/>
      <c r="ARN9" s="192"/>
      <c r="ARO9" s="192"/>
      <c r="ARP9" s="192"/>
      <c r="ARQ9" s="192"/>
      <c r="ARR9" s="192"/>
      <c r="ARS9" s="192"/>
      <c r="ART9" s="192"/>
      <c r="ARU9" s="192"/>
      <c r="ARV9" s="192"/>
      <c r="ARW9" s="192"/>
      <c r="ARX9" s="192"/>
      <c r="ARY9" s="192"/>
      <c r="ARZ9" s="192"/>
      <c r="ASA9" s="192"/>
      <c r="ASB9" s="192"/>
      <c r="ASC9" s="192"/>
      <c r="ASD9" s="192"/>
      <c r="ASE9" s="192"/>
      <c r="ASF9" s="192"/>
      <c r="ASG9" s="192"/>
      <c r="ASH9" s="192"/>
      <c r="ASI9" s="192"/>
      <c r="ASJ9" s="192"/>
      <c r="ASK9" s="192"/>
      <c r="ASL9" s="192"/>
      <c r="ASM9" s="192"/>
      <c r="ASN9" s="192"/>
      <c r="ASO9" s="192"/>
      <c r="ASP9" s="192"/>
      <c r="ASQ9" s="192"/>
      <c r="ASR9" s="192"/>
      <c r="ASS9" s="192"/>
      <c r="AST9" s="192"/>
      <c r="ASU9" s="192"/>
      <c r="ASV9" s="192"/>
      <c r="ASW9" s="192"/>
      <c r="ASX9" s="192"/>
      <c r="ASY9" s="192"/>
      <c r="ASZ9" s="192"/>
      <c r="ATA9" s="192"/>
      <c r="ATB9" s="192"/>
      <c r="ATC9" s="192"/>
      <c r="ATD9" s="192"/>
      <c r="ATE9" s="192"/>
      <c r="ATF9" s="192"/>
      <c r="ATG9" s="192"/>
      <c r="ATH9" s="192"/>
      <c r="ATI9" s="192"/>
      <c r="ATJ9" s="192"/>
      <c r="ATK9" s="192"/>
      <c r="ATL9" s="192"/>
      <c r="ATM9" s="192"/>
      <c r="ATN9" s="192"/>
      <c r="ATO9" s="192"/>
      <c r="ATP9" s="192"/>
      <c r="ATQ9" s="192"/>
      <c r="ATR9" s="192"/>
      <c r="ATS9" s="192"/>
      <c r="ATT9" s="192"/>
      <c r="ATU9" s="192"/>
      <c r="ATV9" s="192"/>
      <c r="ATW9" s="192"/>
      <c r="ATX9" s="192"/>
      <c r="ATY9" s="192"/>
      <c r="ATZ9" s="192"/>
      <c r="AUA9" s="192"/>
      <c r="AUB9" s="192"/>
      <c r="AUC9" s="192"/>
      <c r="AUD9" s="192"/>
      <c r="AUE9" s="192"/>
      <c r="AUF9" s="192"/>
      <c r="AUG9" s="192"/>
      <c r="AUH9" s="192"/>
      <c r="AUI9" s="192"/>
      <c r="AUJ9" s="192"/>
      <c r="AUK9" s="192"/>
      <c r="AUL9" s="192"/>
      <c r="AUM9" s="192"/>
      <c r="AUN9" s="192"/>
      <c r="AUO9" s="192"/>
      <c r="AUP9" s="192"/>
      <c r="AUQ9" s="192"/>
      <c r="AUR9" s="192"/>
      <c r="AUS9" s="192"/>
      <c r="AUT9" s="192"/>
      <c r="AUU9" s="192"/>
      <c r="AUV9" s="192"/>
      <c r="AUW9" s="192"/>
      <c r="AUX9" s="192"/>
      <c r="AUY9" s="192"/>
      <c r="AUZ9" s="192"/>
      <c r="AVA9" s="192"/>
      <c r="AVB9" s="192"/>
      <c r="AVC9" s="192"/>
      <c r="AVD9" s="192"/>
      <c r="AVE9" s="192"/>
      <c r="AVF9" s="192"/>
      <c r="AVG9" s="192"/>
      <c r="AVH9" s="192"/>
      <c r="AVI9" s="192"/>
      <c r="AVJ9" s="192"/>
      <c r="AVK9" s="192"/>
      <c r="AVL9" s="192"/>
      <c r="AVM9" s="192"/>
      <c r="AVN9" s="192"/>
      <c r="AVO9" s="192"/>
      <c r="AVP9" s="192"/>
      <c r="AVQ9" s="192"/>
      <c r="AVR9" s="192"/>
      <c r="AVS9" s="192"/>
      <c r="AVT9" s="192"/>
      <c r="AVU9" s="192"/>
      <c r="AVV9" s="192"/>
      <c r="AVW9" s="192"/>
      <c r="AVX9" s="192"/>
      <c r="AVY9" s="192"/>
      <c r="AVZ9" s="192"/>
      <c r="AWA9" s="192"/>
      <c r="AWB9" s="192"/>
      <c r="AWC9" s="192"/>
      <c r="AWD9" s="192"/>
      <c r="AWE9" s="192"/>
      <c r="AWF9" s="192"/>
      <c r="AWG9" s="192"/>
      <c r="AWH9" s="192"/>
      <c r="AWI9" s="192"/>
      <c r="AWJ9" s="192"/>
      <c r="AWK9" s="192"/>
      <c r="AWL9" s="192"/>
      <c r="AWM9" s="192"/>
      <c r="AWN9" s="192"/>
      <c r="AWO9" s="192"/>
      <c r="AWP9" s="192"/>
      <c r="AWQ9" s="192"/>
      <c r="AWR9" s="192"/>
      <c r="AWS9" s="192"/>
      <c r="AWT9" s="192"/>
      <c r="AWU9" s="192"/>
      <c r="AWV9" s="192"/>
      <c r="AWW9" s="192"/>
      <c r="AWX9" s="192"/>
      <c r="AWY9" s="192"/>
      <c r="AWZ9" s="192"/>
      <c r="AXA9" s="192"/>
      <c r="AXB9" s="192"/>
      <c r="AXC9" s="192"/>
      <c r="AXD9" s="192"/>
      <c r="AXE9" s="192"/>
      <c r="AXF9" s="192"/>
      <c r="AXG9" s="192"/>
      <c r="AXH9" s="192"/>
      <c r="AXI9" s="192"/>
      <c r="AXJ9" s="192"/>
      <c r="AXK9" s="192"/>
      <c r="AXL9" s="192"/>
      <c r="AXM9" s="192"/>
      <c r="AXN9" s="192"/>
      <c r="AXO9" s="192"/>
      <c r="AXP9" s="192"/>
      <c r="AXQ9" s="192"/>
      <c r="AXR9" s="192"/>
      <c r="AXS9" s="192"/>
      <c r="AXT9" s="192"/>
      <c r="AXU9" s="192"/>
      <c r="AXV9" s="192"/>
      <c r="AXW9" s="192"/>
      <c r="AXX9" s="192"/>
      <c r="AXY9" s="192"/>
      <c r="AXZ9" s="192"/>
      <c r="AYA9" s="192"/>
      <c r="AYB9" s="192"/>
      <c r="AYC9" s="192"/>
      <c r="AYD9" s="192"/>
      <c r="AYE9" s="192"/>
      <c r="AYF9" s="192"/>
      <c r="AYG9" s="192"/>
      <c r="AYH9" s="192"/>
      <c r="AYI9" s="192"/>
      <c r="AYJ9" s="192"/>
      <c r="AYK9" s="192"/>
      <c r="AYL9" s="192"/>
      <c r="AYM9" s="192"/>
      <c r="AYN9" s="192"/>
      <c r="AYO9" s="192"/>
      <c r="AYP9" s="192"/>
      <c r="AYQ9" s="192"/>
      <c r="AYR9" s="192"/>
      <c r="AYS9" s="192"/>
      <c r="AYT9" s="192"/>
      <c r="AYU9" s="192"/>
      <c r="AYV9" s="192"/>
      <c r="AYW9" s="192"/>
      <c r="AYX9" s="192"/>
      <c r="AYY9" s="192"/>
      <c r="AYZ9" s="192"/>
      <c r="AZA9" s="192"/>
      <c r="AZB9" s="192"/>
      <c r="AZC9" s="192"/>
      <c r="AZD9" s="192"/>
      <c r="AZE9" s="192"/>
      <c r="AZF9" s="192"/>
      <c r="AZG9" s="192"/>
      <c r="AZH9" s="192"/>
      <c r="AZI9" s="192"/>
      <c r="AZJ9" s="192"/>
      <c r="AZK9" s="192"/>
      <c r="AZL9" s="192"/>
      <c r="AZM9" s="192"/>
      <c r="AZN9" s="192"/>
      <c r="AZO9" s="192"/>
      <c r="AZP9" s="192"/>
      <c r="AZQ9" s="192"/>
      <c r="AZR9" s="192"/>
      <c r="AZS9" s="192"/>
      <c r="AZT9" s="192"/>
      <c r="AZU9" s="192"/>
      <c r="AZV9" s="192"/>
      <c r="AZW9" s="192"/>
      <c r="AZX9" s="192"/>
      <c r="AZY9" s="192"/>
      <c r="AZZ9" s="192"/>
      <c r="BAA9" s="192"/>
      <c r="BAB9" s="192"/>
      <c r="BAC9" s="192"/>
      <c r="BAD9" s="192"/>
      <c r="BAE9" s="192"/>
      <c r="BAF9" s="192"/>
      <c r="BAG9" s="192"/>
      <c r="BAH9" s="192"/>
      <c r="BAI9" s="192"/>
      <c r="BAJ9" s="192"/>
      <c r="BAK9" s="192"/>
      <c r="BAL9" s="192"/>
      <c r="BAM9" s="192"/>
      <c r="BAN9" s="192"/>
      <c r="BAO9" s="192"/>
      <c r="BAP9" s="192"/>
      <c r="BAQ9" s="192"/>
      <c r="BAR9" s="192"/>
      <c r="BAS9" s="192"/>
      <c r="BAT9" s="192"/>
      <c r="BAU9" s="192"/>
      <c r="BAV9" s="192"/>
      <c r="BAW9" s="192"/>
      <c r="BAX9" s="192"/>
      <c r="BAY9" s="192"/>
      <c r="BAZ9" s="192"/>
      <c r="BBA9" s="192"/>
      <c r="BBB9" s="192"/>
      <c r="BBC9" s="192"/>
      <c r="BBD9" s="192"/>
      <c r="BBE9" s="192"/>
      <c r="BBF9" s="192"/>
      <c r="BBG9" s="192"/>
      <c r="BBH9" s="192"/>
      <c r="BBI9" s="192"/>
      <c r="BBJ9" s="192"/>
      <c r="BBK9" s="192"/>
      <c r="BBL9" s="192"/>
      <c r="BBM9" s="192"/>
      <c r="BBN9" s="192"/>
      <c r="BBO9" s="192"/>
      <c r="BBP9" s="192"/>
      <c r="BBQ9" s="192"/>
      <c r="BBR9" s="192"/>
      <c r="BBS9" s="192"/>
      <c r="BBT9" s="192"/>
      <c r="BBU9" s="192"/>
      <c r="BBV9" s="192"/>
      <c r="BBW9" s="192"/>
      <c r="BBX9" s="192"/>
      <c r="BBY9" s="192"/>
      <c r="BBZ9" s="192"/>
      <c r="BCA9" s="192"/>
      <c r="BCB9" s="192"/>
      <c r="BCC9" s="192"/>
      <c r="BCD9" s="192"/>
      <c r="BCE9" s="192"/>
      <c r="BCF9" s="192"/>
      <c r="BCG9" s="192"/>
      <c r="BCH9" s="192"/>
      <c r="BCI9" s="192"/>
      <c r="BCJ9" s="192"/>
      <c r="BCK9" s="192"/>
      <c r="BCL9" s="192"/>
      <c r="BCM9" s="192"/>
      <c r="BCN9" s="192"/>
      <c r="BCO9" s="192"/>
      <c r="BCP9" s="192"/>
      <c r="BCQ9" s="192"/>
      <c r="BCR9" s="192"/>
      <c r="BCS9" s="192"/>
      <c r="BCT9" s="192"/>
      <c r="BCU9" s="192"/>
      <c r="BCV9" s="192"/>
      <c r="BCW9" s="192"/>
      <c r="BCX9" s="192"/>
      <c r="BCY9" s="192"/>
      <c r="BCZ9" s="192"/>
      <c r="BDA9" s="192"/>
      <c r="BDB9" s="192"/>
      <c r="BDC9" s="192"/>
      <c r="BDD9" s="192"/>
      <c r="BDE9" s="192"/>
      <c r="BDF9" s="192"/>
      <c r="BDG9" s="192"/>
      <c r="BDH9" s="192"/>
      <c r="BDI9" s="192"/>
      <c r="BDJ9" s="192"/>
      <c r="BDK9" s="192"/>
      <c r="BDL9" s="192"/>
      <c r="BDM9" s="192"/>
      <c r="BDN9" s="192"/>
      <c r="BDO9" s="192"/>
      <c r="BDP9" s="192"/>
      <c r="BDQ9" s="192"/>
      <c r="BDR9" s="192"/>
      <c r="BDS9" s="192"/>
      <c r="BDT9" s="192"/>
      <c r="BDU9" s="192"/>
      <c r="BDV9" s="192"/>
      <c r="BDW9" s="192"/>
      <c r="BDX9" s="192"/>
      <c r="BDY9" s="192"/>
      <c r="BDZ9" s="192"/>
      <c r="BEA9" s="192"/>
      <c r="BEB9" s="192"/>
      <c r="BEC9" s="192"/>
      <c r="BED9" s="192"/>
      <c r="BEE9" s="192"/>
      <c r="BEF9" s="192"/>
      <c r="BEG9" s="192"/>
      <c r="BEH9" s="192"/>
      <c r="BEI9" s="192"/>
      <c r="BEJ9" s="192"/>
      <c r="BEK9" s="192"/>
      <c r="BEL9" s="192"/>
      <c r="BEM9" s="192"/>
      <c r="BEN9" s="192"/>
      <c r="BEO9" s="192"/>
      <c r="BEP9" s="192"/>
      <c r="BEQ9" s="192"/>
      <c r="BER9" s="192"/>
      <c r="BES9" s="192"/>
      <c r="BET9" s="192"/>
      <c r="BEU9" s="192"/>
      <c r="BEV9" s="192"/>
      <c r="BEW9" s="192"/>
      <c r="BEX9" s="192"/>
      <c r="BEY9" s="192"/>
      <c r="BEZ9" s="192"/>
      <c r="BFA9" s="192"/>
      <c r="BFB9" s="192"/>
      <c r="BFC9" s="192"/>
      <c r="BFD9" s="192"/>
      <c r="BFE9" s="192"/>
      <c r="BFF9" s="192"/>
      <c r="BFG9" s="192"/>
      <c r="BFH9" s="192"/>
      <c r="BFI9" s="192"/>
      <c r="BFJ9" s="192"/>
      <c r="BFK9" s="192"/>
      <c r="BFL9" s="192"/>
      <c r="BFM9" s="192"/>
      <c r="BFN9" s="192"/>
      <c r="BFO9" s="192"/>
      <c r="BFP9" s="192"/>
      <c r="BFQ9" s="192"/>
      <c r="BFR9" s="192"/>
      <c r="BFS9" s="192"/>
      <c r="BFT9" s="192"/>
      <c r="BFU9" s="192"/>
      <c r="BFV9" s="192"/>
      <c r="BFW9" s="192"/>
      <c r="BFX9" s="192"/>
      <c r="BFY9" s="192"/>
      <c r="BFZ9" s="192"/>
      <c r="BGA9" s="192"/>
      <c r="BGB9" s="192"/>
      <c r="BGC9" s="192"/>
      <c r="BGD9" s="192"/>
      <c r="BGE9" s="192"/>
      <c r="BGF9" s="192"/>
      <c r="BGG9" s="192"/>
      <c r="BGH9" s="192"/>
      <c r="BGI9" s="192"/>
      <c r="BGJ9" s="192"/>
      <c r="BGK9" s="192"/>
      <c r="BGL9" s="192"/>
      <c r="BGM9" s="192"/>
      <c r="BGN9" s="192"/>
      <c r="BGO9" s="192"/>
      <c r="BGP9" s="192"/>
      <c r="BGQ9" s="192"/>
      <c r="BGR9" s="192"/>
      <c r="BGS9" s="192"/>
      <c r="BGT9" s="192"/>
      <c r="BGU9" s="192"/>
      <c r="BGV9" s="192"/>
      <c r="BGW9" s="192"/>
      <c r="BGX9" s="192"/>
      <c r="BGY9" s="192"/>
      <c r="BGZ9" s="192"/>
      <c r="BHA9" s="192"/>
      <c r="BHB9" s="192"/>
      <c r="BHC9" s="192"/>
      <c r="BHD9" s="192"/>
      <c r="BHE9" s="192"/>
      <c r="BHF9" s="192"/>
      <c r="BHG9" s="192"/>
      <c r="BHH9" s="192"/>
      <c r="BHI9" s="192"/>
      <c r="BHJ9" s="192"/>
      <c r="BHK9" s="192"/>
      <c r="BHL9" s="192"/>
      <c r="BHM9" s="192"/>
      <c r="BHN9" s="192"/>
      <c r="BHO9" s="192"/>
      <c r="BHP9" s="192"/>
      <c r="BHQ9" s="192"/>
      <c r="BHR9" s="192"/>
      <c r="BHS9" s="192"/>
      <c r="BHT9" s="192"/>
      <c r="BHU9" s="192"/>
      <c r="BHV9" s="192"/>
      <c r="BHW9" s="192"/>
      <c r="BHX9" s="192"/>
      <c r="BHY9" s="192"/>
      <c r="BHZ9" s="192"/>
      <c r="BIA9" s="192"/>
      <c r="BIB9" s="192"/>
      <c r="BIC9" s="192"/>
      <c r="BID9" s="192"/>
      <c r="BIE9" s="192"/>
      <c r="BIF9" s="192"/>
      <c r="BIG9" s="192"/>
      <c r="BIH9" s="192"/>
      <c r="BII9" s="192"/>
      <c r="BIJ9" s="192"/>
      <c r="BIK9" s="192"/>
      <c r="BIL9" s="192"/>
      <c r="BIM9" s="192"/>
      <c r="BIN9" s="192"/>
      <c r="BIO9" s="192"/>
      <c r="BIP9" s="192"/>
      <c r="BIQ9" s="192"/>
      <c r="BIR9" s="192"/>
      <c r="BIS9" s="192"/>
      <c r="BIT9" s="192"/>
      <c r="BIU9" s="192"/>
      <c r="BIV9" s="192"/>
      <c r="BIW9" s="192"/>
      <c r="BIX9" s="192"/>
      <c r="BIY9" s="192"/>
      <c r="BIZ9" s="192"/>
      <c r="BJA9" s="192"/>
      <c r="BJB9" s="192"/>
      <c r="BJC9" s="192"/>
      <c r="BJD9" s="192"/>
      <c r="BJE9" s="192"/>
      <c r="BJF9" s="192"/>
      <c r="BJG9" s="192"/>
      <c r="BJH9" s="192"/>
      <c r="BJI9" s="192"/>
      <c r="BJJ9" s="192"/>
      <c r="BJK9" s="192"/>
      <c r="BJL9" s="192"/>
      <c r="BJM9" s="192"/>
      <c r="BJN9" s="192"/>
      <c r="BJO9" s="192"/>
      <c r="BJP9" s="192"/>
      <c r="BJQ9" s="192"/>
      <c r="BJR9" s="192"/>
      <c r="BJS9" s="192"/>
      <c r="BJT9" s="192"/>
      <c r="BJU9" s="192"/>
      <c r="BJV9" s="192"/>
      <c r="BJW9" s="192"/>
      <c r="BJX9" s="192"/>
      <c r="BJY9" s="192"/>
      <c r="BJZ9" s="192"/>
      <c r="BKA9" s="192"/>
      <c r="BKB9" s="192"/>
      <c r="BKC9" s="192"/>
      <c r="BKD9" s="192"/>
      <c r="BKE9" s="192"/>
      <c r="BKF9" s="192"/>
      <c r="BKG9" s="192"/>
      <c r="BKH9" s="192"/>
      <c r="BKI9" s="192"/>
      <c r="BKJ9" s="192"/>
      <c r="BKK9" s="192"/>
      <c r="BKL9" s="192"/>
      <c r="BKM9" s="192"/>
      <c r="BKN9" s="192"/>
      <c r="BKO9" s="192"/>
      <c r="BKP9" s="192"/>
      <c r="BKQ9" s="192"/>
      <c r="BKR9" s="192"/>
      <c r="BKS9" s="192"/>
      <c r="BKT9" s="192"/>
      <c r="BKU9" s="192"/>
      <c r="BKV9" s="192"/>
      <c r="BKW9" s="192"/>
      <c r="BKX9" s="192"/>
      <c r="BKY9" s="192"/>
      <c r="BKZ9" s="192"/>
      <c r="BLA9" s="192"/>
      <c r="BLB9" s="192"/>
      <c r="BLC9" s="192"/>
      <c r="BLD9" s="192"/>
      <c r="BLE9" s="192"/>
      <c r="BLF9" s="192"/>
      <c r="BLG9" s="192"/>
      <c r="BLH9" s="192"/>
      <c r="BLI9" s="192"/>
      <c r="BLJ9" s="192"/>
      <c r="BLK9" s="192"/>
      <c r="BLL9" s="192"/>
      <c r="BLM9" s="192"/>
      <c r="BLN9" s="192"/>
      <c r="BLO9" s="192"/>
      <c r="BLP9" s="192"/>
      <c r="BLQ9" s="192"/>
      <c r="BLR9" s="192"/>
      <c r="BLS9" s="192"/>
      <c r="BLT9" s="192"/>
      <c r="BLU9" s="192"/>
      <c r="BLV9" s="192"/>
      <c r="BLW9" s="192"/>
      <c r="BLX9" s="192"/>
      <c r="BLY9" s="192"/>
      <c r="BLZ9" s="192"/>
      <c r="BMA9" s="192"/>
      <c r="BMB9" s="192"/>
      <c r="BMC9" s="192"/>
      <c r="BMD9" s="192"/>
      <c r="BME9" s="192"/>
      <c r="BMF9" s="192"/>
      <c r="BMG9" s="192"/>
      <c r="BMH9" s="192"/>
      <c r="BMI9" s="192"/>
      <c r="BMJ9" s="192"/>
      <c r="BMK9" s="192"/>
      <c r="BML9" s="192"/>
      <c r="BMM9" s="192"/>
      <c r="BMN9" s="192"/>
      <c r="BMO9" s="192"/>
      <c r="BMP9" s="192"/>
      <c r="BMQ9" s="192"/>
      <c r="BMR9" s="192"/>
      <c r="BMS9" s="192"/>
      <c r="BMT9" s="192"/>
      <c r="BMU9" s="192"/>
      <c r="BMV9" s="192"/>
      <c r="BMW9" s="192"/>
      <c r="BMX9" s="192"/>
      <c r="BMY9" s="192"/>
      <c r="BMZ9" s="192"/>
      <c r="BNA9" s="192"/>
      <c r="BNB9" s="192"/>
      <c r="BNC9" s="192"/>
      <c r="BND9" s="192"/>
      <c r="BNE9" s="192"/>
      <c r="BNF9" s="192"/>
      <c r="BNG9" s="192"/>
      <c r="BNH9" s="192"/>
      <c r="BNI9" s="192"/>
      <c r="BNJ9" s="192"/>
      <c r="BNK9" s="192"/>
      <c r="BNL9" s="192"/>
      <c r="BNM9" s="192"/>
      <c r="BNN9" s="192"/>
      <c r="BNO9" s="192"/>
      <c r="BNP9" s="192"/>
      <c r="BNQ9" s="192"/>
      <c r="BNR9" s="192"/>
      <c r="BNS9" s="192"/>
      <c r="BNT9" s="192"/>
      <c r="BNU9" s="192"/>
      <c r="BNV9" s="192"/>
      <c r="BNW9" s="192"/>
      <c r="BNX9" s="192"/>
      <c r="BNY9" s="192"/>
      <c r="BNZ9" s="192"/>
      <c r="BOA9" s="192"/>
      <c r="BOB9" s="192"/>
      <c r="BOC9" s="192"/>
      <c r="BOD9" s="192"/>
      <c r="BOE9" s="192"/>
      <c r="BOF9" s="192"/>
      <c r="BOG9" s="192"/>
      <c r="BOH9" s="192"/>
      <c r="BOI9" s="192"/>
      <c r="BOJ9" s="192"/>
      <c r="BOK9" s="192"/>
      <c r="BOL9" s="192"/>
      <c r="BOM9" s="192"/>
      <c r="BON9" s="192"/>
      <c r="BOO9" s="192"/>
      <c r="BOP9" s="192"/>
      <c r="BOQ9" s="192"/>
      <c r="BOR9" s="192"/>
      <c r="BOS9" s="192"/>
      <c r="BOT9" s="192"/>
      <c r="BOU9" s="192"/>
      <c r="BOV9" s="192"/>
      <c r="BOW9" s="192"/>
      <c r="BOX9" s="192"/>
      <c r="BOY9" s="192"/>
      <c r="BOZ9" s="192"/>
      <c r="BPA9" s="192"/>
      <c r="BPB9" s="192"/>
      <c r="BPC9" s="192"/>
      <c r="BPD9" s="192"/>
      <c r="BPE9" s="192"/>
      <c r="BPF9" s="192"/>
      <c r="BPG9" s="192"/>
      <c r="BPH9" s="192"/>
      <c r="BPI9" s="192"/>
      <c r="BPJ9" s="192"/>
      <c r="BPK9" s="192"/>
      <c r="BPL9" s="192"/>
      <c r="BPM9" s="192"/>
      <c r="BPN9" s="192"/>
      <c r="BPO9" s="192"/>
      <c r="BPP9" s="192"/>
      <c r="BPQ9" s="192"/>
      <c r="BPR9" s="192"/>
      <c r="BPS9" s="192"/>
      <c r="BPT9" s="192"/>
      <c r="BPU9" s="192"/>
      <c r="BPV9" s="192"/>
      <c r="BPW9" s="192"/>
      <c r="BPX9" s="192"/>
      <c r="BPY9" s="192"/>
      <c r="BPZ9" s="192"/>
      <c r="BQA9" s="192"/>
      <c r="BQB9" s="192"/>
      <c r="BQC9" s="192"/>
      <c r="BQD9" s="192"/>
      <c r="BQE9" s="192"/>
      <c r="BQF9" s="192"/>
      <c r="BQG9" s="192"/>
      <c r="BQH9" s="192"/>
      <c r="BQI9" s="192"/>
      <c r="BQJ9" s="192"/>
      <c r="BQK9" s="192"/>
      <c r="BQL9" s="192"/>
      <c r="BQM9" s="192"/>
      <c r="BQN9" s="192"/>
      <c r="BQO9" s="192"/>
      <c r="BQP9" s="192"/>
      <c r="BQQ9" s="192"/>
      <c r="BQR9" s="192"/>
      <c r="BQS9" s="192"/>
      <c r="BQT9" s="192"/>
      <c r="BQU9" s="192"/>
      <c r="BQV9" s="192"/>
      <c r="BQW9" s="192"/>
      <c r="BQX9" s="192"/>
      <c r="BQY9" s="192"/>
      <c r="BQZ9" s="192"/>
      <c r="BRA9" s="192"/>
      <c r="BRB9" s="192"/>
      <c r="BRC9" s="192"/>
      <c r="BRD9" s="192"/>
      <c r="BRE9" s="192"/>
      <c r="BRF9" s="192"/>
      <c r="BRG9" s="192"/>
      <c r="BRH9" s="192"/>
      <c r="BRI9" s="192"/>
      <c r="BRJ9" s="192"/>
      <c r="BRK9" s="192"/>
      <c r="BRL9" s="192"/>
      <c r="BRM9" s="192"/>
      <c r="BRN9" s="192"/>
      <c r="BRO9" s="192"/>
      <c r="BRP9" s="192"/>
      <c r="BRQ9" s="192"/>
      <c r="BRR9" s="192"/>
      <c r="BRS9" s="192"/>
      <c r="BRT9" s="192"/>
      <c r="BRU9" s="192"/>
      <c r="BRV9" s="192"/>
      <c r="BRW9" s="192"/>
      <c r="BRX9" s="192"/>
      <c r="BRY9" s="192"/>
      <c r="BRZ9" s="192"/>
      <c r="BSA9" s="192"/>
      <c r="BSB9" s="192"/>
      <c r="BSC9" s="192"/>
      <c r="BSD9" s="192"/>
      <c r="BSE9" s="192"/>
      <c r="BSF9" s="192"/>
      <c r="BSG9" s="192"/>
      <c r="BSH9" s="192"/>
      <c r="BSI9" s="192"/>
      <c r="BSJ9" s="192"/>
      <c r="BSK9" s="192"/>
      <c r="BSL9" s="192"/>
      <c r="BSM9" s="192"/>
      <c r="BSN9" s="192"/>
      <c r="BSO9" s="192"/>
      <c r="BSP9" s="192"/>
      <c r="BSQ9" s="192"/>
      <c r="BSR9" s="192"/>
      <c r="BSS9" s="192"/>
      <c r="BST9" s="192"/>
      <c r="BSU9" s="192"/>
      <c r="BSV9" s="192"/>
      <c r="BSW9" s="192"/>
      <c r="BSX9" s="192"/>
      <c r="BSY9" s="192"/>
      <c r="BSZ9" s="192"/>
      <c r="BTA9" s="192"/>
      <c r="BTB9" s="192"/>
      <c r="BTC9" s="192"/>
      <c r="BTD9" s="192"/>
      <c r="BTE9" s="192"/>
      <c r="BTF9" s="192"/>
      <c r="BTG9" s="192"/>
      <c r="BTH9" s="192"/>
      <c r="BTI9" s="192"/>
      <c r="BTJ9" s="192"/>
      <c r="BTK9" s="192"/>
      <c r="BTL9" s="192"/>
      <c r="BTM9" s="192"/>
      <c r="BTN9" s="192"/>
      <c r="BTO9" s="192"/>
      <c r="BTP9" s="192"/>
      <c r="BTQ9" s="192"/>
      <c r="BTR9" s="192"/>
      <c r="BTS9" s="192"/>
      <c r="BTT9" s="192"/>
      <c r="BTU9" s="192"/>
      <c r="BTV9" s="192"/>
      <c r="BTW9" s="192"/>
      <c r="BTX9" s="192"/>
      <c r="BTY9" s="192"/>
      <c r="BTZ9" s="192"/>
      <c r="BUA9" s="192"/>
      <c r="BUB9" s="192"/>
      <c r="BUC9" s="192"/>
      <c r="BUD9" s="192"/>
      <c r="BUE9" s="192"/>
      <c r="BUF9" s="192"/>
      <c r="BUG9" s="192"/>
      <c r="BUH9" s="192"/>
      <c r="BUI9" s="192"/>
      <c r="BUJ9" s="192"/>
      <c r="BUK9" s="192"/>
      <c r="BUL9" s="192"/>
      <c r="BUM9" s="192"/>
      <c r="BUN9" s="192"/>
      <c r="BUO9" s="192"/>
      <c r="BUP9" s="192"/>
      <c r="BUQ9" s="192"/>
      <c r="BUR9" s="192"/>
      <c r="BUS9" s="192"/>
      <c r="BUT9" s="192"/>
      <c r="BUU9" s="192"/>
      <c r="BUV9" s="192"/>
      <c r="BUW9" s="192"/>
      <c r="BUX9" s="192"/>
      <c r="BUY9" s="192"/>
      <c r="BUZ9" s="192"/>
      <c r="BVA9" s="192"/>
      <c r="BVB9" s="192"/>
      <c r="BVC9" s="192"/>
      <c r="BVD9" s="192"/>
      <c r="BVE9" s="192"/>
      <c r="BVF9" s="192"/>
      <c r="BVG9" s="192"/>
      <c r="BVH9" s="192"/>
      <c r="BVI9" s="192"/>
      <c r="BVJ9" s="192"/>
      <c r="BVK9" s="192"/>
      <c r="BVL9" s="192"/>
      <c r="BVM9" s="192"/>
      <c r="BVN9" s="192"/>
      <c r="BVO9" s="192"/>
      <c r="BVP9" s="192"/>
      <c r="BVQ9" s="192"/>
      <c r="BVR9" s="192"/>
      <c r="BVS9" s="192"/>
      <c r="BVT9" s="192"/>
      <c r="BVU9" s="192"/>
      <c r="BVV9" s="192"/>
      <c r="BVW9" s="192"/>
      <c r="BVX9" s="192"/>
      <c r="BVY9" s="192"/>
      <c r="BVZ9" s="192"/>
      <c r="BWA9" s="192"/>
      <c r="BWB9" s="192"/>
      <c r="BWC9" s="192"/>
      <c r="BWD9" s="192"/>
      <c r="BWE9" s="192"/>
      <c r="BWF9" s="192"/>
      <c r="BWG9" s="192"/>
      <c r="BWH9" s="192"/>
      <c r="BWI9" s="192"/>
      <c r="BWJ9" s="192"/>
      <c r="BWK9" s="192"/>
      <c r="BWL9" s="192"/>
      <c r="BWM9" s="192"/>
      <c r="BWN9" s="192"/>
      <c r="BWO9" s="192"/>
      <c r="BWP9" s="192"/>
      <c r="BWQ9" s="192"/>
      <c r="BWR9" s="192"/>
      <c r="BWS9" s="192"/>
      <c r="BWT9" s="192"/>
      <c r="BWU9" s="192"/>
      <c r="BWV9" s="192"/>
      <c r="BWW9" s="192"/>
      <c r="BWX9" s="192"/>
      <c r="BWY9" s="192"/>
      <c r="BWZ9" s="192"/>
      <c r="BXA9" s="192"/>
      <c r="BXB9" s="192"/>
      <c r="BXC9" s="192"/>
      <c r="BXD9" s="192"/>
      <c r="BXE9" s="192"/>
      <c r="BXF9" s="192"/>
      <c r="BXG9" s="192"/>
      <c r="BXH9" s="192"/>
      <c r="BXI9" s="192"/>
      <c r="BXJ9" s="192"/>
      <c r="BXK9" s="192"/>
      <c r="BXL9" s="192"/>
      <c r="BXM9" s="192"/>
      <c r="BXN9" s="192"/>
      <c r="BXO9" s="192"/>
      <c r="BXP9" s="192"/>
      <c r="BXQ9" s="192"/>
      <c r="BXR9" s="192"/>
      <c r="BXS9" s="192"/>
      <c r="BXT9" s="192"/>
      <c r="BXU9" s="192"/>
      <c r="BXV9" s="192"/>
      <c r="BXW9" s="192"/>
      <c r="BXX9" s="192"/>
      <c r="BXY9" s="192"/>
      <c r="BXZ9" s="192"/>
      <c r="BYA9" s="192"/>
      <c r="BYB9" s="192"/>
      <c r="BYC9" s="192"/>
      <c r="BYD9" s="192"/>
      <c r="BYE9" s="192"/>
      <c r="BYF9" s="192"/>
      <c r="BYG9" s="192"/>
      <c r="BYH9" s="192"/>
      <c r="BYI9" s="192"/>
      <c r="BYJ9" s="192"/>
      <c r="BYK9" s="192"/>
      <c r="BYL9" s="192"/>
      <c r="BYM9" s="192"/>
      <c r="BYN9" s="192"/>
      <c r="BYO9" s="192"/>
      <c r="BYP9" s="192"/>
      <c r="BYQ9" s="192"/>
      <c r="BYR9" s="192"/>
      <c r="BYS9" s="192"/>
      <c r="BYT9" s="192"/>
      <c r="BYU9" s="192"/>
      <c r="BYV9" s="192"/>
      <c r="BYW9" s="192"/>
      <c r="BYX9" s="192"/>
      <c r="BYY9" s="192"/>
      <c r="BYZ9" s="192"/>
      <c r="BZA9" s="192"/>
      <c r="BZB9" s="192"/>
      <c r="BZC9" s="192"/>
      <c r="BZD9" s="192"/>
      <c r="BZE9" s="192"/>
      <c r="BZF9" s="192"/>
      <c r="BZG9" s="192"/>
      <c r="BZH9" s="192"/>
      <c r="BZI9" s="192"/>
      <c r="BZJ9" s="192"/>
      <c r="BZK9" s="192"/>
      <c r="BZL9" s="192"/>
      <c r="BZM9" s="192"/>
      <c r="BZN9" s="192"/>
      <c r="BZO9" s="192"/>
      <c r="BZP9" s="192"/>
      <c r="BZQ9" s="192"/>
      <c r="BZR9" s="192"/>
      <c r="BZS9" s="192"/>
      <c r="BZT9" s="192"/>
      <c r="BZU9" s="192"/>
      <c r="BZV9" s="192"/>
      <c r="BZW9" s="192"/>
      <c r="BZX9" s="192"/>
      <c r="BZY9" s="192"/>
      <c r="BZZ9" s="192"/>
      <c r="CAA9" s="192"/>
      <c r="CAB9" s="192"/>
      <c r="CAC9" s="192"/>
      <c r="CAD9" s="192"/>
      <c r="CAE9" s="192"/>
      <c r="CAF9" s="192"/>
      <c r="CAG9" s="192"/>
      <c r="CAH9" s="192"/>
      <c r="CAI9" s="192"/>
      <c r="CAJ9" s="192"/>
      <c r="CAK9" s="192"/>
      <c r="CAL9" s="192"/>
      <c r="CAM9" s="192"/>
      <c r="CAN9" s="192"/>
      <c r="CAO9" s="192"/>
      <c r="CAP9" s="192"/>
      <c r="CAQ9" s="192"/>
      <c r="CAR9" s="192"/>
      <c r="CAS9" s="192"/>
      <c r="CAT9" s="192"/>
      <c r="CAU9" s="192"/>
      <c r="CAV9" s="192"/>
      <c r="CAW9" s="192"/>
      <c r="CAX9" s="192"/>
      <c r="CAY9" s="192"/>
      <c r="CAZ9" s="192"/>
      <c r="CBA9" s="192"/>
      <c r="CBB9" s="192"/>
      <c r="CBC9" s="192"/>
      <c r="CBD9" s="192"/>
      <c r="CBE9" s="192"/>
      <c r="CBF9" s="192"/>
      <c r="CBG9" s="192"/>
      <c r="CBH9" s="192"/>
      <c r="CBI9" s="192"/>
      <c r="CBJ9" s="192"/>
      <c r="CBK9" s="192"/>
      <c r="CBL9" s="192"/>
      <c r="CBM9" s="192"/>
      <c r="CBN9" s="192"/>
      <c r="CBO9" s="192"/>
      <c r="CBP9" s="192"/>
      <c r="CBQ9" s="192"/>
      <c r="CBR9" s="192"/>
      <c r="CBS9" s="192"/>
      <c r="CBT9" s="192"/>
      <c r="CBU9" s="192"/>
      <c r="CBV9" s="192"/>
      <c r="CBW9" s="192"/>
      <c r="CBX9" s="192"/>
      <c r="CBY9" s="192"/>
      <c r="CBZ9" s="192"/>
      <c r="CCA9" s="192"/>
      <c r="CCB9" s="192"/>
      <c r="CCC9" s="192"/>
      <c r="CCD9" s="192"/>
      <c r="CCE9" s="192"/>
      <c r="CCF9" s="192"/>
      <c r="CCG9" s="192"/>
      <c r="CCH9" s="192"/>
      <c r="CCI9" s="192"/>
      <c r="CCJ9" s="192"/>
      <c r="CCK9" s="192"/>
      <c r="CCL9" s="192"/>
      <c r="CCM9" s="192"/>
      <c r="CCN9" s="192"/>
      <c r="CCO9" s="192"/>
      <c r="CCP9" s="192"/>
      <c r="CCQ9" s="192"/>
      <c r="CCR9" s="192"/>
      <c r="CCS9" s="192"/>
      <c r="CCT9" s="192"/>
      <c r="CCU9" s="192"/>
      <c r="CCV9" s="192"/>
      <c r="CCW9" s="192"/>
      <c r="CCX9" s="192"/>
      <c r="CCY9" s="192"/>
      <c r="CCZ9" s="192"/>
      <c r="CDA9" s="192"/>
      <c r="CDB9" s="192"/>
      <c r="CDC9" s="192"/>
      <c r="CDD9" s="192"/>
      <c r="CDE9" s="192"/>
      <c r="CDF9" s="192"/>
      <c r="CDG9" s="192"/>
      <c r="CDH9" s="192"/>
      <c r="CDI9" s="192"/>
      <c r="CDJ9" s="192"/>
      <c r="CDK9" s="192"/>
      <c r="CDL9" s="192"/>
      <c r="CDM9" s="192"/>
      <c r="CDN9" s="192"/>
      <c r="CDO9" s="192"/>
      <c r="CDP9" s="192"/>
      <c r="CDQ9" s="192"/>
      <c r="CDR9" s="192"/>
      <c r="CDS9" s="192"/>
      <c r="CDT9" s="192"/>
      <c r="CDU9" s="192"/>
      <c r="CDV9" s="192"/>
      <c r="CDW9" s="192"/>
      <c r="CDX9" s="192"/>
      <c r="CDY9" s="192"/>
      <c r="CDZ9" s="192"/>
      <c r="CEA9" s="192"/>
      <c r="CEB9" s="192"/>
      <c r="CEC9" s="192"/>
      <c r="CED9" s="192"/>
      <c r="CEE9" s="192"/>
      <c r="CEF9" s="192"/>
      <c r="CEG9" s="192"/>
      <c r="CEH9" s="192"/>
      <c r="CEI9" s="192"/>
      <c r="CEJ9" s="192"/>
      <c r="CEK9" s="192"/>
      <c r="CEL9" s="192"/>
      <c r="CEM9" s="192"/>
      <c r="CEN9" s="192"/>
      <c r="CEO9" s="192"/>
      <c r="CEP9" s="192"/>
      <c r="CEQ9" s="192"/>
      <c r="CER9" s="192"/>
      <c r="CES9" s="192"/>
      <c r="CET9" s="192"/>
      <c r="CEU9" s="192"/>
      <c r="CEV9" s="192"/>
      <c r="CEW9" s="192"/>
      <c r="CEX9" s="192"/>
      <c r="CEY9" s="192"/>
      <c r="CEZ9" s="192"/>
      <c r="CFA9" s="192"/>
      <c r="CFB9" s="192"/>
      <c r="CFC9" s="192"/>
      <c r="CFD9" s="192"/>
      <c r="CFE9" s="192"/>
      <c r="CFF9" s="192"/>
      <c r="CFG9" s="192"/>
      <c r="CFH9" s="192"/>
      <c r="CFI9" s="192"/>
      <c r="CFJ9" s="192"/>
      <c r="CFK9" s="192"/>
      <c r="CFL9" s="192"/>
      <c r="CFM9" s="192"/>
      <c r="CFN9" s="192"/>
      <c r="CFO9" s="192"/>
      <c r="CFP9" s="192"/>
      <c r="CFQ9" s="192"/>
      <c r="CFR9" s="192"/>
      <c r="CFS9" s="192"/>
      <c r="CFT9" s="192"/>
      <c r="CFU9" s="192"/>
      <c r="CFV9" s="192"/>
      <c r="CFW9" s="192"/>
      <c r="CFX9" s="192"/>
      <c r="CFY9" s="192"/>
      <c r="CFZ9" s="192"/>
      <c r="CGA9" s="192"/>
      <c r="CGB9" s="192"/>
      <c r="CGC9" s="192"/>
      <c r="CGD9" s="192"/>
      <c r="CGE9" s="192"/>
      <c r="CGF9" s="192"/>
      <c r="CGG9" s="192"/>
      <c r="CGH9" s="192"/>
      <c r="CGI9" s="192"/>
      <c r="CGJ9" s="192"/>
      <c r="CGK9" s="192"/>
      <c r="CGL9" s="192"/>
      <c r="CGM9" s="192"/>
      <c r="CGN9" s="192"/>
      <c r="CGO9" s="192"/>
      <c r="CGP9" s="192"/>
      <c r="CGQ9" s="192"/>
      <c r="CGR9" s="192"/>
      <c r="CGS9" s="192"/>
      <c r="CGT9" s="192"/>
      <c r="CGU9" s="192"/>
      <c r="CGV9" s="192"/>
      <c r="CGW9" s="192"/>
      <c r="CGX9" s="192"/>
      <c r="CGY9" s="192"/>
      <c r="CGZ9" s="192"/>
      <c r="CHA9" s="192"/>
      <c r="CHB9" s="192"/>
      <c r="CHC9" s="192"/>
      <c r="CHD9" s="192"/>
      <c r="CHE9" s="192"/>
      <c r="CHF9" s="192"/>
      <c r="CHG9" s="192"/>
      <c r="CHH9" s="192"/>
      <c r="CHI9" s="192"/>
      <c r="CHJ9" s="192"/>
      <c r="CHK9" s="192"/>
      <c r="CHL9" s="192"/>
      <c r="CHM9" s="192"/>
      <c r="CHN9" s="192"/>
      <c r="CHO9" s="192"/>
      <c r="CHP9" s="192"/>
      <c r="CHQ9" s="192"/>
      <c r="CHR9" s="192"/>
      <c r="CHS9" s="192"/>
      <c r="CHT9" s="192"/>
      <c r="CHU9" s="192"/>
      <c r="CHV9" s="192"/>
      <c r="CHW9" s="192"/>
      <c r="CHX9" s="192"/>
      <c r="CHY9" s="192"/>
      <c r="CHZ9" s="192"/>
      <c r="CIA9" s="192"/>
      <c r="CIB9" s="192"/>
      <c r="CIC9" s="192"/>
      <c r="CID9" s="192"/>
      <c r="CIE9" s="192"/>
      <c r="CIF9" s="192"/>
      <c r="CIG9" s="192"/>
      <c r="CIH9" s="192"/>
      <c r="CII9" s="192"/>
      <c r="CIJ9" s="192"/>
      <c r="CIK9" s="192"/>
      <c r="CIL9" s="192"/>
      <c r="CIM9" s="192"/>
      <c r="CIN9" s="192"/>
      <c r="CIO9" s="192"/>
      <c r="CIP9" s="192"/>
      <c r="CIQ9" s="192"/>
      <c r="CIR9" s="192"/>
      <c r="CIS9" s="192"/>
      <c r="CIT9" s="192"/>
      <c r="CIU9" s="192"/>
      <c r="CIV9" s="192"/>
      <c r="CIW9" s="192"/>
      <c r="CIX9" s="192"/>
      <c r="CIY9" s="192"/>
      <c r="CIZ9" s="192"/>
      <c r="CJA9" s="192"/>
      <c r="CJB9" s="192"/>
      <c r="CJC9" s="192"/>
      <c r="CJD9" s="192"/>
      <c r="CJE9" s="192"/>
      <c r="CJF9" s="192"/>
      <c r="CJG9" s="192"/>
      <c r="CJH9" s="192"/>
      <c r="CJI9" s="192"/>
      <c r="CJJ9" s="192"/>
      <c r="CJK9" s="192"/>
      <c r="CJL9" s="192"/>
      <c r="CJM9" s="192"/>
      <c r="CJN9" s="192"/>
      <c r="CJO9" s="192"/>
      <c r="CJP9" s="192"/>
      <c r="CJQ9" s="192"/>
      <c r="CJR9" s="192"/>
      <c r="CJS9" s="192"/>
      <c r="CJT9" s="192"/>
      <c r="CJU9" s="192"/>
      <c r="CJV9" s="192"/>
      <c r="CJW9" s="192"/>
      <c r="CJX9" s="192"/>
      <c r="CJY9" s="192"/>
      <c r="CJZ9" s="192"/>
      <c r="CKA9" s="192"/>
      <c r="CKB9" s="192"/>
      <c r="CKC9" s="192"/>
      <c r="CKD9" s="192"/>
      <c r="CKE9" s="192"/>
      <c r="CKF9" s="192"/>
      <c r="CKG9" s="192"/>
      <c r="CKH9" s="192"/>
      <c r="CKI9" s="192"/>
      <c r="CKJ9" s="192"/>
      <c r="CKK9" s="192"/>
      <c r="CKL9" s="192"/>
      <c r="CKM9" s="192"/>
      <c r="CKN9" s="192"/>
      <c r="CKO9" s="192"/>
      <c r="CKP9" s="192"/>
      <c r="CKQ9" s="192"/>
      <c r="CKR9" s="192"/>
      <c r="CKS9" s="192"/>
      <c r="CKT9" s="192"/>
      <c r="CKU9" s="192"/>
      <c r="CKV9" s="192"/>
      <c r="CKW9" s="192"/>
      <c r="CKX9" s="192"/>
      <c r="CKY9" s="192"/>
      <c r="CKZ9" s="192"/>
      <c r="CLA9" s="192"/>
      <c r="CLB9" s="192"/>
      <c r="CLC9" s="192"/>
      <c r="CLD9" s="192"/>
      <c r="CLE9" s="192"/>
      <c r="CLF9" s="192"/>
      <c r="CLG9" s="192"/>
      <c r="CLH9" s="192"/>
      <c r="CLI9" s="192"/>
      <c r="CLJ9" s="192"/>
      <c r="CLK9" s="192"/>
      <c r="CLL9" s="192"/>
      <c r="CLM9" s="192"/>
      <c r="CLN9" s="192"/>
      <c r="CLO9" s="192"/>
      <c r="CLP9" s="192"/>
      <c r="CLQ9" s="192"/>
      <c r="CLR9" s="192"/>
      <c r="CLS9" s="192"/>
      <c r="CLT9" s="192"/>
      <c r="CLU9" s="192"/>
      <c r="CLV9" s="192"/>
      <c r="CLW9" s="192"/>
      <c r="CLX9" s="192"/>
      <c r="CLY9" s="192"/>
      <c r="CLZ9" s="192"/>
      <c r="CMA9" s="192"/>
      <c r="CMB9" s="192"/>
      <c r="CMC9" s="192"/>
      <c r="CMD9" s="192"/>
      <c r="CME9" s="192"/>
      <c r="CMF9" s="192"/>
      <c r="CMG9" s="192"/>
      <c r="CMH9" s="192"/>
      <c r="CMI9" s="192"/>
      <c r="CMJ9" s="192"/>
      <c r="CMK9" s="192"/>
      <c r="CML9" s="192"/>
      <c r="CMM9" s="192"/>
      <c r="CMN9" s="192"/>
      <c r="CMO9" s="192"/>
      <c r="CMP9" s="192"/>
      <c r="CMQ9" s="192"/>
      <c r="CMR9" s="192"/>
      <c r="CMS9" s="192"/>
      <c r="CMT9" s="192"/>
      <c r="CMU9" s="192"/>
      <c r="CMV9" s="192"/>
      <c r="CMW9" s="192"/>
      <c r="CMX9" s="192"/>
      <c r="CMY9" s="192"/>
      <c r="CMZ9" s="192"/>
      <c r="CNA9" s="192"/>
      <c r="CNB9" s="192"/>
      <c r="CNC9" s="192"/>
      <c r="CND9" s="192"/>
      <c r="CNE9" s="192"/>
      <c r="CNF9" s="192"/>
      <c r="CNG9" s="192"/>
      <c r="CNH9" s="192"/>
      <c r="CNI9" s="192"/>
      <c r="CNJ9" s="192"/>
      <c r="CNK9" s="192"/>
      <c r="CNL9" s="192"/>
      <c r="CNM9" s="192"/>
      <c r="CNN9" s="192"/>
      <c r="CNO9" s="192"/>
      <c r="CNP9" s="192"/>
      <c r="CNQ9" s="192"/>
      <c r="CNR9" s="192"/>
      <c r="CNS9" s="192"/>
      <c r="CNT9" s="192"/>
      <c r="CNU9" s="192"/>
      <c r="CNV9" s="192"/>
      <c r="CNW9" s="192"/>
      <c r="CNX9" s="192"/>
      <c r="CNY9" s="192"/>
      <c r="CNZ9" s="192"/>
      <c r="COA9" s="192"/>
      <c r="COB9" s="192"/>
      <c r="COC9" s="192"/>
      <c r="COD9" s="192"/>
      <c r="COE9" s="192"/>
      <c r="COF9" s="192"/>
      <c r="COG9" s="192"/>
      <c r="COH9" s="192"/>
      <c r="COI9" s="192"/>
      <c r="COJ9" s="192"/>
      <c r="COK9" s="192"/>
      <c r="COL9" s="192"/>
      <c r="COM9" s="192"/>
      <c r="CON9" s="192"/>
      <c r="COO9" s="192"/>
      <c r="COP9" s="192"/>
      <c r="COQ9" s="192"/>
      <c r="COR9" s="192"/>
      <c r="COS9" s="192"/>
      <c r="COT9" s="192"/>
      <c r="COU9" s="192"/>
      <c r="COV9" s="192"/>
      <c r="COW9" s="192"/>
      <c r="COX9" s="192"/>
      <c r="COY9" s="192"/>
      <c r="COZ9" s="192"/>
      <c r="CPA9" s="192"/>
      <c r="CPB9" s="192"/>
      <c r="CPC9" s="192"/>
      <c r="CPD9" s="192"/>
      <c r="CPE9" s="192"/>
      <c r="CPF9" s="192"/>
      <c r="CPG9" s="192"/>
      <c r="CPH9" s="192"/>
      <c r="CPI9" s="192"/>
      <c r="CPJ9" s="192"/>
      <c r="CPK9" s="192"/>
      <c r="CPL9" s="192"/>
      <c r="CPM9" s="192"/>
      <c r="CPN9" s="192"/>
      <c r="CPO9" s="192"/>
      <c r="CPP9" s="192"/>
      <c r="CPQ9" s="192"/>
      <c r="CPR9" s="192"/>
      <c r="CPS9" s="192"/>
      <c r="CPT9" s="192"/>
      <c r="CPU9" s="192"/>
      <c r="CPV9" s="192"/>
      <c r="CPW9" s="192"/>
      <c r="CPX9" s="192"/>
      <c r="CPY9" s="192"/>
      <c r="CPZ9" s="192"/>
      <c r="CQA9" s="192"/>
      <c r="CQB9" s="192"/>
      <c r="CQC9" s="192"/>
      <c r="CQD9" s="192"/>
      <c r="CQE9" s="192"/>
      <c r="CQF9" s="192"/>
      <c r="CQG9" s="192"/>
      <c r="CQH9" s="192"/>
      <c r="CQI9" s="192"/>
      <c r="CQJ9" s="192"/>
      <c r="CQK9" s="192"/>
      <c r="CQL9" s="192"/>
      <c r="CQM9" s="192"/>
      <c r="CQN9" s="192"/>
      <c r="CQO9" s="192"/>
      <c r="CQP9" s="192"/>
      <c r="CQQ9" s="192"/>
      <c r="CQR9" s="192"/>
      <c r="CQS9" s="192"/>
      <c r="CQT9" s="192"/>
      <c r="CQU9" s="192"/>
      <c r="CQV9" s="192"/>
      <c r="CQW9" s="192"/>
      <c r="CQX9" s="192"/>
      <c r="CQY9" s="192"/>
      <c r="CQZ9" s="192"/>
      <c r="CRA9" s="192"/>
      <c r="CRB9" s="192"/>
      <c r="CRC9" s="192"/>
      <c r="CRD9" s="192"/>
      <c r="CRE9" s="192"/>
      <c r="CRF9" s="192"/>
      <c r="CRG9" s="192"/>
      <c r="CRH9" s="192"/>
      <c r="CRI9" s="192"/>
      <c r="CRJ9" s="192"/>
      <c r="CRK9" s="192"/>
      <c r="CRL9" s="192"/>
      <c r="CRM9" s="192"/>
      <c r="CRN9" s="192"/>
      <c r="CRO9" s="192"/>
      <c r="CRP9" s="192"/>
      <c r="CRQ9" s="192"/>
      <c r="CRR9" s="192"/>
      <c r="CRS9" s="192"/>
      <c r="CRT9" s="192"/>
      <c r="CRU9" s="192"/>
      <c r="CRV9" s="192"/>
      <c r="CRW9" s="192"/>
      <c r="CRX9" s="192"/>
      <c r="CRY9" s="192"/>
      <c r="CRZ9" s="192"/>
      <c r="CSA9" s="192"/>
      <c r="CSB9" s="192"/>
      <c r="CSC9" s="192"/>
      <c r="CSD9" s="192"/>
      <c r="CSE9" s="192"/>
      <c r="CSF9" s="192"/>
      <c r="CSG9" s="192"/>
      <c r="CSH9" s="192"/>
      <c r="CSI9" s="192"/>
      <c r="CSJ9" s="192"/>
      <c r="CSK9" s="192"/>
      <c r="CSL9" s="192"/>
      <c r="CSM9" s="192"/>
      <c r="CSN9" s="192"/>
      <c r="CSO9" s="192"/>
      <c r="CSP9" s="192"/>
      <c r="CSQ9" s="192"/>
      <c r="CSR9" s="192"/>
      <c r="CSS9" s="192"/>
      <c r="CST9" s="192"/>
      <c r="CSU9" s="192"/>
      <c r="CSV9" s="192"/>
      <c r="CSW9" s="192"/>
      <c r="CSX9" s="192"/>
      <c r="CSY9" s="192"/>
      <c r="CSZ9" s="192"/>
      <c r="CTA9" s="192"/>
      <c r="CTB9" s="192"/>
      <c r="CTC9" s="192"/>
      <c r="CTD9" s="192"/>
      <c r="CTE9" s="192"/>
      <c r="CTF9" s="192"/>
      <c r="CTG9" s="192"/>
      <c r="CTH9" s="192"/>
      <c r="CTI9" s="192"/>
      <c r="CTJ9" s="192"/>
      <c r="CTK9" s="192"/>
      <c r="CTL9" s="192"/>
      <c r="CTM9" s="192"/>
      <c r="CTN9" s="192"/>
      <c r="CTO9" s="192"/>
      <c r="CTP9" s="192"/>
      <c r="CTQ9" s="192"/>
      <c r="CTR9" s="192"/>
      <c r="CTS9" s="192"/>
      <c r="CTT9" s="192"/>
      <c r="CTU9" s="192"/>
      <c r="CTV9" s="192"/>
      <c r="CTW9" s="192"/>
      <c r="CTX9" s="192"/>
      <c r="CTY9" s="192"/>
      <c r="CTZ9" s="192"/>
      <c r="CUA9" s="192"/>
      <c r="CUB9" s="192"/>
      <c r="CUC9" s="192"/>
      <c r="CUD9" s="192"/>
      <c r="CUE9" s="192"/>
      <c r="CUF9" s="192"/>
      <c r="CUG9" s="192"/>
      <c r="CUH9" s="192"/>
      <c r="CUI9" s="192"/>
      <c r="CUJ9" s="192"/>
      <c r="CUK9" s="192"/>
      <c r="CUL9" s="192"/>
      <c r="CUM9" s="192"/>
      <c r="CUN9" s="192"/>
      <c r="CUO9" s="192"/>
      <c r="CUP9" s="192"/>
      <c r="CUQ9" s="192"/>
      <c r="CUR9" s="192"/>
      <c r="CUS9" s="192"/>
      <c r="CUT9" s="192"/>
      <c r="CUU9" s="192"/>
      <c r="CUV9" s="192"/>
      <c r="CUW9" s="192"/>
      <c r="CUX9" s="192"/>
      <c r="CUY9" s="192"/>
      <c r="CUZ9" s="192"/>
      <c r="CVA9" s="192"/>
      <c r="CVB9" s="192"/>
      <c r="CVC9" s="192"/>
      <c r="CVD9" s="192"/>
      <c r="CVE9" s="192"/>
      <c r="CVF9" s="192"/>
      <c r="CVG9" s="192"/>
      <c r="CVH9" s="192"/>
      <c r="CVI9" s="192"/>
      <c r="CVJ9" s="192"/>
      <c r="CVK9" s="192"/>
      <c r="CVL9" s="192"/>
      <c r="CVM9" s="192"/>
      <c r="CVN9" s="192"/>
      <c r="CVO9" s="192"/>
      <c r="CVP9" s="192"/>
      <c r="CVQ9" s="192"/>
      <c r="CVR9" s="192"/>
      <c r="CVS9" s="192"/>
      <c r="CVT9" s="192"/>
      <c r="CVU9" s="192"/>
      <c r="CVV9" s="192"/>
      <c r="CVW9" s="192"/>
      <c r="CVX9" s="192"/>
      <c r="CVY9" s="192"/>
      <c r="CVZ9" s="192"/>
      <c r="CWA9" s="192"/>
      <c r="CWB9" s="192"/>
      <c r="CWC9" s="192"/>
      <c r="CWD9" s="192"/>
      <c r="CWE9" s="192"/>
      <c r="CWF9" s="192"/>
      <c r="CWG9" s="192"/>
      <c r="CWH9" s="192"/>
      <c r="CWI9" s="192"/>
      <c r="CWJ9" s="192"/>
      <c r="CWK9" s="192"/>
    </row>
    <row r="10" spans="1:2637" s="196" customFormat="1" ht="52.9">
      <c r="A10" s="192"/>
      <c r="B10" s="183" t="s">
        <v>217</v>
      </c>
      <c r="C10" s="184" t="s">
        <v>218</v>
      </c>
      <c r="D10" s="227">
        <v>0</v>
      </c>
      <c r="E10" s="194">
        <v>0</v>
      </c>
      <c r="F10" s="194">
        <v>0</v>
      </c>
      <c r="G10" s="194">
        <v>0</v>
      </c>
      <c r="H10" s="194">
        <v>3</v>
      </c>
      <c r="I10" s="227">
        <v>3</v>
      </c>
      <c r="J10" s="194" t="s">
        <v>216</v>
      </c>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192"/>
      <c r="EF10" s="192"/>
      <c r="EG10" s="192"/>
      <c r="EH10" s="192"/>
      <c r="EI10" s="192"/>
      <c r="EJ10" s="192"/>
      <c r="EK10" s="192"/>
      <c r="EL10" s="192"/>
      <c r="EM10" s="192"/>
      <c r="EN10" s="192"/>
      <c r="EO10" s="192"/>
      <c r="EP10" s="192"/>
      <c r="EQ10" s="192"/>
      <c r="ER10" s="192"/>
      <c r="ES10" s="192"/>
      <c r="ET10" s="192"/>
      <c r="EU10" s="192"/>
      <c r="EV10" s="192"/>
      <c r="EW10" s="192"/>
      <c r="EX10" s="192"/>
      <c r="EY10" s="192"/>
      <c r="EZ10" s="192"/>
      <c r="FA10" s="192"/>
      <c r="FB10" s="192"/>
      <c r="FC10" s="192"/>
      <c r="FD10" s="192"/>
      <c r="FE10" s="192"/>
      <c r="FF10" s="192"/>
      <c r="FG10" s="192"/>
      <c r="FH10" s="192"/>
      <c r="FI10" s="192"/>
      <c r="FJ10" s="192"/>
      <c r="FK10" s="192"/>
      <c r="FL10" s="192"/>
      <c r="FM10" s="192"/>
      <c r="FN10" s="192"/>
      <c r="FO10" s="192"/>
      <c r="FP10" s="192"/>
      <c r="FQ10" s="192"/>
      <c r="FR10" s="192"/>
      <c r="FS10" s="192"/>
      <c r="FT10" s="192"/>
      <c r="FU10" s="192"/>
      <c r="FV10" s="192"/>
      <c r="FW10" s="192"/>
      <c r="FX10" s="192"/>
      <c r="FY10" s="192"/>
      <c r="FZ10" s="192"/>
      <c r="GA10" s="192"/>
      <c r="GB10" s="192"/>
      <c r="GC10" s="192"/>
      <c r="GD10" s="192"/>
      <c r="GE10" s="192"/>
      <c r="GF10" s="192"/>
      <c r="GG10" s="192"/>
      <c r="GH10" s="192"/>
      <c r="GI10" s="192"/>
      <c r="GJ10" s="192"/>
      <c r="GK10" s="192"/>
      <c r="GL10" s="192"/>
      <c r="GM10" s="192"/>
      <c r="GN10" s="192"/>
      <c r="GO10" s="192"/>
      <c r="GP10" s="192"/>
      <c r="GQ10" s="192"/>
      <c r="GR10" s="192"/>
      <c r="GS10" s="192"/>
      <c r="GT10" s="192"/>
      <c r="GU10" s="192"/>
      <c r="GV10" s="192"/>
      <c r="GW10" s="192"/>
      <c r="GX10" s="192"/>
      <c r="GY10" s="192"/>
      <c r="GZ10" s="192"/>
      <c r="HA10" s="192"/>
      <c r="HB10" s="192"/>
      <c r="HC10" s="192"/>
      <c r="HD10" s="192"/>
      <c r="HE10" s="192"/>
      <c r="HF10" s="192"/>
      <c r="HG10" s="192"/>
      <c r="HH10" s="192"/>
      <c r="HI10" s="192"/>
      <c r="HJ10" s="192"/>
      <c r="HK10" s="192"/>
      <c r="HL10" s="192"/>
      <c r="HM10" s="192"/>
      <c r="HN10" s="192"/>
      <c r="HO10" s="192"/>
      <c r="HP10" s="192"/>
      <c r="HQ10" s="192"/>
      <c r="HR10" s="192"/>
      <c r="HS10" s="192"/>
      <c r="HT10" s="192"/>
      <c r="HU10" s="192"/>
      <c r="HV10" s="192"/>
      <c r="HW10" s="192"/>
      <c r="HX10" s="192"/>
      <c r="HY10" s="192"/>
      <c r="HZ10" s="192"/>
      <c r="IA10" s="192"/>
      <c r="IB10" s="192"/>
      <c r="IC10" s="192"/>
      <c r="ID10" s="192"/>
      <c r="IE10" s="192"/>
      <c r="IF10" s="192"/>
      <c r="IG10" s="192"/>
      <c r="IH10" s="192"/>
      <c r="II10" s="192"/>
      <c r="IJ10" s="192"/>
      <c r="IK10" s="192"/>
      <c r="IL10" s="192"/>
      <c r="IM10" s="192"/>
      <c r="IN10" s="192"/>
      <c r="IO10" s="192"/>
      <c r="IP10" s="192"/>
      <c r="IQ10" s="192"/>
      <c r="IR10" s="192"/>
      <c r="IS10" s="192"/>
      <c r="IT10" s="192"/>
      <c r="IU10" s="192"/>
      <c r="IV10" s="192"/>
      <c r="IW10" s="192"/>
      <c r="IX10" s="192"/>
      <c r="IY10" s="192"/>
      <c r="IZ10" s="192"/>
      <c r="JA10" s="192"/>
      <c r="JB10" s="192"/>
      <c r="JC10" s="192"/>
      <c r="JD10" s="192"/>
      <c r="JE10" s="192"/>
      <c r="JF10" s="192"/>
      <c r="JG10" s="192"/>
      <c r="JH10" s="192"/>
      <c r="JI10" s="192"/>
      <c r="JJ10" s="192"/>
      <c r="JK10" s="192"/>
      <c r="JL10" s="192"/>
      <c r="JM10" s="192"/>
      <c r="JN10" s="192"/>
      <c r="JO10" s="192"/>
      <c r="JP10" s="192"/>
      <c r="JQ10" s="192"/>
      <c r="JR10" s="192"/>
      <c r="JS10" s="192"/>
      <c r="JT10" s="192"/>
      <c r="JU10" s="192"/>
      <c r="JV10" s="192"/>
      <c r="JW10" s="192"/>
      <c r="JX10" s="192"/>
      <c r="JY10" s="192"/>
      <c r="JZ10" s="192"/>
      <c r="KA10" s="192"/>
      <c r="KB10" s="192"/>
      <c r="KC10" s="192"/>
      <c r="KD10" s="192"/>
      <c r="KE10" s="192"/>
      <c r="KF10" s="192"/>
      <c r="KG10" s="192"/>
      <c r="KH10" s="192"/>
      <c r="KI10" s="192"/>
      <c r="KJ10" s="192"/>
      <c r="KK10" s="192"/>
      <c r="KL10" s="192"/>
      <c r="KM10" s="192"/>
      <c r="KN10" s="192"/>
      <c r="KO10" s="192"/>
      <c r="KP10" s="192"/>
      <c r="KQ10" s="192"/>
      <c r="KR10" s="192"/>
      <c r="KS10" s="192"/>
      <c r="KT10" s="192"/>
      <c r="KU10" s="192"/>
      <c r="KV10" s="192"/>
      <c r="KW10" s="192"/>
      <c r="KX10" s="192"/>
      <c r="KY10" s="192"/>
      <c r="KZ10" s="192"/>
      <c r="LA10" s="192"/>
      <c r="LB10" s="192"/>
      <c r="LC10" s="192"/>
      <c r="LD10" s="192"/>
      <c r="LE10" s="192"/>
      <c r="LF10" s="192"/>
      <c r="LG10" s="192"/>
      <c r="LH10" s="192"/>
      <c r="LI10" s="192"/>
      <c r="LJ10" s="192"/>
      <c r="LK10" s="192"/>
      <c r="LL10" s="192"/>
      <c r="LM10" s="192"/>
      <c r="LN10" s="192"/>
      <c r="LO10" s="192"/>
      <c r="LP10" s="192"/>
      <c r="LQ10" s="192"/>
      <c r="LR10" s="192"/>
      <c r="LS10" s="192"/>
      <c r="LT10" s="192"/>
      <c r="LU10" s="192"/>
      <c r="LV10" s="192"/>
      <c r="LW10" s="192"/>
      <c r="LX10" s="192"/>
      <c r="LY10" s="192"/>
      <c r="LZ10" s="192"/>
      <c r="MA10" s="192"/>
      <c r="MB10" s="192"/>
      <c r="MC10" s="192"/>
      <c r="MD10" s="192"/>
      <c r="ME10" s="192"/>
      <c r="MF10" s="192"/>
      <c r="MG10" s="192"/>
      <c r="MH10" s="192"/>
      <c r="MI10" s="192"/>
      <c r="MJ10" s="192"/>
      <c r="MK10" s="192"/>
      <c r="ML10" s="192"/>
      <c r="MM10" s="192"/>
      <c r="MN10" s="192"/>
      <c r="MO10" s="192"/>
      <c r="MP10" s="192"/>
      <c r="MQ10" s="192"/>
      <c r="MR10" s="192"/>
      <c r="MS10" s="192"/>
      <c r="MT10" s="192"/>
      <c r="MU10" s="192"/>
      <c r="MV10" s="192"/>
      <c r="MW10" s="192"/>
      <c r="MX10" s="192"/>
      <c r="MY10" s="192"/>
      <c r="MZ10" s="192"/>
      <c r="NA10" s="192"/>
      <c r="NB10" s="192"/>
      <c r="NC10" s="192"/>
      <c r="ND10" s="192"/>
      <c r="NE10" s="192"/>
      <c r="NF10" s="192"/>
      <c r="NG10" s="192"/>
      <c r="NH10" s="192"/>
      <c r="NI10" s="192"/>
      <c r="NJ10" s="192"/>
      <c r="NK10" s="192"/>
      <c r="NL10" s="192"/>
      <c r="NM10" s="192"/>
      <c r="NN10" s="192"/>
      <c r="NO10" s="192"/>
      <c r="NP10" s="192"/>
      <c r="NQ10" s="192"/>
      <c r="NR10" s="192"/>
      <c r="NS10" s="192"/>
      <c r="NT10" s="192"/>
      <c r="NU10" s="192"/>
      <c r="NV10" s="192"/>
      <c r="NW10" s="192"/>
      <c r="NX10" s="192"/>
      <c r="NY10" s="192"/>
      <c r="NZ10" s="192"/>
      <c r="OA10" s="192"/>
      <c r="OB10" s="192"/>
      <c r="OC10" s="192"/>
      <c r="OD10" s="192"/>
      <c r="OE10" s="192"/>
      <c r="OF10" s="192"/>
      <c r="OG10" s="192"/>
      <c r="OH10" s="192"/>
      <c r="OI10" s="192"/>
      <c r="OJ10" s="192"/>
      <c r="OK10" s="192"/>
      <c r="OL10" s="192"/>
      <c r="OM10" s="192"/>
      <c r="ON10" s="192"/>
      <c r="OO10" s="192"/>
      <c r="OP10" s="192"/>
      <c r="OQ10" s="192"/>
      <c r="OR10" s="192"/>
      <c r="OS10" s="192"/>
      <c r="OT10" s="192"/>
      <c r="OU10" s="192"/>
      <c r="OV10" s="192"/>
      <c r="OW10" s="192"/>
      <c r="OX10" s="192"/>
      <c r="OY10" s="192"/>
      <c r="OZ10" s="192"/>
      <c r="PA10" s="192"/>
      <c r="PB10" s="192"/>
      <c r="PC10" s="192"/>
      <c r="PD10" s="192"/>
      <c r="PE10" s="192"/>
      <c r="PF10" s="192"/>
      <c r="PG10" s="192"/>
      <c r="PH10" s="192"/>
      <c r="PI10" s="192"/>
      <c r="PJ10" s="192"/>
      <c r="PK10" s="192"/>
      <c r="PL10" s="192"/>
      <c r="PM10" s="192"/>
      <c r="PN10" s="192"/>
      <c r="PO10" s="192"/>
      <c r="PP10" s="192"/>
      <c r="PQ10" s="192"/>
      <c r="PR10" s="192"/>
      <c r="PS10" s="192"/>
      <c r="PT10" s="192"/>
      <c r="PU10" s="192"/>
      <c r="PV10" s="192"/>
      <c r="PW10" s="192"/>
      <c r="PX10" s="192"/>
      <c r="PY10" s="192"/>
      <c r="PZ10" s="192"/>
      <c r="QA10" s="192"/>
      <c r="QB10" s="192"/>
      <c r="QC10" s="192"/>
      <c r="QD10" s="192"/>
      <c r="QE10" s="192"/>
      <c r="QF10" s="192"/>
      <c r="QG10" s="192"/>
      <c r="QH10" s="192"/>
      <c r="QI10" s="192"/>
      <c r="QJ10" s="192"/>
      <c r="QK10" s="192"/>
      <c r="QL10" s="192"/>
      <c r="QM10" s="192"/>
      <c r="QN10" s="192"/>
      <c r="QO10" s="192"/>
      <c r="QP10" s="192"/>
      <c r="QQ10" s="192"/>
      <c r="QR10" s="192"/>
      <c r="QS10" s="192"/>
      <c r="QT10" s="192"/>
      <c r="QU10" s="192"/>
      <c r="QV10" s="192"/>
      <c r="QW10" s="192"/>
      <c r="QX10" s="192"/>
      <c r="QY10" s="192"/>
      <c r="QZ10" s="192"/>
      <c r="RA10" s="192"/>
      <c r="RB10" s="192"/>
      <c r="RC10" s="192"/>
      <c r="RD10" s="192"/>
      <c r="RE10" s="192"/>
      <c r="RF10" s="192"/>
      <c r="RG10" s="192"/>
      <c r="RH10" s="192"/>
      <c r="RI10" s="192"/>
      <c r="RJ10" s="192"/>
      <c r="RK10" s="192"/>
      <c r="RL10" s="192"/>
      <c r="RM10" s="192"/>
      <c r="RN10" s="192"/>
      <c r="RO10" s="192"/>
      <c r="RP10" s="192"/>
      <c r="RQ10" s="192"/>
      <c r="RR10" s="192"/>
      <c r="RS10" s="192"/>
      <c r="RT10" s="192"/>
      <c r="RU10" s="192"/>
      <c r="RV10" s="192"/>
      <c r="RW10" s="192"/>
      <c r="RX10" s="192"/>
      <c r="RY10" s="192"/>
      <c r="RZ10" s="192"/>
      <c r="SA10" s="192"/>
      <c r="SB10" s="192"/>
      <c r="SC10" s="192"/>
      <c r="SD10" s="192"/>
      <c r="SE10" s="192"/>
      <c r="SF10" s="192"/>
      <c r="SG10" s="192"/>
      <c r="SH10" s="192"/>
      <c r="SI10" s="192"/>
      <c r="SJ10" s="192"/>
      <c r="SK10" s="192"/>
      <c r="SL10" s="192"/>
      <c r="SM10" s="192"/>
      <c r="SN10" s="192"/>
      <c r="SO10" s="192"/>
      <c r="SP10" s="192"/>
      <c r="SQ10" s="192"/>
      <c r="SR10" s="192"/>
      <c r="SS10" s="192"/>
      <c r="ST10" s="192"/>
      <c r="SU10" s="192"/>
      <c r="SV10" s="192"/>
      <c r="SW10" s="192"/>
      <c r="SX10" s="192"/>
      <c r="SY10" s="192"/>
      <c r="SZ10" s="192"/>
      <c r="TA10" s="192"/>
      <c r="TB10" s="192"/>
      <c r="TC10" s="192"/>
      <c r="TD10" s="192"/>
      <c r="TE10" s="192"/>
      <c r="TF10" s="192"/>
      <c r="TG10" s="192"/>
      <c r="TH10" s="192"/>
      <c r="TI10" s="192"/>
      <c r="TJ10" s="192"/>
      <c r="TK10" s="192"/>
      <c r="TL10" s="192"/>
      <c r="TM10" s="192"/>
      <c r="TN10" s="192"/>
      <c r="TO10" s="192"/>
      <c r="TP10" s="192"/>
      <c r="TQ10" s="192"/>
      <c r="TR10" s="192"/>
      <c r="TS10" s="192"/>
      <c r="TT10" s="192"/>
      <c r="TU10" s="192"/>
      <c r="TV10" s="192"/>
      <c r="TW10" s="192"/>
      <c r="TX10" s="192"/>
      <c r="TY10" s="192"/>
      <c r="TZ10" s="192"/>
      <c r="UA10" s="192"/>
      <c r="UB10" s="192"/>
      <c r="UC10" s="192"/>
      <c r="UD10" s="192"/>
      <c r="UE10" s="192"/>
      <c r="UF10" s="192"/>
      <c r="UG10" s="192"/>
      <c r="UH10" s="192"/>
      <c r="UI10" s="192"/>
      <c r="UJ10" s="192"/>
      <c r="UK10" s="192"/>
      <c r="UL10" s="192"/>
      <c r="UM10" s="192"/>
      <c r="UN10" s="192"/>
      <c r="UO10" s="192"/>
      <c r="UP10" s="192"/>
      <c r="UQ10" s="192"/>
      <c r="UR10" s="192"/>
      <c r="US10" s="192"/>
      <c r="UT10" s="192"/>
      <c r="UU10" s="192"/>
      <c r="UV10" s="192"/>
      <c r="UW10" s="192"/>
      <c r="UX10" s="192"/>
      <c r="UY10" s="192"/>
      <c r="UZ10" s="192"/>
      <c r="VA10" s="192"/>
      <c r="VB10" s="192"/>
      <c r="VC10" s="192"/>
      <c r="VD10" s="192"/>
      <c r="VE10" s="192"/>
      <c r="VF10" s="192"/>
      <c r="VG10" s="192"/>
      <c r="VH10" s="192"/>
      <c r="VI10" s="192"/>
      <c r="VJ10" s="192"/>
      <c r="VK10" s="192"/>
      <c r="VL10" s="192"/>
      <c r="VM10" s="192"/>
      <c r="VN10" s="192"/>
      <c r="VO10" s="192"/>
      <c r="VP10" s="192"/>
      <c r="VQ10" s="192"/>
      <c r="VR10" s="192"/>
      <c r="VS10" s="192"/>
      <c r="VT10" s="192"/>
      <c r="VU10" s="192"/>
      <c r="VV10" s="192"/>
      <c r="VW10" s="192"/>
      <c r="VX10" s="192"/>
      <c r="VY10" s="192"/>
      <c r="VZ10" s="192"/>
      <c r="WA10" s="192"/>
      <c r="WB10" s="192"/>
      <c r="WC10" s="192"/>
      <c r="WD10" s="192"/>
      <c r="WE10" s="192"/>
      <c r="WF10" s="192"/>
      <c r="WG10" s="192"/>
      <c r="WH10" s="192"/>
      <c r="WI10" s="192"/>
      <c r="WJ10" s="192"/>
      <c r="WK10" s="192"/>
      <c r="WL10" s="192"/>
      <c r="WM10" s="192"/>
      <c r="WN10" s="192"/>
      <c r="WO10" s="192"/>
      <c r="WP10" s="192"/>
      <c r="WQ10" s="192"/>
      <c r="WR10" s="192"/>
      <c r="WS10" s="192"/>
      <c r="WT10" s="192"/>
      <c r="WU10" s="192"/>
      <c r="WV10" s="192"/>
      <c r="WW10" s="192"/>
      <c r="WX10" s="192"/>
      <c r="WY10" s="192"/>
      <c r="WZ10" s="192"/>
      <c r="XA10" s="192"/>
      <c r="XB10" s="192"/>
      <c r="XC10" s="192"/>
      <c r="XD10" s="192"/>
      <c r="XE10" s="192"/>
      <c r="XF10" s="192"/>
      <c r="XG10" s="192"/>
      <c r="XH10" s="192"/>
      <c r="XI10" s="192"/>
      <c r="XJ10" s="192"/>
      <c r="XK10" s="192"/>
      <c r="XL10" s="192"/>
      <c r="XM10" s="192"/>
      <c r="XN10" s="192"/>
      <c r="XO10" s="192"/>
      <c r="XP10" s="192"/>
      <c r="XQ10" s="192"/>
      <c r="XR10" s="192"/>
      <c r="XS10" s="192"/>
      <c r="XT10" s="192"/>
      <c r="XU10" s="192"/>
      <c r="XV10" s="192"/>
      <c r="XW10" s="192"/>
      <c r="XX10" s="192"/>
      <c r="XY10" s="192"/>
      <c r="XZ10" s="192"/>
      <c r="YA10" s="192"/>
      <c r="YB10" s="192"/>
      <c r="YC10" s="192"/>
      <c r="YD10" s="192"/>
      <c r="YE10" s="192"/>
      <c r="YF10" s="192"/>
      <c r="YG10" s="192"/>
      <c r="YH10" s="192"/>
      <c r="YI10" s="192"/>
      <c r="YJ10" s="192"/>
      <c r="YK10" s="192"/>
      <c r="YL10" s="192"/>
      <c r="YM10" s="192"/>
      <c r="YN10" s="192"/>
      <c r="YO10" s="192"/>
      <c r="YP10" s="192"/>
      <c r="YQ10" s="192"/>
      <c r="YR10" s="192"/>
      <c r="YS10" s="192"/>
      <c r="YT10" s="192"/>
      <c r="YU10" s="192"/>
      <c r="YV10" s="192"/>
      <c r="YW10" s="192"/>
      <c r="YX10" s="192"/>
      <c r="YY10" s="192"/>
      <c r="YZ10" s="192"/>
      <c r="ZA10" s="192"/>
      <c r="ZB10" s="192"/>
      <c r="ZC10" s="192"/>
      <c r="ZD10" s="192"/>
      <c r="ZE10" s="192"/>
      <c r="ZF10" s="192"/>
      <c r="ZG10" s="192"/>
      <c r="ZH10" s="192"/>
      <c r="ZI10" s="192"/>
      <c r="ZJ10" s="192"/>
      <c r="ZK10" s="192"/>
      <c r="ZL10" s="192"/>
      <c r="ZM10" s="192"/>
      <c r="ZN10" s="192"/>
      <c r="ZO10" s="192"/>
      <c r="ZP10" s="192"/>
      <c r="ZQ10" s="192"/>
      <c r="ZR10" s="192"/>
      <c r="ZS10" s="192"/>
      <c r="ZT10" s="192"/>
      <c r="ZU10" s="192"/>
      <c r="ZV10" s="192"/>
      <c r="ZW10" s="192"/>
      <c r="ZX10" s="192"/>
      <c r="ZY10" s="192"/>
      <c r="ZZ10" s="192"/>
      <c r="AAA10" s="192"/>
      <c r="AAB10" s="192"/>
      <c r="AAC10" s="192"/>
      <c r="AAD10" s="192"/>
      <c r="AAE10" s="192"/>
      <c r="AAF10" s="192"/>
      <c r="AAG10" s="192"/>
      <c r="AAH10" s="192"/>
      <c r="AAI10" s="192"/>
      <c r="AAJ10" s="192"/>
      <c r="AAK10" s="192"/>
      <c r="AAL10" s="192"/>
      <c r="AAM10" s="192"/>
      <c r="AAN10" s="192"/>
      <c r="AAO10" s="192"/>
      <c r="AAP10" s="192"/>
      <c r="AAQ10" s="192"/>
      <c r="AAR10" s="192"/>
      <c r="AAS10" s="192"/>
      <c r="AAT10" s="192"/>
      <c r="AAU10" s="192"/>
      <c r="AAV10" s="192"/>
      <c r="AAW10" s="192"/>
      <c r="AAX10" s="192"/>
      <c r="AAY10" s="192"/>
      <c r="AAZ10" s="192"/>
      <c r="ABA10" s="192"/>
      <c r="ABB10" s="192"/>
      <c r="ABC10" s="192"/>
      <c r="ABD10" s="192"/>
      <c r="ABE10" s="192"/>
      <c r="ABF10" s="192"/>
      <c r="ABG10" s="192"/>
      <c r="ABH10" s="192"/>
      <c r="ABI10" s="192"/>
      <c r="ABJ10" s="192"/>
      <c r="ABK10" s="192"/>
      <c r="ABL10" s="192"/>
      <c r="ABM10" s="192"/>
      <c r="ABN10" s="192"/>
      <c r="ABO10" s="192"/>
      <c r="ABP10" s="192"/>
      <c r="ABQ10" s="192"/>
      <c r="ABR10" s="192"/>
      <c r="ABS10" s="192"/>
      <c r="ABT10" s="192"/>
      <c r="ABU10" s="192"/>
      <c r="ABV10" s="192"/>
      <c r="ABW10" s="192"/>
      <c r="ABX10" s="192"/>
      <c r="ABY10" s="192"/>
      <c r="ABZ10" s="192"/>
      <c r="ACA10" s="192"/>
      <c r="ACB10" s="192"/>
      <c r="ACC10" s="192"/>
      <c r="ACD10" s="192"/>
      <c r="ACE10" s="192"/>
      <c r="ACF10" s="192"/>
      <c r="ACG10" s="192"/>
      <c r="ACH10" s="192"/>
      <c r="ACI10" s="192"/>
      <c r="ACJ10" s="192"/>
      <c r="ACK10" s="192"/>
      <c r="ACL10" s="192"/>
      <c r="ACM10" s="192"/>
      <c r="ACN10" s="192"/>
      <c r="ACO10" s="192"/>
      <c r="ACP10" s="192"/>
      <c r="ACQ10" s="192"/>
      <c r="ACR10" s="192"/>
      <c r="ACS10" s="192"/>
      <c r="ACT10" s="192"/>
      <c r="ACU10" s="192"/>
      <c r="ACV10" s="192"/>
      <c r="ACW10" s="192"/>
      <c r="ACX10" s="192"/>
      <c r="ACY10" s="192"/>
      <c r="ACZ10" s="192"/>
      <c r="ADA10" s="192"/>
      <c r="ADB10" s="192"/>
      <c r="ADC10" s="192"/>
      <c r="ADD10" s="192"/>
      <c r="ADE10" s="192"/>
      <c r="ADF10" s="192"/>
      <c r="ADG10" s="192"/>
      <c r="ADH10" s="192"/>
      <c r="ADI10" s="192"/>
      <c r="ADJ10" s="192"/>
      <c r="ADK10" s="192"/>
      <c r="ADL10" s="192"/>
      <c r="ADM10" s="192"/>
      <c r="ADN10" s="192"/>
      <c r="ADO10" s="192"/>
      <c r="ADP10" s="192"/>
      <c r="ADQ10" s="192"/>
      <c r="ADR10" s="192"/>
      <c r="ADS10" s="192"/>
      <c r="ADT10" s="192"/>
      <c r="ADU10" s="192"/>
      <c r="ADV10" s="192"/>
      <c r="ADW10" s="192"/>
      <c r="ADX10" s="192"/>
      <c r="ADY10" s="192"/>
      <c r="ADZ10" s="192"/>
      <c r="AEA10" s="192"/>
      <c r="AEB10" s="192"/>
      <c r="AEC10" s="192"/>
      <c r="AED10" s="192"/>
      <c r="AEE10" s="192"/>
      <c r="AEF10" s="192"/>
      <c r="AEG10" s="192"/>
      <c r="AEH10" s="192"/>
      <c r="AEI10" s="192"/>
      <c r="AEJ10" s="192"/>
      <c r="AEK10" s="192"/>
      <c r="AEL10" s="192"/>
      <c r="AEM10" s="192"/>
      <c r="AEN10" s="192"/>
      <c r="AEO10" s="192"/>
      <c r="AEP10" s="192"/>
      <c r="AEQ10" s="192"/>
      <c r="AER10" s="192"/>
      <c r="AES10" s="192"/>
      <c r="AET10" s="192"/>
      <c r="AEU10" s="192"/>
      <c r="AEV10" s="192"/>
      <c r="AEW10" s="192"/>
      <c r="AEX10" s="192"/>
      <c r="AEY10" s="192"/>
      <c r="AEZ10" s="192"/>
      <c r="AFA10" s="192"/>
      <c r="AFB10" s="192"/>
      <c r="AFC10" s="192"/>
      <c r="AFD10" s="192"/>
      <c r="AFE10" s="192"/>
      <c r="AFF10" s="192"/>
      <c r="AFG10" s="192"/>
      <c r="AFH10" s="192"/>
      <c r="AFI10" s="192"/>
      <c r="AFJ10" s="192"/>
      <c r="AFK10" s="192"/>
      <c r="AFL10" s="192"/>
      <c r="AFM10" s="192"/>
      <c r="AFN10" s="192"/>
      <c r="AFO10" s="192"/>
      <c r="AFP10" s="192"/>
      <c r="AFQ10" s="192"/>
      <c r="AFR10" s="192"/>
      <c r="AFS10" s="192"/>
      <c r="AFT10" s="192"/>
      <c r="AFU10" s="192"/>
      <c r="AFV10" s="192"/>
      <c r="AFW10" s="192"/>
      <c r="AFX10" s="192"/>
      <c r="AFY10" s="192"/>
      <c r="AFZ10" s="192"/>
      <c r="AGA10" s="192"/>
      <c r="AGB10" s="192"/>
      <c r="AGC10" s="192"/>
      <c r="AGD10" s="192"/>
      <c r="AGE10" s="192"/>
      <c r="AGF10" s="192"/>
      <c r="AGG10" s="192"/>
      <c r="AGH10" s="192"/>
      <c r="AGI10" s="192"/>
      <c r="AGJ10" s="192"/>
      <c r="AGK10" s="192"/>
      <c r="AGL10" s="192"/>
      <c r="AGM10" s="192"/>
      <c r="AGN10" s="192"/>
      <c r="AGO10" s="192"/>
      <c r="AGP10" s="192"/>
      <c r="AGQ10" s="192"/>
      <c r="AGR10" s="192"/>
      <c r="AGS10" s="192"/>
      <c r="AGT10" s="192"/>
      <c r="AGU10" s="192"/>
      <c r="AGV10" s="192"/>
      <c r="AGW10" s="192"/>
      <c r="AGX10" s="192"/>
      <c r="AGY10" s="192"/>
      <c r="AGZ10" s="192"/>
      <c r="AHA10" s="192"/>
      <c r="AHB10" s="192"/>
      <c r="AHC10" s="192"/>
      <c r="AHD10" s="192"/>
      <c r="AHE10" s="192"/>
      <c r="AHF10" s="192"/>
      <c r="AHG10" s="192"/>
      <c r="AHH10" s="192"/>
      <c r="AHI10" s="192"/>
      <c r="AHJ10" s="192"/>
      <c r="AHK10" s="192"/>
      <c r="AHL10" s="192"/>
      <c r="AHM10" s="192"/>
      <c r="AHN10" s="192"/>
      <c r="AHO10" s="192"/>
      <c r="AHP10" s="192"/>
      <c r="AHQ10" s="192"/>
      <c r="AHR10" s="192"/>
      <c r="AHS10" s="192"/>
      <c r="AHT10" s="192"/>
      <c r="AHU10" s="192"/>
      <c r="AHV10" s="192"/>
      <c r="AHW10" s="192"/>
      <c r="AHX10" s="192"/>
      <c r="AHY10" s="192"/>
      <c r="AHZ10" s="192"/>
      <c r="AIA10" s="192"/>
      <c r="AIB10" s="192"/>
      <c r="AIC10" s="192"/>
      <c r="AID10" s="192"/>
      <c r="AIE10" s="192"/>
      <c r="AIF10" s="192"/>
      <c r="AIG10" s="192"/>
      <c r="AIH10" s="192"/>
      <c r="AII10" s="192"/>
      <c r="AIJ10" s="192"/>
      <c r="AIK10" s="192"/>
      <c r="AIL10" s="192"/>
      <c r="AIM10" s="192"/>
      <c r="AIN10" s="192"/>
      <c r="AIO10" s="192"/>
      <c r="AIP10" s="192"/>
      <c r="AIQ10" s="192"/>
      <c r="AIR10" s="192"/>
      <c r="AIS10" s="192"/>
      <c r="AIT10" s="192"/>
      <c r="AIU10" s="192"/>
      <c r="AIV10" s="192"/>
      <c r="AIW10" s="192"/>
      <c r="AIX10" s="192"/>
      <c r="AIY10" s="192"/>
      <c r="AIZ10" s="192"/>
      <c r="AJA10" s="192"/>
      <c r="AJB10" s="192"/>
      <c r="AJC10" s="192"/>
      <c r="AJD10" s="192"/>
      <c r="AJE10" s="192"/>
      <c r="AJF10" s="192"/>
      <c r="AJG10" s="192"/>
      <c r="AJH10" s="192"/>
      <c r="AJI10" s="192"/>
      <c r="AJJ10" s="192"/>
      <c r="AJK10" s="192"/>
      <c r="AJL10" s="192"/>
      <c r="AJM10" s="192"/>
      <c r="AJN10" s="192"/>
      <c r="AJO10" s="192"/>
      <c r="AJP10" s="192"/>
      <c r="AJQ10" s="192"/>
      <c r="AJR10" s="192"/>
      <c r="AJS10" s="192"/>
      <c r="AJT10" s="192"/>
      <c r="AJU10" s="192"/>
      <c r="AJV10" s="192"/>
      <c r="AJW10" s="192"/>
      <c r="AJX10" s="192"/>
      <c r="AJY10" s="192"/>
      <c r="AJZ10" s="192"/>
      <c r="AKA10" s="192"/>
      <c r="AKB10" s="192"/>
      <c r="AKC10" s="192"/>
      <c r="AKD10" s="192"/>
      <c r="AKE10" s="192"/>
      <c r="AKF10" s="192"/>
      <c r="AKG10" s="192"/>
      <c r="AKH10" s="192"/>
      <c r="AKI10" s="192"/>
      <c r="AKJ10" s="192"/>
      <c r="AKK10" s="192"/>
      <c r="AKL10" s="192"/>
      <c r="AKM10" s="192"/>
      <c r="AKN10" s="192"/>
      <c r="AKO10" s="192"/>
      <c r="AKP10" s="192"/>
      <c r="AKQ10" s="192"/>
      <c r="AKR10" s="192"/>
      <c r="AKS10" s="192"/>
      <c r="AKT10" s="192"/>
      <c r="AKU10" s="192"/>
      <c r="AKV10" s="192"/>
      <c r="AKW10" s="192"/>
      <c r="AKX10" s="192"/>
      <c r="AKY10" s="192"/>
      <c r="AKZ10" s="192"/>
      <c r="ALA10" s="192"/>
      <c r="ALB10" s="192"/>
      <c r="ALC10" s="192"/>
      <c r="ALD10" s="192"/>
      <c r="ALE10" s="192"/>
      <c r="ALF10" s="192"/>
      <c r="ALG10" s="192"/>
      <c r="ALH10" s="192"/>
      <c r="ALI10" s="192"/>
      <c r="ALJ10" s="192"/>
      <c r="ALK10" s="192"/>
      <c r="ALL10" s="192"/>
      <c r="ALM10" s="192"/>
      <c r="ALN10" s="192"/>
      <c r="ALO10" s="192"/>
      <c r="ALP10" s="192"/>
      <c r="ALQ10" s="192"/>
      <c r="ALR10" s="192"/>
      <c r="ALS10" s="192"/>
      <c r="ALT10" s="192"/>
      <c r="ALU10" s="192"/>
      <c r="ALV10" s="192"/>
      <c r="ALW10" s="192"/>
      <c r="ALX10" s="192"/>
      <c r="ALY10" s="192"/>
      <c r="ALZ10" s="192"/>
      <c r="AMA10" s="192"/>
      <c r="AMB10" s="192"/>
      <c r="AMC10" s="192"/>
      <c r="AMD10" s="192"/>
      <c r="AME10" s="192"/>
      <c r="AMF10" s="192"/>
      <c r="AMG10" s="192"/>
      <c r="AMH10" s="192"/>
      <c r="AMI10" s="192"/>
      <c r="AMJ10" s="192"/>
      <c r="AMK10" s="192"/>
      <c r="AML10" s="192"/>
      <c r="AMM10" s="192"/>
      <c r="AMN10" s="192"/>
      <c r="AMO10" s="192"/>
      <c r="AMP10" s="192"/>
      <c r="AMQ10" s="192"/>
      <c r="AMR10" s="192"/>
      <c r="AMS10" s="192"/>
      <c r="AMT10" s="192"/>
      <c r="AMU10" s="192"/>
      <c r="AMV10" s="192"/>
      <c r="AMW10" s="192"/>
      <c r="AMX10" s="192"/>
      <c r="AMY10" s="192"/>
      <c r="AMZ10" s="192"/>
      <c r="ANA10" s="192"/>
      <c r="ANB10" s="192"/>
      <c r="ANC10" s="192"/>
      <c r="AND10" s="192"/>
      <c r="ANE10" s="192"/>
      <c r="ANF10" s="192"/>
      <c r="ANG10" s="192"/>
      <c r="ANH10" s="192"/>
      <c r="ANI10" s="192"/>
      <c r="ANJ10" s="192"/>
      <c r="ANK10" s="192"/>
      <c r="ANL10" s="192"/>
      <c r="ANM10" s="192"/>
      <c r="ANN10" s="192"/>
      <c r="ANO10" s="192"/>
      <c r="ANP10" s="192"/>
      <c r="ANQ10" s="192"/>
      <c r="ANR10" s="192"/>
      <c r="ANS10" s="192"/>
      <c r="ANT10" s="192"/>
      <c r="ANU10" s="192"/>
      <c r="ANV10" s="192"/>
      <c r="ANW10" s="192"/>
      <c r="ANX10" s="192"/>
      <c r="ANY10" s="192"/>
      <c r="ANZ10" s="192"/>
      <c r="AOA10" s="192"/>
      <c r="AOB10" s="192"/>
      <c r="AOC10" s="192"/>
      <c r="AOD10" s="192"/>
      <c r="AOE10" s="192"/>
      <c r="AOF10" s="192"/>
      <c r="AOG10" s="192"/>
      <c r="AOH10" s="192"/>
      <c r="AOI10" s="192"/>
      <c r="AOJ10" s="192"/>
      <c r="AOK10" s="192"/>
      <c r="AOL10" s="192"/>
      <c r="AOM10" s="192"/>
      <c r="AON10" s="192"/>
      <c r="AOO10" s="192"/>
      <c r="AOP10" s="192"/>
      <c r="AOQ10" s="192"/>
      <c r="AOR10" s="192"/>
      <c r="AOS10" s="192"/>
      <c r="AOT10" s="192"/>
      <c r="AOU10" s="192"/>
      <c r="AOV10" s="192"/>
      <c r="AOW10" s="192"/>
      <c r="AOX10" s="192"/>
      <c r="AOY10" s="192"/>
      <c r="AOZ10" s="192"/>
      <c r="APA10" s="192"/>
      <c r="APB10" s="192"/>
      <c r="APC10" s="192"/>
      <c r="APD10" s="192"/>
      <c r="APE10" s="192"/>
      <c r="APF10" s="192"/>
      <c r="APG10" s="192"/>
      <c r="APH10" s="192"/>
      <c r="API10" s="192"/>
      <c r="APJ10" s="192"/>
      <c r="APK10" s="192"/>
      <c r="APL10" s="192"/>
      <c r="APM10" s="192"/>
      <c r="APN10" s="192"/>
      <c r="APO10" s="192"/>
      <c r="APP10" s="192"/>
      <c r="APQ10" s="192"/>
      <c r="APR10" s="192"/>
      <c r="APS10" s="192"/>
      <c r="APT10" s="192"/>
      <c r="APU10" s="192"/>
      <c r="APV10" s="192"/>
      <c r="APW10" s="192"/>
      <c r="APX10" s="192"/>
      <c r="APY10" s="192"/>
      <c r="APZ10" s="192"/>
      <c r="AQA10" s="192"/>
      <c r="AQB10" s="192"/>
      <c r="AQC10" s="192"/>
      <c r="AQD10" s="192"/>
      <c r="AQE10" s="192"/>
      <c r="AQF10" s="192"/>
      <c r="AQG10" s="192"/>
      <c r="AQH10" s="192"/>
      <c r="AQI10" s="192"/>
      <c r="AQJ10" s="192"/>
      <c r="AQK10" s="192"/>
      <c r="AQL10" s="192"/>
      <c r="AQM10" s="192"/>
      <c r="AQN10" s="192"/>
      <c r="AQO10" s="192"/>
      <c r="AQP10" s="192"/>
      <c r="AQQ10" s="192"/>
      <c r="AQR10" s="192"/>
      <c r="AQS10" s="192"/>
      <c r="AQT10" s="192"/>
      <c r="AQU10" s="192"/>
      <c r="AQV10" s="192"/>
      <c r="AQW10" s="192"/>
      <c r="AQX10" s="192"/>
      <c r="AQY10" s="192"/>
      <c r="AQZ10" s="192"/>
      <c r="ARA10" s="192"/>
      <c r="ARB10" s="192"/>
      <c r="ARC10" s="192"/>
      <c r="ARD10" s="192"/>
      <c r="ARE10" s="192"/>
      <c r="ARF10" s="192"/>
      <c r="ARG10" s="192"/>
      <c r="ARH10" s="192"/>
      <c r="ARI10" s="192"/>
      <c r="ARJ10" s="192"/>
      <c r="ARK10" s="192"/>
      <c r="ARL10" s="192"/>
      <c r="ARM10" s="192"/>
      <c r="ARN10" s="192"/>
      <c r="ARO10" s="192"/>
      <c r="ARP10" s="192"/>
      <c r="ARQ10" s="192"/>
      <c r="ARR10" s="192"/>
      <c r="ARS10" s="192"/>
      <c r="ART10" s="192"/>
      <c r="ARU10" s="192"/>
      <c r="ARV10" s="192"/>
      <c r="ARW10" s="192"/>
      <c r="ARX10" s="192"/>
      <c r="ARY10" s="192"/>
      <c r="ARZ10" s="192"/>
      <c r="ASA10" s="192"/>
      <c r="ASB10" s="192"/>
      <c r="ASC10" s="192"/>
      <c r="ASD10" s="192"/>
      <c r="ASE10" s="192"/>
      <c r="ASF10" s="192"/>
      <c r="ASG10" s="192"/>
      <c r="ASH10" s="192"/>
      <c r="ASI10" s="192"/>
      <c r="ASJ10" s="192"/>
      <c r="ASK10" s="192"/>
      <c r="ASL10" s="192"/>
      <c r="ASM10" s="192"/>
      <c r="ASN10" s="192"/>
      <c r="ASO10" s="192"/>
      <c r="ASP10" s="192"/>
      <c r="ASQ10" s="192"/>
      <c r="ASR10" s="192"/>
      <c r="ASS10" s="192"/>
      <c r="AST10" s="192"/>
      <c r="ASU10" s="192"/>
      <c r="ASV10" s="192"/>
      <c r="ASW10" s="192"/>
      <c r="ASX10" s="192"/>
      <c r="ASY10" s="192"/>
      <c r="ASZ10" s="192"/>
      <c r="ATA10" s="192"/>
      <c r="ATB10" s="192"/>
      <c r="ATC10" s="192"/>
      <c r="ATD10" s="192"/>
      <c r="ATE10" s="192"/>
      <c r="ATF10" s="192"/>
      <c r="ATG10" s="192"/>
      <c r="ATH10" s="192"/>
      <c r="ATI10" s="192"/>
      <c r="ATJ10" s="192"/>
      <c r="ATK10" s="192"/>
      <c r="ATL10" s="192"/>
      <c r="ATM10" s="192"/>
      <c r="ATN10" s="192"/>
      <c r="ATO10" s="192"/>
      <c r="ATP10" s="192"/>
      <c r="ATQ10" s="192"/>
      <c r="ATR10" s="192"/>
      <c r="ATS10" s="192"/>
      <c r="ATT10" s="192"/>
      <c r="ATU10" s="192"/>
      <c r="ATV10" s="192"/>
      <c r="ATW10" s="192"/>
      <c r="ATX10" s="192"/>
      <c r="ATY10" s="192"/>
      <c r="ATZ10" s="192"/>
      <c r="AUA10" s="192"/>
      <c r="AUB10" s="192"/>
      <c r="AUC10" s="192"/>
      <c r="AUD10" s="192"/>
      <c r="AUE10" s="192"/>
      <c r="AUF10" s="192"/>
      <c r="AUG10" s="192"/>
      <c r="AUH10" s="192"/>
      <c r="AUI10" s="192"/>
      <c r="AUJ10" s="192"/>
      <c r="AUK10" s="192"/>
      <c r="AUL10" s="192"/>
      <c r="AUM10" s="192"/>
      <c r="AUN10" s="192"/>
      <c r="AUO10" s="192"/>
      <c r="AUP10" s="192"/>
      <c r="AUQ10" s="192"/>
      <c r="AUR10" s="192"/>
      <c r="AUS10" s="192"/>
      <c r="AUT10" s="192"/>
      <c r="AUU10" s="192"/>
      <c r="AUV10" s="192"/>
      <c r="AUW10" s="192"/>
      <c r="AUX10" s="192"/>
      <c r="AUY10" s="192"/>
      <c r="AUZ10" s="192"/>
      <c r="AVA10" s="192"/>
      <c r="AVB10" s="192"/>
      <c r="AVC10" s="192"/>
      <c r="AVD10" s="192"/>
      <c r="AVE10" s="192"/>
      <c r="AVF10" s="192"/>
      <c r="AVG10" s="192"/>
      <c r="AVH10" s="192"/>
      <c r="AVI10" s="192"/>
      <c r="AVJ10" s="192"/>
      <c r="AVK10" s="192"/>
      <c r="AVL10" s="192"/>
      <c r="AVM10" s="192"/>
      <c r="AVN10" s="192"/>
      <c r="AVO10" s="192"/>
      <c r="AVP10" s="192"/>
      <c r="AVQ10" s="192"/>
      <c r="AVR10" s="192"/>
      <c r="AVS10" s="192"/>
      <c r="AVT10" s="192"/>
      <c r="AVU10" s="192"/>
      <c r="AVV10" s="192"/>
      <c r="AVW10" s="192"/>
      <c r="AVX10" s="192"/>
      <c r="AVY10" s="192"/>
      <c r="AVZ10" s="192"/>
      <c r="AWA10" s="192"/>
      <c r="AWB10" s="192"/>
      <c r="AWC10" s="192"/>
      <c r="AWD10" s="192"/>
      <c r="AWE10" s="192"/>
      <c r="AWF10" s="192"/>
      <c r="AWG10" s="192"/>
      <c r="AWH10" s="192"/>
      <c r="AWI10" s="192"/>
      <c r="AWJ10" s="192"/>
      <c r="AWK10" s="192"/>
      <c r="AWL10" s="192"/>
      <c r="AWM10" s="192"/>
      <c r="AWN10" s="192"/>
      <c r="AWO10" s="192"/>
      <c r="AWP10" s="192"/>
      <c r="AWQ10" s="192"/>
      <c r="AWR10" s="192"/>
      <c r="AWS10" s="192"/>
      <c r="AWT10" s="192"/>
      <c r="AWU10" s="192"/>
      <c r="AWV10" s="192"/>
      <c r="AWW10" s="192"/>
      <c r="AWX10" s="192"/>
      <c r="AWY10" s="192"/>
      <c r="AWZ10" s="192"/>
      <c r="AXA10" s="192"/>
      <c r="AXB10" s="192"/>
      <c r="AXC10" s="192"/>
      <c r="AXD10" s="192"/>
      <c r="AXE10" s="192"/>
      <c r="AXF10" s="192"/>
      <c r="AXG10" s="192"/>
      <c r="AXH10" s="192"/>
      <c r="AXI10" s="192"/>
      <c r="AXJ10" s="192"/>
      <c r="AXK10" s="192"/>
      <c r="AXL10" s="192"/>
      <c r="AXM10" s="192"/>
      <c r="AXN10" s="192"/>
      <c r="AXO10" s="192"/>
      <c r="AXP10" s="192"/>
      <c r="AXQ10" s="192"/>
      <c r="AXR10" s="192"/>
      <c r="AXS10" s="192"/>
      <c r="AXT10" s="192"/>
      <c r="AXU10" s="192"/>
      <c r="AXV10" s="192"/>
      <c r="AXW10" s="192"/>
      <c r="AXX10" s="192"/>
      <c r="AXY10" s="192"/>
      <c r="AXZ10" s="192"/>
      <c r="AYA10" s="192"/>
      <c r="AYB10" s="192"/>
      <c r="AYC10" s="192"/>
      <c r="AYD10" s="192"/>
      <c r="AYE10" s="192"/>
      <c r="AYF10" s="192"/>
      <c r="AYG10" s="192"/>
      <c r="AYH10" s="192"/>
      <c r="AYI10" s="192"/>
      <c r="AYJ10" s="192"/>
      <c r="AYK10" s="192"/>
      <c r="AYL10" s="192"/>
      <c r="AYM10" s="192"/>
      <c r="AYN10" s="192"/>
      <c r="AYO10" s="192"/>
      <c r="AYP10" s="192"/>
      <c r="AYQ10" s="192"/>
      <c r="AYR10" s="192"/>
      <c r="AYS10" s="192"/>
      <c r="AYT10" s="192"/>
      <c r="AYU10" s="192"/>
      <c r="AYV10" s="192"/>
      <c r="AYW10" s="192"/>
      <c r="AYX10" s="192"/>
      <c r="AYY10" s="192"/>
      <c r="AYZ10" s="192"/>
      <c r="AZA10" s="192"/>
      <c r="AZB10" s="192"/>
      <c r="AZC10" s="192"/>
      <c r="AZD10" s="192"/>
      <c r="AZE10" s="192"/>
      <c r="AZF10" s="192"/>
      <c r="AZG10" s="192"/>
      <c r="AZH10" s="192"/>
      <c r="AZI10" s="192"/>
      <c r="AZJ10" s="192"/>
      <c r="AZK10" s="192"/>
      <c r="AZL10" s="192"/>
      <c r="AZM10" s="192"/>
      <c r="AZN10" s="192"/>
      <c r="AZO10" s="192"/>
      <c r="AZP10" s="192"/>
      <c r="AZQ10" s="192"/>
      <c r="AZR10" s="192"/>
      <c r="AZS10" s="192"/>
      <c r="AZT10" s="192"/>
      <c r="AZU10" s="192"/>
      <c r="AZV10" s="192"/>
      <c r="AZW10" s="192"/>
      <c r="AZX10" s="192"/>
      <c r="AZY10" s="192"/>
      <c r="AZZ10" s="192"/>
      <c r="BAA10" s="192"/>
      <c r="BAB10" s="192"/>
      <c r="BAC10" s="192"/>
      <c r="BAD10" s="192"/>
      <c r="BAE10" s="192"/>
      <c r="BAF10" s="192"/>
      <c r="BAG10" s="192"/>
      <c r="BAH10" s="192"/>
      <c r="BAI10" s="192"/>
      <c r="BAJ10" s="192"/>
      <c r="BAK10" s="192"/>
      <c r="BAL10" s="192"/>
      <c r="BAM10" s="192"/>
      <c r="BAN10" s="192"/>
      <c r="BAO10" s="192"/>
      <c r="BAP10" s="192"/>
      <c r="BAQ10" s="192"/>
      <c r="BAR10" s="192"/>
      <c r="BAS10" s="192"/>
      <c r="BAT10" s="192"/>
      <c r="BAU10" s="192"/>
      <c r="BAV10" s="192"/>
      <c r="BAW10" s="192"/>
      <c r="BAX10" s="192"/>
      <c r="BAY10" s="192"/>
      <c r="BAZ10" s="192"/>
      <c r="BBA10" s="192"/>
      <c r="BBB10" s="192"/>
      <c r="BBC10" s="192"/>
      <c r="BBD10" s="192"/>
      <c r="BBE10" s="192"/>
      <c r="BBF10" s="192"/>
      <c r="BBG10" s="192"/>
      <c r="BBH10" s="192"/>
      <c r="BBI10" s="192"/>
      <c r="BBJ10" s="192"/>
      <c r="BBK10" s="192"/>
      <c r="BBL10" s="192"/>
      <c r="BBM10" s="192"/>
      <c r="BBN10" s="192"/>
      <c r="BBO10" s="192"/>
      <c r="BBP10" s="192"/>
      <c r="BBQ10" s="192"/>
      <c r="BBR10" s="192"/>
      <c r="BBS10" s="192"/>
      <c r="BBT10" s="192"/>
      <c r="BBU10" s="192"/>
      <c r="BBV10" s="192"/>
      <c r="BBW10" s="192"/>
      <c r="BBX10" s="192"/>
      <c r="BBY10" s="192"/>
      <c r="BBZ10" s="192"/>
      <c r="BCA10" s="192"/>
      <c r="BCB10" s="192"/>
      <c r="BCC10" s="192"/>
      <c r="BCD10" s="192"/>
      <c r="BCE10" s="192"/>
      <c r="BCF10" s="192"/>
      <c r="BCG10" s="192"/>
      <c r="BCH10" s="192"/>
      <c r="BCI10" s="192"/>
      <c r="BCJ10" s="192"/>
      <c r="BCK10" s="192"/>
      <c r="BCL10" s="192"/>
      <c r="BCM10" s="192"/>
      <c r="BCN10" s="192"/>
      <c r="BCO10" s="192"/>
      <c r="BCP10" s="192"/>
      <c r="BCQ10" s="192"/>
      <c r="BCR10" s="192"/>
      <c r="BCS10" s="192"/>
      <c r="BCT10" s="192"/>
      <c r="BCU10" s="192"/>
      <c r="BCV10" s="192"/>
      <c r="BCW10" s="192"/>
      <c r="BCX10" s="192"/>
      <c r="BCY10" s="192"/>
      <c r="BCZ10" s="192"/>
      <c r="BDA10" s="192"/>
      <c r="BDB10" s="192"/>
      <c r="BDC10" s="192"/>
      <c r="BDD10" s="192"/>
      <c r="BDE10" s="192"/>
      <c r="BDF10" s="192"/>
      <c r="BDG10" s="192"/>
      <c r="BDH10" s="192"/>
      <c r="BDI10" s="192"/>
      <c r="BDJ10" s="192"/>
      <c r="BDK10" s="192"/>
      <c r="BDL10" s="192"/>
      <c r="BDM10" s="192"/>
      <c r="BDN10" s="192"/>
      <c r="BDO10" s="192"/>
      <c r="BDP10" s="192"/>
      <c r="BDQ10" s="192"/>
      <c r="BDR10" s="192"/>
      <c r="BDS10" s="192"/>
      <c r="BDT10" s="192"/>
      <c r="BDU10" s="192"/>
      <c r="BDV10" s="192"/>
      <c r="BDW10" s="192"/>
      <c r="BDX10" s="192"/>
      <c r="BDY10" s="192"/>
      <c r="BDZ10" s="192"/>
      <c r="BEA10" s="192"/>
      <c r="BEB10" s="192"/>
      <c r="BEC10" s="192"/>
      <c r="BED10" s="192"/>
      <c r="BEE10" s="192"/>
      <c r="BEF10" s="192"/>
      <c r="BEG10" s="192"/>
      <c r="BEH10" s="192"/>
      <c r="BEI10" s="192"/>
      <c r="BEJ10" s="192"/>
      <c r="BEK10" s="192"/>
      <c r="BEL10" s="192"/>
      <c r="BEM10" s="192"/>
      <c r="BEN10" s="192"/>
      <c r="BEO10" s="192"/>
      <c r="BEP10" s="192"/>
      <c r="BEQ10" s="192"/>
      <c r="BER10" s="192"/>
      <c r="BES10" s="192"/>
      <c r="BET10" s="192"/>
      <c r="BEU10" s="192"/>
      <c r="BEV10" s="192"/>
      <c r="BEW10" s="192"/>
      <c r="BEX10" s="192"/>
      <c r="BEY10" s="192"/>
      <c r="BEZ10" s="192"/>
      <c r="BFA10" s="192"/>
      <c r="BFB10" s="192"/>
      <c r="BFC10" s="192"/>
      <c r="BFD10" s="192"/>
      <c r="BFE10" s="192"/>
      <c r="BFF10" s="192"/>
      <c r="BFG10" s="192"/>
      <c r="BFH10" s="192"/>
      <c r="BFI10" s="192"/>
      <c r="BFJ10" s="192"/>
      <c r="BFK10" s="192"/>
      <c r="BFL10" s="192"/>
      <c r="BFM10" s="192"/>
      <c r="BFN10" s="192"/>
      <c r="BFO10" s="192"/>
      <c r="BFP10" s="192"/>
      <c r="BFQ10" s="192"/>
      <c r="BFR10" s="192"/>
      <c r="BFS10" s="192"/>
      <c r="BFT10" s="192"/>
      <c r="BFU10" s="192"/>
      <c r="BFV10" s="192"/>
      <c r="BFW10" s="192"/>
      <c r="BFX10" s="192"/>
      <c r="BFY10" s="192"/>
      <c r="BFZ10" s="192"/>
      <c r="BGA10" s="192"/>
      <c r="BGB10" s="192"/>
      <c r="BGC10" s="192"/>
      <c r="BGD10" s="192"/>
      <c r="BGE10" s="192"/>
      <c r="BGF10" s="192"/>
      <c r="BGG10" s="192"/>
      <c r="BGH10" s="192"/>
      <c r="BGI10" s="192"/>
      <c r="BGJ10" s="192"/>
      <c r="BGK10" s="192"/>
      <c r="BGL10" s="192"/>
      <c r="BGM10" s="192"/>
      <c r="BGN10" s="192"/>
      <c r="BGO10" s="192"/>
      <c r="BGP10" s="192"/>
      <c r="BGQ10" s="192"/>
      <c r="BGR10" s="192"/>
      <c r="BGS10" s="192"/>
      <c r="BGT10" s="192"/>
      <c r="BGU10" s="192"/>
      <c r="BGV10" s="192"/>
      <c r="BGW10" s="192"/>
      <c r="BGX10" s="192"/>
      <c r="BGY10" s="192"/>
      <c r="BGZ10" s="192"/>
      <c r="BHA10" s="192"/>
      <c r="BHB10" s="192"/>
      <c r="BHC10" s="192"/>
      <c r="BHD10" s="192"/>
      <c r="BHE10" s="192"/>
      <c r="BHF10" s="192"/>
      <c r="BHG10" s="192"/>
      <c r="BHH10" s="192"/>
      <c r="BHI10" s="192"/>
      <c r="BHJ10" s="192"/>
      <c r="BHK10" s="192"/>
      <c r="BHL10" s="192"/>
      <c r="BHM10" s="192"/>
      <c r="BHN10" s="192"/>
      <c r="BHO10" s="192"/>
      <c r="BHP10" s="192"/>
      <c r="BHQ10" s="192"/>
      <c r="BHR10" s="192"/>
      <c r="BHS10" s="192"/>
      <c r="BHT10" s="192"/>
      <c r="BHU10" s="192"/>
      <c r="BHV10" s="192"/>
      <c r="BHW10" s="192"/>
      <c r="BHX10" s="192"/>
      <c r="BHY10" s="192"/>
      <c r="BHZ10" s="192"/>
      <c r="BIA10" s="192"/>
      <c r="BIB10" s="192"/>
      <c r="BIC10" s="192"/>
      <c r="BID10" s="192"/>
      <c r="BIE10" s="192"/>
      <c r="BIF10" s="192"/>
      <c r="BIG10" s="192"/>
      <c r="BIH10" s="192"/>
      <c r="BII10" s="192"/>
      <c r="BIJ10" s="192"/>
      <c r="BIK10" s="192"/>
      <c r="BIL10" s="192"/>
      <c r="BIM10" s="192"/>
      <c r="BIN10" s="192"/>
      <c r="BIO10" s="192"/>
      <c r="BIP10" s="192"/>
      <c r="BIQ10" s="192"/>
      <c r="BIR10" s="192"/>
      <c r="BIS10" s="192"/>
      <c r="BIT10" s="192"/>
      <c r="BIU10" s="192"/>
      <c r="BIV10" s="192"/>
      <c r="BIW10" s="192"/>
      <c r="BIX10" s="192"/>
      <c r="BIY10" s="192"/>
      <c r="BIZ10" s="192"/>
      <c r="BJA10" s="192"/>
      <c r="BJB10" s="192"/>
      <c r="BJC10" s="192"/>
      <c r="BJD10" s="192"/>
      <c r="BJE10" s="192"/>
      <c r="BJF10" s="192"/>
      <c r="BJG10" s="192"/>
      <c r="BJH10" s="192"/>
      <c r="BJI10" s="192"/>
      <c r="BJJ10" s="192"/>
      <c r="BJK10" s="192"/>
      <c r="BJL10" s="192"/>
      <c r="BJM10" s="192"/>
      <c r="BJN10" s="192"/>
      <c r="BJO10" s="192"/>
      <c r="BJP10" s="192"/>
      <c r="BJQ10" s="192"/>
      <c r="BJR10" s="192"/>
      <c r="BJS10" s="192"/>
      <c r="BJT10" s="192"/>
      <c r="BJU10" s="192"/>
      <c r="BJV10" s="192"/>
      <c r="BJW10" s="192"/>
      <c r="BJX10" s="192"/>
      <c r="BJY10" s="192"/>
      <c r="BJZ10" s="192"/>
      <c r="BKA10" s="192"/>
      <c r="BKB10" s="192"/>
      <c r="BKC10" s="192"/>
      <c r="BKD10" s="192"/>
      <c r="BKE10" s="192"/>
      <c r="BKF10" s="192"/>
      <c r="BKG10" s="192"/>
      <c r="BKH10" s="192"/>
      <c r="BKI10" s="192"/>
      <c r="BKJ10" s="192"/>
      <c r="BKK10" s="192"/>
      <c r="BKL10" s="192"/>
      <c r="BKM10" s="192"/>
      <c r="BKN10" s="192"/>
      <c r="BKO10" s="192"/>
      <c r="BKP10" s="192"/>
      <c r="BKQ10" s="192"/>
      <c r="BKR10" s="192"/>
      <c r="BKS10" s="192"/>
      <c r="BKT10" s="192"/>
      <c r="BKU10" s="192"/>
      <c r="BKV10" s="192"/>
      <c r="BKW10" s="192"/>
      <c r="BKX10" s="192"/>
      <c r="BKY10" s="192"/>
      <c r="BKZ10" s="192"/>
      <c r="BLA10" s="192"/>
      <c r="BLB10" s="192"/>
      <c r="BLC10" s="192"/>
      <c r="BLD10" s="192"/>
      <c r="BLE10" s="192"/>
      <c r="BLF10" s="192"/>
      <c r="BLG10" s="192"/>
      <c r="BLH10" s="192"/>
      <c r="BLI10" s="192"/>
      <c r="BLJ10" s="192"/>
      <c r="BLK10" s="192"/>
      <c r="BLL10" s="192"/>
      <c r="BLM10" s="192"/>
      <c r="BLN10" s="192"/>
      <c r="BLO10" s="192"/>
      <c r="BLP10" s="192"/>
      <c r="BLQ10" s="192"/>
      <c r="BLR10" s="192"/>
      <c r="BLS10" s="192"/>
      <c r="BLT10" s="192"/>
      <c r="BLU10" s="192"/>
      <c r="BLV10" s="192"/>
      <c r="BLW10" s="192"/>
      <c r="BLX10" s="192"/>
      <c r="BLY10" s="192"/>
      <c r="BLZ10" s="192"/>
      <c r="BMA10" s="192"/>
      <c r="BMB10" s="192"/>
      <c r="BMC10" s="192"/>
      <c r="BMD10" s="192"/>
      <c r="BME10" s="192"/>
      <c r="BMF10" s="192"/>
      <c r="BMG10" s="192"/>
      <c r="BMH10" s="192"/>
      <c r="BMI10" s="192"/>
      <c r="BMJ10" s="192"/>
      <c r="BMK10" s="192"/>
      <c r="BML10" s="192"/>
      <c r="BMM10" s="192"/>
      <c r="BMN10" s="192"/>
      <c r="BMO10" s="192"/>
      <c r="BMP10" s="192"/>
      <c r="BMQ10" s="192"/>
      <c r="BMR10" s="192"/>
      <c r="BMS10" s="192"/>
      <c r="BMT10" s="192"/>
      <c r="BMU10" s="192"/>
      <c r="BMV10" s="192"/>
      <c r="BMW10" s="192"/>
      <c r="BMX10" s="192"/>
      <c r="BMY10" s="192"/>
      <c r="BMZ10" s="192"/>
      <c r="BNA10" s="192"/>
      <c r="BNB10" s="192"/>
      <c r="BNC10" s="192"/>
      <c r="BND10" s="192"/>
      <c r="BNE10" s="192"/>
      <c r="BNF10" s="192"/>
      <c r="BNG10" s="192"/>
      <c r="BNH10" s="192"/>
      <c r="BNI10" s="192"/>
      <c r="BNJ10" s="192"/>
      <c r="BNK10" s="192"/>
      <c r="BNL10" s="192"/>
      <c r="BNM10" s="192"/>
      <c r="BNN10" s="192"/>
      <c r="BNO10" s="192"/>
      <c r="BNP10" s="192"/>
      <c r="BNQ10" s="192"/>
      <c r="BNR10" s="192"/>
      <c r="BNS10" s="192"/>
      <c r="BNT10" s="192"/>
      <c r="BNU10" s="192"/>
      <c r="BNV10" s="192"/>
      <c r="BNW10" s="192"/>
      <c r="BNX10" s="192"/>
      <c r="BNY10" s="192"/>
      <c r="BNZ10" s="192"/>
      <c r="BOA10" s="192"/>
      <c r="BOB10" s="192"/>
      <c r="BOC10" s="192"/>
      <c r="BOD10" s="192"/>
      <c r="BOE10" s="192"/>
      <c r="BOF10" s="192"/>
      <c r="BOG10" s="192"/>
      <c r="BOH10" s="192"/>
      <c r="BOI10" s="192"/>
      <c r="BOJ10" s="192"/>
      <c r="BOK10" s="192"/>
      <c r="BOL10" s="192"/>
      <c r="BOM10" s="192"/>
      <c r="BON10" s="192"/>
      <c r="BOO10" s="192"/>
      <c r="BOP10" s="192"/>
      <c r="BOQ10" s="192"/>
      <c r="BOR10" s="192"/>
      <c r="BOS10" s="192"/>
      <c r="BOT10" s="192"/>
      <c r="BOU10" s="192"/>
      <c r="BOV10" s="192"/>
      <c r="BOW10" s="192"/>
      <c r="BOX10" s="192"/>
      <c r="BOY10" s="192"/>
      <c r="BOZ10" s="192"/>
      <c r="BPA10" s="192"/>
      <c r="BPB10" s="192"/>
      <c r="BPC10" s="192"/>
      <c r="BPD10" s="192"/>
      <c r="BPE10" s="192"/>
      <c r="BPF10" s="192"/>
      <c r="BPG10" s="192"/>
      <c r="BPH10" s="192"/>
      <c r="BPI10" s="192"/>
      <c r="BPJ10" s="192"/>
      <c r="BPK10" s="192"/>
      <c r="BPL10" s="192"/>
      <c r="BPM10" s="192"/>
      <c r="BPN10" s="192"/>
      <c r="BPO10" s="192"/>
      <c r="BPP10" s="192"/>
      <c r="BPQ10" s="192"/>
      <c r="BPR10" s="192"/>
      <c r="BPS10" s="192"/>
      <c r="BPT10" s="192"/>
      <c r="BPU10" s="192"/>
      <c r="BPV10" s="192"/>
      <c r="BPW10" s="192"/>
      <c r="BPX10" s="192"/>
      <c r="BPY10" s="192"/>
      <c r="BPZ10" s="192"/>
      <c r="BQA10" s="192"/>
      <c r="BQB10" s="192"/>
      <c r="BQC10" s="192"/>
      <c r="BQD10" s="192"/>
      <c r="BQE10" s="192"/>
      <c r="BQF10" s="192"/>
      <c r="BQG10" s="192"/>
      <c r="BQH10" s="192"/>
      <c r="BQI10" s="192"/>
      <c r="BQJ10" s="192"/>
      <c r="BQK10" s="192"/>
      <c r="BQL10" s="192"/>
      <c r="BQM10" s="192"/>
      <c r="BQN10" s="192"/>
      <c r="BQO10" s="192"/>
      <c r="BQP10" s="192"/>
      <c r="BQQ10" s="192"/>
      <c r="BQR10" s="192"/>
      <c r="BQS10" s="192"/>
      <c r="BQT10" s="192"/>
      <c r="BQU10" s="192"/>
      <c r="BQV10" s="192"/>
      <c r="BQW10" s="192"/>
      <c r="BQX10" s="192"/>
      <c r="BQY10" s="192"/>
      <c r="BQZ10" s="192"/>
      <c r="BRA10" s="192"/>
      <c r="BRB10" s="192"/>
      <c r="BRC10" s="192"/>
      <c r="BRD10" s="192"/>
      <c r="BRE10" s="192"/>
      <c r="BRF10" s="192"/>
      <c r="BRG10" s="192"/>
      <c r="BRH10" s="192"/>
      <c r="BRI10" s="192"/>
      <c r="BRJ10" s="192"/>
      <c r="BRK10" s="192"/>
      <c r="BRL10" s="192"/>
      <c r="BRM10" s="192"/>
      <c r="BRN10" s="192"/>
      <c r="BRO10" s="192"/>
      <c r="BRP10" s="192"/>
      <c r="BRQ10" s="192"/>
      <c r="BRR10" s="192"/>
      <c r="BRS10" s="192"/>
      <c r="BRT10" s="192"/>
      <c r="BRU10" s="192"/>
      <c r="BRV10" s="192"/>
      <c r="BRW10" s="192"/>
      <c r="BRX10" s="192"/>
      <c r="BRY10" s="192"/>
      <c r="BRZ10" s="192"/>
      <c r="BSA10" s="192"/>
      <c r="BSB10" s="192"/>
      <c r="BSC10" s="192"/>
      <c r="BSD10" s="192"/>
      <c r="BSE10" s="192"/>
      <c r="BSF10" s="192"/>
      <c r="BSG10" s="192"/>
      <c r="BSH10" s="192"/>
      <c r="BSI10" s="192"/>
      <c r="BSJ10" s="192"/>
      <c r="BSK10" s="192"/>
      <c r="BSL10" s="192"/>
      <c r="BSM10" s="192"/>
      <c r="BSN10" s="192"/>
      <c r="BSO10" s="192"/>
      <c r="BSP10" s="192"/>
      <c r="BSQ10" s="192"/>
      <c r="BSR10" s="192"/>
      <c r="BSS10" s="192"/>
      <c r="BST10" s="192"/>
      <c r="BSU10" s="192"/>
      <c r="BSV10" s="192"/>
      <c r="BSW10" s="192"/>
      <c r="BSX10" s="192"/>
      <c r="BSY10" s="192"/>
      <c r="BSZ10" s="192"/>
      <c r="BTA10" s="192"/>
      <c r="BTB10" s="192"/>
      <c r="BTC10" s="192"/>
      <c r="BTD10" s="192"/>
      <c r="BTE10" s="192"/>
      <c r="BTF10" s="192"/>
      <c r="BTG10" s="192"/>
      <c r="BTH10" s="192"/>
      <c r="BTI10" s="192"/>
      <c r="BTJ10" s="192"/>
      <c r="BTK10" s="192"/>
      <c r="BTL10" s="192"/>
      <c r="BTM10" s="192"/>
      <c r="BTN10" s="192"/>
      <c r="BTO10" s="192"/>
      <c r="BTP10" s="192"/>
      <c r="BTQ10" s="192"/>
      <c r="BTR10" s="192"/>
      <c r="BTS10" s="192"/>
      <c r="BTT10" s="192"/>
      <c r="BTU10" s="192"/>
      <c r="BTV10" s="192"/>
      <c r="BTW10" s="192"/>
      <c r="BTX10" s="192"/>
      <c r="BTY10" s="192"/>
      <c r="BTZ10" s="192"/>
      <c r="BUA10" s="192"/>
      <c r="BUB10" s="192"/>
      <c r="BUC10" s="192"/>
      <c r="BUD10" s="192"/>
      <c r="BUE10" s="192"/>
      <c r="BUF10" s="192"/>
      <c r="BUG10" s="192"/>
      <c r="BUH10" s="192"/>
      <c r="BUI10" s="192"/>
      <c r="BUJ10" s="192"/>
      <c r="BUK10" s="192"/>
      <c r="BUL10" s="192"/>
      <c r="BUM10" s="192"/>
      <c r="BUN10" s="192"/>
      <c r="BUO10" s="192"/>
      <c r="BUP10" s="192"/>
      <c r="BUQ10" s="192"/>
      <c r="BUR10" s="192"/>
      <c r="BUS10" s="192"/>
      <c r="BUT10" s="192"/>
      <c r="BUU10" s="192"/>
      <c r="BUV10" s="192"/>
      <c r="BUW10" s="192"/>
      <c r="BUX10" s="192"/>
      <c r="BUY10" s="192"/>
      <c r="BUZ10" s="192"/>
      <c r="BVA10" s="192"/>
      <c r="BVB10" s="192"/>
      <c r="BVC10" s="192"/>
      <c r="BVD10" s="192"/>
      <c r="BVE10" s="192"/>
      <c r="BVF10" s="192"/>
      <c r="BVG10" s="192"/>
      <c r="BVH10" s="192"/>
      <c r="BVI10" s="192"/>
      <c r="BVJ10" s="192"/>
      <c r="BVK10" s="192"/>
      <c r="BVL10" s="192"/>
      <c r="BVM10" s="192"/>
      <c r="BVN10" s="192"/>
      <c r="BVO10" s="192"/>
      <c r="BVP10" s="192"/>
      <c r="BVQ10" s="192"/>
      <c r="BVR10" s="192"/>
      <c r="BVS10" s="192"/>
      <c r="BVT10" s="192"/>
      <c r="BVU10" s="192"/>
      <c r="BVV10" s="192"/>
      <c r="BVW10" s="192"/>
      <c r="BVX10" s="192"/>
      <c r="BVY10" s="192"/>
      <c r="BVZ10" s="192"/>
      <c r="BWA10" s="192"/>
      <c r="BWB10" s="192"/>
      <c r="BWC10" s="192"/>
      <c r="BWD10" s="192"/>
      <c r="BWE10" s="192"/>
      <c r="BWF10" s="192"/>
      <c r="BWG10" s="192"/>
      <c r="BWH10" s="192"/>
      <c r="BWI10" s="192"/>
      <c r="BWJ10" s="192"/>
      <c r="BWK10" s="192"/>
      <c r="BWL10" s="192"/>
      <c r="BWM10" s="192"/>
      <c r="BWN10" s="192"/>
      <c r="BWO10" s="192"/>
      <c r="BWP10" s="192"/>
      <c r="BWQ10" s="192"/>
      <c r="BWR10" s="192"/>
      <c r="BWS10" s="192"/>
      <c r="BWT10" s="192"/>
      <c r="BWU10" s="192"/>
      <c r="BWV10" s="192"/>
      <c r="BWW10" s="192"/>
      <c r="BWX10" s="192"/>
      <c r="BWY10" s="192"/>
      <c r="BWZ10" s="192"/>
      <c r="BXA10" s="192"/>
      <c r="BXB10" s="192"/>
      <c r="BXC10" s="192"/>
      <c r="BXD10" s="192"/>
      <c r="BXE10" s="192"/>
      <c r="BXF10" s="192"/>
      <c r="BXG10" s="192"/>
      <c r="BXH10" s="192"/>
      <c r="BXI10" s="192"/>
      <c r="BXJ10" s="192"/>
      <c r="BXK10" s="192"/>
      <c r="BXL10" s="192"/>
      <c r="BXM10" s="192"/>
      <c r="BXN10" s="192"/>
      <c r="BXO10" s="192"/>
      <c r="BXP10" s="192"/>
      <c r="BXQ10" s="192"/>
      <c r="BXR10" s="192"/>
      <c r="BXS10" s="192"/>
      <c r="BXT10" s="192"/>
      <c r="BXU10" s="192"/>
      <c r="BXV10" s="192"/>
      <c r="BXW10" s="192"/>
      <c r="BXX10" s="192"/>
      <c r="BXY10" s="192"/>
      <c r="BXZ10" s="192"/>
      <c r="BYA10" s="192"/>
      <c r="BYB10" s="192"/>
      <c r="BYC10" s="192"/>
      <c r="BYD10" s="192"/>
      <c r="BYE10" s="192"/>
      <c r="BYF10" s="192"/>
      <c r="BYG10" s="192"/>
      <c r="BYH10" s="192"/>
      <c r="BYI10" s="192"/>
      <c r="BYJ10" s="192"/>
      <c r="BYK10" s="192"/>
      <c r="BYL10" s="192"/>
      <c r="BYM10" s="192"/>
      <c r="BYN10" s="192"/>
      <c r="BYO10" s="192"/>
      <c r="BYP10" s="192"/>
      <c r="BYQ10" s="192"/>
      <c r="BYR10" s="192"/>
      <c r="BYS10" s="192"/>
      <c r="BYT10" s="192"/>
      <c r="BYU10" s="192"/>
      <c r="BYV10" s="192"/>
      <c r="BYW10" s="192"/>
      <c r="BYX10" s="192"/>
      <c r="BYY10" s="192"/>
      <c r="BYZ10" s="192"/>
      <c r="BZA10" s="192"/>
      <c r="BZB10" s="192"/>
      <c r="BZC10" s="192"/>
      <c r="BZD10" s="192"/>
      <c r="BZE10" s="192"/>
      <c r="BZF10" s="192"/>
      <c r="BZG10" s="192"/>
      <c r="BZH10" s="192"/>
      <c r="BZI10" s="192"/>
      <c r="BZJ10" s="192"/>
      <c r="BZK10" s="192"/>
      <c r="BZL10" s="192"/>
      <c r="BZM10" s="192"/>
      <c r="BZN10" s="192"/>
      <c r="BZO10" s="192"/>
      <c r="BZP10" s="192"/>
      <c r="BZQ10" s="192"/>
      <c r="BZR10" s="192"/>
      <c r="BZS10" s="192"/>
      <c r="BZT10" s="192"/>
      <c r="BZU10" s="192"/>
      <c r="BZV10" s="192"/>
      <c r="BZW10" s="192"/>
      <c r="BZX10" s="192"/>
      <c r="BZY10" s="192"/>
      <c r="BZZ10" s="192"/>
      <c r="CAA10" s="192"/>
      <c r="CAB10" s="192"/>
      <c r="CAC10" s="192"/>
      <c r="CAD10" s="192"/>
      <c r="CAE10" s="192"/>
      <c r="CAF10" s="192"/>
      <c r="CAG10" s="192"/>
      <c r="CAH10" s="192"/>
      <c r="CAI10" s="192"/>
      <c r="CAJ10" s="192"/>
      <c r="CAK10" s="192"/>
      <c r="CAL10" s="192"/>
      <c r="CAM10" s="192"/>
      <c r="CAN10" s="192"/>
      <c r="CAO10" s="192"/>
      <c r="CAP10" s="192"/>
      <c r="CAQ10" s="192"/>
      <c r="CAR10" s="192"/>
      <c r="CAS10" s="192"/>
      <c r="CAT10" s="192"/>
      <c r="CAU10" s="192"/>
      <c r="CAV10" s="192"/>
      <c r="CAW10" s="192"/>
      <c r="CAX10" s="192"/>
      <c r="CAY10" s="192"/>
      <c r="CAZ10" s="192"/>
      <c r="CBA10" s="192"/>
      <c r="CBB10" s="192"/>
      <c r="CBC10" s="192"/>
      <c r="CBD10" s="192"/>
      <c r="CBE10" s="192"/>
      <c r="CBF10" s="192"/>
      <c r="CBG10" s="192"/>
      <c r="CBH10" s="192"/>
      <c r="CBI10" s="192"/>
      <c r="CBJ10" s="192"/>
      <c r="CBK10" s="192"/>
      <c r="CBL10" s="192"/>
      <c r="CBM10" s="192"/>
      <c r="CBN10" s="192"/>
      <c r="CBO10" s="192"/>
      <c r="CBP10" s="192"/>
      <c r="CBQ10" s="192"/>
      <c r="CBR10" s="192"/>
      <c r="CBS10" s="192"/>
      <c r="CBT10" s="192"/>
      <c r="CBU10" s="192"/>
      <c r="CBV10" s="192"/>
      <c r="CBW10" s="192"/>
      <c r="CBX10" s="192"/>
      <c r="CBY10" s="192"/>
      <c r="CBZ10" s="192"/>
      <c r="CCA10" s="192"/>
      <c r="CCB10" s="192"/>
      <c r="CCC10" s="192"/>
      <c r="CCD10" s="192"/>
      <c r="CCE10" s="192"/>
      <c r="CCF10" s="192"/>
      <c r="CCG10" s="192"/>
      <c r="CCH10" s="192"/>
      <c r="CCI10" s="192"/>
      <c r="CCJ10" s="192"/>
      <c r="CCK10" s="192"/>
      <c r="CCL10" s="192"/>
      <c r="CCM10" s="192"/>
      <c r="CCN10" s="192"/>
      <c r="CCO10" s="192"/>
      <c r="CCP10" s="192"/>
      <c r="CCQ10" s="192"/>
      <c r="CCR10" s="192"/>
      <c r="CCS10" s="192"/>
      <c r="CCT10" s="192"/>
      <c r="CCU10" s="192"/>
      <c r="CCV10" s="192"/>
      <c r="CCW10" s="192"/>
      <c r="CCX10" s="192"/>
      <c r="CCY10" s="192"/>
      <c r="CCZ10" s="192"/>
      <c r="CDA10" s="192"/>
      <c r="CDB10" s="192"/>
      <c r="CDC10" s="192"/>
      <c r="CDD10" s="192"/>
      <c r="CDE10" s="192"/>
      <c r="CDF10" s="192"/>
      <c r="CDG10" s="192"/>
      <c r="CDH10" s="192"/>
      <c r="CDI10" s="192"/>
      <c r="CDJ10" s="192"/>
      <c r="CDK10" s="192"/>
      <c r="CDL10" s="192"/>
      <c r="CDM10" s="192"/>
      <c r="CDN10" s="192"/>
      <c r="CDO10" s="192"/>
      <c r="CDP10" s="192"/>
      <c r="CDQ10" s="192"/>
      <c r="CDR10" s="192"/>
      <c r="CDS10" s="192"/>
      <c r="CDT10" s="192"/>
      <c r="CDU10" s="192"/>
      <c r="CDV10" s="192"/>
      <c r="CDW10" s="192"/>
      <c r="CDX10" s="192"/>
      <c r="CDY10" s="192"/>
      <c r="CDZ10" s="192"/>
      <c r="CEA10" s="192"/>
      <c r="CEB10" s="192"/>
      <c r="CEC10" s="192"/>
      <c r="CED10" s="192"/>
      <c r="CEE10" s="192"/>
      <c r="CEF10" s="192"/>
      <c r="CEG10" s="192"/>
      <c r="CEH10" s="192"/>
      <c r="CEI10" s="192"/>
      <c r="CEJ10" s="192"/>
      <c r="CEK10" s="192"/>
      <c r="CEL10" s="192"/>
      <c r="CEM10" s="192"/>
      <c r="CEN10" s="192"/>
      <c r="CEO10" s="192"/>
      <c r="CEP10" s="192"/>
      <c r="CEQ10" s="192"/>
      <c r="CER10" s="192"/>
      <c r="CES10" s="192"/>
      <c r="CET10" s="192"/>
      <c r="CEU10" s="192"/>
      <c r="CEV10" s="192"/>
      <c r="CEW10" s="192"/>
      <c r="CEX10" s="192"/>
      <c r="CEY10" s="192"/>
      <c r="CEZ10" s="192"/>
      <c r="CFA10" s="192"/>
      <c r="CFB10" s="192"/>
      <c r="CFC10" s="192"/>
      <c r="CFD10" s="192"/>
      <c r="CFE10" s="192"/>
      <c r="CFF10" s="192"/>
      <c r="CFG10" s="192"/>
      <c r="CFH10" s="192"/>
      <c r="CFI10" s="192"/>
      <c r="CFJ10" s="192"/>
      <c r="CFK10" s="192"/>
      <c r="CFL10" s="192"/>
      <c r="CFM10" s="192"/>
      <c r="CFN10" s="192"/>
      <c r="CFO10" s="192"/>
      <c r="CFP10" s="192"/>
      <c r="CFQ10" s="192"/>
      <c r="CFR10" s="192"/>
      <c r="CFS10" s="192"/>
      <c r="CFT10" s="192"/>
      <c r="CFU10" s="192"/>
      <c r="CFV10" s="192"/>
      <c r="CFW10" s="192"/>
      <c r="CFX10" s="192"/>
      <c r="CFY10" s="192"/>
      <c r="CFZ10" s="192"/>
      <c r="CGA10" s="192"/>
      <c r="CGB10" s="192"/>
      <c r="CGC10" s="192"/>
      <c r="CGD10" s="192"/>
      <c r="CGE10" s="192"/>
      <c r="CGF10" s="192"/>
      <c r="CGG10" s="192"/>
      <c r="CGH10" s="192"/>
      <c r="CGI10" s="192"/>
      <c r="CGJ10" s="192"/>
      <c r="CGK10" s="192"/>
      <c r="CGL10" s="192"/>
      <c r="CGM10" s="192"/>
      <c r="CGN10" s="192"/>
      <c r="CGO10" s="192"/>
      <c r="CGP10" s="192"/>
      <c r="CGQ10" s="192"/>
      <c r="CGR10" s="192"/>
      <c r="CGS10" s="192"/>
      <c r="CGT10" s="192"/>
      <c r="CGU10" s="192"/>
      <c r="CGV10" s="192"/>
      <c r="CGW10" s="192"/>
      <c r="CGX10" s="192"/>
      <c r="CGY10" s="192"/>
      <c r="CGZ10" s="192"/>
      <c r="CHA10" s="192"/>
      <c r="CHB10" s="192"/>
      <c r="CHC10" s="192"/>
      <c r="CHD10" s="192"/>
      <c r="CHE10" s="192"/>
      <c r="CHF10" s="192"/>
      <c r="CHG10" s="192"/>
      <c r="CHH10" s="192"/>
      <c r="CHI10" s="192"/>
      <c r="CHJ10" s="192"/>
      <c r="CHK10" s="192"/>
      <c r="CHL10" s="192"/>
      <c r="CHM10" s="192"/>
      <c r="CHN10" s="192"/>
      <c r="CHO10" s="192"/>
      <c r="CHP10" s="192"/>
      <c r="CHQ10" s="192"/>
      <c r="CHR10" s="192"/>
      <c r="CHS10" s="192"/>
      <c r="CHT10" s="192"/>
      <c r="CHU10" s="192"/>
      <c r="CHV10" s="192"/>
      <c r="CHW10" s="192"/>
      <c r="CHX10" s="192"/>
      <c r="CHY10" s="192"/>
      <c r="CHZ10" s="192"/>
      <c r="CIA10" s="192"/>
      <c r="CIB10" s="192"/>
      <c r="CIC10" s="192"/>
      <c r="CID10" s="192"/>
      <c r="CIE10" s="192"/>
      <c r="CIF10" s="192"/>
      <c r="CIG10" s="192"/>
      <c r="CIH10" s="192"/>
      <c r="CII10" s="192"/>
      <c r="CIJ10" s="192"/>
      <c r="CIK10" s="192"/>
      <c r="CIL10" s="192"/>
      <c r="CIM10" s="192"/>
      <c r="CIN10" s="192"/>
      <c r="CIO10" s="192"/>
      <c r="CIP10" s="192"/>
      <c r="CIQ10" s="192"/>
      <c r="CIR10" s="192"/>
      <c r="CIS10" s="192"/>
      <c r="CIT10" s="192"/>
      <c r="CIU10" s="192"/>
      <c r="CIV10" s="192"/>
      <c r="CIW10" s="192"/>
      <c r="CIX10" s="192"/>
      <c r="CIY10" s="192"/>
      <c r="CIZ10" s="192"/>
      <c r="CJA10" s="192"/>
      <c r="CJB10" s="192"/>
      <c r="CJC10" s="192"/>
      <c r="CJD10" s="192"/>
      <c r="CJE10" s="192"/>
      <c r="CJF10" s="192"/>
      <c r="CJG10" s="192"/>
      <c r="CJH10" s="192"/>
      <c r="CJI10" s="192"/>
      <c r="CJJ10" s="192"/>
      <c r="CJK10" s="192"/>
      <c r="CJL10" s="192"/>
      <c r="CJM10" s="192"/>
      <c r="CJN10" s="192"/>
      <c r="CJO10" s="192"/>
      <c r="CJP10" s="192"/>
      <c r="CJQ10" s="192"/>
      <c r="CJR10" s="192"/>
      <c r="CJS10" s="192"/>
      <c r="CJT10" s="192"/>
      <c r="CJU10" s="192"/>
      <c r="CJV10" s="192"/>
      <c r="CJW10" s="192"/>
      <c r="CJX10" s="192"/>
      <c r="CJY10" s="192"/>
      <c r="CJZ10" s="192"/>
      <c r="CKA10" s="192"/>
      <c r="CKB10" s="192"/>
      <c r="CKC10" s="192"/>
      <c r="CKD10" s="192"/>
      <c r="CKE10" s="192"/>
      <c r="CKF10" s="192"/>
      <c r="CKG10" s="192"/>
      <c r="CKH10" s="192"/>
      <c r="CKI10" s="192"/>
      <c r="CKJ10" s="192"/>
      <c r="CKK10" s="192"/>
      <c r="CKL10" s="192"/>
      <c r="CKM10" s="192"/>
      <c r="CKN10" s="192"/>
      <c r="CKO10" s="192"/>
      <c r="CKP10" s="192"/>
      <c r="CKQ10" s="192"/>
      <c r="CKR10" s="192"/>
      <c r="CKS10" s="192"/>
      <c r="CKT10" s="192"/>
      <c r="CKU10" s="192"/>
      <c r="CKV10" s="192"/>
      <c r="CKW10" s="192"/>
      <c r="CKX10" s="192"/>
      <c r="CKY10" s="192"/>
      <c r="CKZ10" s="192"/>
      <c r="CLA10" s="192"/>
      <c r="CLB10" s="192"/>
      <c r="CLC10" s="192"/>
      <c r="CLD10" s="192"/>
      <c r="CLE10" s="192"/>
      <c r="CLF10" s="192"/>
      <c r="CLG10" s="192"/>
      <c r="CLH10" s="192"/>
      <c r="CLI10" s="192"/>
      <c r="CLJ10" s="192"/>
      <c r="CLK10" s="192"/>
      <c r="CLL10" s="192"/>
      <c r="CLM10" s="192"/>
      <c r="CLN10" s="192"/>
      <c r="CLO10" s="192"/>
      <c r="CLP10" s="192"/>
      <c r="CLQ10" s="192"/>
      <c r="CLR10" s="192"/>
      <c r="CLS10" s="192"/>
      <c r="CLT10" s="192"/>
      <c r="CLU10" s="192"/>
      <c r="CLV10" s="192"/>
      <c r="CLW10" s="192"/>
      <c r="CLX10" s="192"/>
      <c r="CLY10" s="192"/>
      <c r="CLZ10" s="192"/>
      <c r="CMA10" s="192"/>
      <c r="CMB10" s="192"/>
      <c r="CMC10" s="192"/>
      <c r="CMD10" s="192"/>
      <c r="CME10" s="192"/>
      <c r="CMF10" s="192"/>
      <c r="CMG10" s="192"/>
      <c r="CMH10" s="192"/>
      <c r="CMI10" s="192"/>
      <c r="CMJ10" s="192"/>
      <c r="CMK10" s="192"/>
      <c r="CML10" s="192"/>
      <c r="CMM10" s="192"/>
      <c r="CMN10" s="192"/>
      <c r="CMO10" s="192"/>
      <c r="CMP10" s="192"/>
      <c r="CMQ10" s="192"/>
      <c r="CMR10" s="192"/>
      <c r="CMS10" s="192"/>
      <c r="CMT10" s="192"/>
      <c r="CMU10" s="192"/>
      <c r="CMV10" s="192"/>
      <c r="CMW10" s="192"/>
      <c r="CMX10" s="192"/>
      <c r="CMY10" s="192"/>
      <c r="CMZ10" s="192"/>
      <c r="CNA10" s="192"/>
      <c r="CNB10" s="192"/>
      <c r="CNC10" s="192"/>
      <c r="CND10" s="192"/>
      <c r="CNE10" s="192"/>
      <c r="CNF10" s="192"/>
      <c r="CNG10" s="192"/>
      <c r="CNH10" s="192"/>
      <c r="CNI10" s="192"/>
      <c r="CNJ10" s="192"/>
      <c r="CNK10" s="192"/>
      <c r="CNL10" s="192"/>
      <c r="CNM10" s="192"/>
      <c r="CNN10" s="192"/>
      <c r="CNO10" s="192"/>
      <c r="CNP10" s="192"/>
      <c r="CNQ10" s="192"/>
      <c r="CNR10" s="192"/>
      <c r="CNS10" s="192"/>
      <c r="CNT10" s="192"/>
      <c r="CNU10" s="192"/>
      <c r="CNV10" s="192"/>
      <c r="CNW10" s="192"/>
      <c r="CNX10" s="192"/>
      <c r="CNY10" s="192"/>
      <c r="CNZ10" s="192"/>
      <c r="COA10" s="192"/>
      <c r="COB10" s="192"/>
      <c r="COC10" s="192"/>
      <c r="COD10" s="192"/>
      <c r="COE10" s="192"/>
      <c r="COF10" s="192"/>
      <c r="COG10" s="192"/>
      <c r="COH10" s="192"/>
      <c r="COI10" s="192"/>
      <c r="COJ10" s="192"/>
      <c r="COK10" s="192"/>
      <c r="COL10" s="192"/>
      <c r="COM10" s="192"/>
      <c r="CON10" s="192"/>
      <c r="COO10" s="192"/>
      <c r="COP10" s="192"/>
      <c r="COQ10" s="192"/>
      <c r="COR10" s="192"/>
      <c r="COS10" s="192"/>
      <c r="COT10" s="192"/>
      <c r="COU10" s="192"/>
      <c r="COV10" s="192"/>
      <c r="COW10" s="192"/>
      <c r="COX10" s="192"/>
      <c r="COY10" s="192"/>
      <c r="COZ10" s="192"/>
      <c r="CPA10" s="192"/>
      <c r="CPB10" s="192"/>
      <c r="CPC10" s="192"/>
      <c r="CPD10" s="192"/>
      <c r="CPE10" s="192"/>
      <c r="CPF10" s="192"/>
      <c r="CPG10" s="192"/>
      <c r="CPH10" s="192"/>
      <c r="CPI10" s="192"/>
      <c r="CPJ10" s="192"/>
      <c r="CPK10" s="192"/>
      <c r="CPL10" s="192"/>
      <c r="CPM10" s="192"/>
      <c r="CPN10" s="192"/>
      <c r="CPO10" s="192"/>
      <c r="CPP10" s="192"/>
      <c r="CPQ10" s="192"/>
      <c r="CPR10" s="192"/>
      <c r="CPS10" s="192"/>
      <c r="CPT10" s="192"/>
      <c r="CPU10" s="192"/>
      <c r="CPV10" s="192"/>
      <c r="CPW10" s="192"/>
      <c r="CPX10" s="192"/>
      <c r="CPY10" s="192"/>
      <c r="CPZ10" s="192"/>
      <c r="CQA10" s="192"/>
      <c r="CQB10" s="192"/>
      <c r="CQC10" s="192"/>
      <c r="CQD10" s="192"/>
      <c r="CQE10" s="192"/>
      <c r="CQF10" s="192"/>
      <c r="CQG10" s="192"/>
      <c r="CQH10" s="192"/>
      <c r="CQI10" s="192"/>
      <c r="CQJ10" s="192"/>
      <c r="CQK10" s="192"/>
      <c r="CQL10" s="192"/>
      <c r="CQM10" s="192"/>
      <c r="CQN10" s="192"/>
      <c r="CQO10" s="192"/>
      <c r="CQP10" s="192"/>
      <c r="CQQ10" s="192"/>
      <c r="CQR10" s="192"/>
      <c r="CQS10" s="192"/>
      <c r="CQT10" s="192"/>
      <c r="CQU10" s="192"/>
      <c r="CQV10" s="192"/>
      <c r="CQW10" s="192"/>
      <c r="CQX10" s="192"/>
      <c r="CQY10" s="192"/>
      <c r="CQZ10" s="192"/>
      <c r="CRA10" s="192"/>
      <c r="CRB10" s="192"/>
      <c r="CRC10" s="192"/>
      <c r="CRD10" s="192"/>
      <c r="CRE10" s="192"/>
      <c r="CRF10" s="192"/>
      <c r="CRG10" s="192"/>
      <c r="CRH10" s="192"/>
      <c r="CRI10" s="192"/>
      <c r="CRJ10" s="192"/>
      <c r="CRK10" s="192"/>
      <c r="CRL10" s="192"/>
      <c r="CRM10" s="192"/>
      <c r="CRN10" s="192"/>
      <c r="CRO10" s="192"/>
      <c r="CRP10" s="192"/>
      <c r="CRQ10" s="192"/>
      <c r="CRR10" s="192"/>
      <c r="CRS10" s="192"/>
      <c r="CRT10" s="192"/>
      <c r="CRU10" s="192"/>
      <c r="CRV10" s="192"/>
      <c r="CRW10" s="192"/>
      <c r="CRX10" s="192"/>
      <c r="CRY10" s="192"/>
      <c r="CRZ10" s="192"/>
      <c r="CSA10" s="192"/>
      <c r="CSB10" s="192"/>
      <c r="CSC10" s="192"/>
      <c r="CSD10" s="192"/>
      <c r="CSE10" s="192"/>
      <c r="CSF10" s="192"/>
      <c r="CSG10" s="192"/>
      <c r="CSH10" s="192"/>
      <c r="CSI10" s="192"/>
      <c r="CSJ10" s="192"/>
      <c r="CSK10" s="192"/>
      <c r="CSL10" s="192"/>
      <c r="CSM10" s="192"/>
      <c r="CSN10" s="192"/>
      <c r="CSO10" s="192"/>
      <c r="CSP10" s="192"/>
      <c r="CSQ10" s="192"/>
      <c r="CSR10" s="192"/>
      <c r="CSS10" s="192"/>
      <c r="CST10" s="192"/>
      <c r="CSU10" s="192"/>
      <c r="CSV10" s="192"/>
      <c r="CSW10" s="192"/>
      <c r="CSX10" s="192"/>
      <c r="CSY10" s="192"/>
      <c r="CSZ10" s="192"/>
      <c r="CTA10" s="192"/>
      <c r="CTB10" s="192"/>
      <c r="CTC10" s="192"/>
      <c r="CTD10" s="192"/>
      <c r="CTE10" s="192"/>
      <c r="CTF10" s="192"/>
      <c r="CTG10" s="192"/>
      <c r="CTH10" s="192"/>
      <c r="CTI10" s="192"/>
      <c r="CTJ10" s="192"/>
      <c r="CTK10" s="192"/>
      <c r="CTL10" s="192"/>
      <c r="CTM10" s="192"/>
      <c r="CTN10" s="192"/>
      <c r="CTO10" s="192"/>
      <c r="CTP10" s="192"/>
      <c r="CTQ10" s="192"/>
      <c r="CTR10" s="192"/>
      <c r="CTS10" s="192"/>
      <c r="CTT10" s="192"/>
      <c r="CTU10" s="192"/>
      <c r="CTV10" s="192"/>
      <c r="CTW10" s="192"/>
      <c r="CTX10" s="192"/>
      <c r="CTY10" s="192"/>
      <c r="CTZ10" s="192"/>
      <c r="CUA10" s="192"/>
      <c r="CUB10" s="192"/>
      <c r="CUC10" s="192"/>
      <c r="CUD10" s="192"/>
      <c r="CUE10" s="192"/>
      <c r="CUF10" s="192"/>
      <c r="CUG10" s="192"/>
      <c r="CUH10" s="192"/>
      <c r="CUI10" s="192"/>
      <c r="CUJ10" s="192"/>
      <c r="CUK10" s="192"/>
      <c r="CUL10" s="192"/>
      <c r="CUM10" s="192"/>
      <c r="CUN10" s="192"/>
      <c r="CUO10" s="192"/>
      <c r="CUP10" s="192"/>
      <c r="CUQ10" s="192"/>
      <c r="CUR10" s="192"/>
      <c r="CUS10" s="192"/>
      <c r="CUT10" s="192"/>
      <c r="CUU10" s="192"/>
      <c r="CUV10" s="192"/>
      <c r="CUW10" s="192"/>
      <c r="CUX10" s="192"/>
      <c r="CUY10" s="192"/>
      <c r="CUZ10" s="192"/>
      <c r="CVA10" s="192"/>
      <c r="CVB10" s="192"/>
      <c r="CVC10" s="192"/>
      <c r="CVD10" s="192"/>
      <c r="CVE10" s="192"/>
      <c r="CVF10" s="192"/>
      <c r="CVG10" s="192"/>
      <c r="CVH10" s="192"/>
      <c r="CVI10" s="192"/>
      <c r="CVJ10" s="192"/>
      <c r="CVK10" s="192"/>
      <c r="CVL10" s="192"/>
      <c r="CVM10" s="192"/>
      <c r="CVN10" s="192"/>
      <c r="CVO10" s="192"/>
      <c r="CVP10" s="192"/>
      <c r="CVQ10" s="192"/>
      <c r="CVR10" s="192"/>
      <c r="CVS10" s="192"/>
      <c r="CVT10" s="192"/>
      <c r="CVU10" s="192"/>
      <c r="CVV10" s="192"/>
      <c r="CVW10" s="192"/>
      <c r="CVX10" s="192"/>
      <c r="CVY10" s="192"/>
      <c r="CVZ10" s="192"/>
      <c r="CWA10" s="192"/>
      <c r="CWB10" s="192"/>
      <c r="CWC10" s="192"/>
      <c r="CWD10" s="192"/>
      <c r="CWE10" s="192"/>
      <c r="CWF10" s="192"/>
      <c r="CWG10" s="192"/>
      <c r="CWH10" s="192"/>
      <c r="CWI10" s="192"/>
      <c r="CWJ10" s="192"/>
      <c r="CWK10" s="192"/>
    </row>
    <row r="11" spans="1:2637" ht="52.9">
      <c r="B11" s="183" t="s">
        <v>219</v>
      </c>
      <c r="C11" s="184" t="s">
        <v>220</v>
      </c>
      <c r="D11" s="227">
        <v>0</v>
      </c>
      <c r="E11" s="194">
        <v>0</v>
      </c>
      <c r="F11" s="194">
        <v>0</v>
      </c>
      <c r="G11" s="194">
        <v>0</v>
      </c>
      <c r="H11" s="194">
        <v>1</v>
      </c>
      <c r="I11" s="227">
        <f>SUM(E11:H11)</f>
        <v>1</v>
      </c>
      <c r="J11" s="194" t="s">
        <v>216</v>
      </c>
    </row>
    <row r="12" spans="1:2637">
      <c r="B12" s="543" t="s">
        <v>58</v>
      </c>
      <c r="C12" s="543"/>
      <c r="D12" s="543"/>
      <c r="E12" s="543"/>
      <c r="F12" s="543"/>
      <c r="G12" s="543"/>
      <c r="H12" s="543"/>
      <c r="I12" s="543"/>
      <c r="J12" s="543"/>
    </row>
    <row r="13" spans="1:2637">
      <c r="B13" s="540" t="s">
        <v>221</v>
      </c>
      <c r="C13" s="540"/>
      <c r="D13" s="540"/>
      <c r="E13" s="540"/>
      <c r="F13" s="540"/>
      <c r="G13" s="540"/>
      <c r="H13" s="540"/>
      <c r="I13" s="540"/>
      <c r="J13" s="540"/>
    </row>
    <row r="14" spans="1:2637" ht="66">
      <c r="B14" s="266" t="s">
        <v>192</v>
      </c>
      <c r="C14" s="267" t="s">
        <v>222</v>
      </c>
      <c r="D14" s="267">
        <v>0</v>
      </c>
      <c r="E14" s="267">
        <v>0</v>
      </c>
      <c r="F14" s="267">
        <v>0</v>
      </c>
      <c r="G14" s="267">
        <v>0</v>
      </c>
      <c r="H14" s="267">
        <v>1</v>
      </c>
      <c r="I14" s="267">
        <v>1</v>
      </c>
      <c r="J14" s="194" t="s">
        <v>216</v>
      </c>
    </row>
    <row r="15" spans="1:2637">
      <c r="B15" s="542" t="s">
        <v>223</v>
      </c>
      <c r="C15" s="542"/>
      <c r="D15" s="542"/>
      <c r="E15" s="542"/>
      <c r="F15" s="542"/>
      <c r="G15" s="542"/>
      <c r="H15" s="542"/>
      <c r="I15" s="542"/>
      <c r="J15" s="542"/>
    </row>
    <row r="16" spans="1:2637" ht="92.45">
      <c r="B16" s="265" t="s">
        <v>224</v>
      </c>
      <c r="C16" s="184" t="s">
        <v>225</v>
      </c>
      <c r="D16" s="227">
        <v>0</v>
      </c>
      <c r="E16" s="194">
        <v>1</v>
      </c>
      <c r="F16" s="194">
        <v>0</v>
      </c>
      <c r="G16" s="194">
        <v>0</v>
      </c>
      <c r="H16" s="194">
        <v>1</v>
      </c>
      <c r="I16" s="227">
        <f>SUM(E16:H16)</f>
        <v>2</v>
      </c>
      <c r="J16" s="194" t="s">
        <v>216</v>
      </c>
    </row>
  </sheetData>
  <mergeCells count="7">
    <mergeCell ref="B15:J15"/>
    <mergeCell ref="B3:J3"/>
    <mergeCell ref="B4:J4"/>
    <mergeCell ref="B6:J6"/>
    <mergeCell ref="B8:J8"/>
    <mergeCell ref="B13:J13"/>
    <mergeCell ref="B12:J12"/>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Inter-American Development Bank</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JGF</dc:creator>
  <cp:keywords/>
  <dc:description/>
  <cp:lastModifiedBy>Garcia Fernandez, Javier</cp:lastModifiedBy>
  <cp:revision/>
  <dcterms:created xsi:type="dcterms:W3CDTF">2017-02-09T19:21:04Z</dcterms:created>
  <dcterms:modified xsi:type="dcterms:W3CDTF">2017-09-12T12:31:11Z</dcterms:modified>
  <cp:category/>
  <cp:contentStatus/>
</cp:coreProperties>
</file>