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EstaPasta_de_trabalh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obral\Desktop\"/>
    </mc:Choice>
  </mc:AlternateContent>
  <bookViews>
    <workbookView xWindow="0" yWindow="0" windowWidth="25200" windowHeight="11388" tabRatio="762" activeTab="1"/>
  </bookViews>
  <sheets>
    <sheet name="Instruções" sheetId="4" r:id="rId1"/>
    <sheet name="Detalhes Plano de Aquisições" sheetId="1" r:id="rId2"/>
    <sheet name="Sheet1" sheetId="5" state="hidden" r:id="rId3"/>
    <sheet name="Folha de Comentários" sheetId="7" r:id="rId4"/>
  </sheets>
  <externalReferences>
    <externalReference r:id="rId5"/>
  </externalReferences>
  <definedNames>
    <definedName name="_xlnm._FilterDatabase" localSheetId="1" hidden="1">'Detalhes Plano de Aquisições'!$J$1:$J$285</definedName>
    <definedName name="capacitacao" localSheetId="3">'[1]Detalhes Plano de Aquisições'!$E$173:$E$181</definedName>
    <definedName name="capacitacao">'Detalhes Plano de Aquisições'!$E$204:$E$212</definedName>
    <definedName name="_xlnm.Print_Area" localSheetId="1">'Detalhes Plano de Aquisições'!$A$1:$R$181</definedName>
    <definedName name="_xlnm.Print_Area" localSheetId="3">'Folha de Comentários'!$A$1:$B$47</definedName>
  </definedNames>
  <calcPr calcId="171027"/>
</workbook>
</file>

<file path=xl/calcChain.xml><?xml version="1.0" encoding="utf-8"?>
<calcChain xmlns="http://schemas.openxmlformats.org/spreadsheetml/2006/main">
  <c r="I41" i="1" l="1"/>
  <c r="I43" i="1" l="1"/>
  <c r="O179" i="1" l="1"/>
  <c r="O165" i="1"/>
  <c r="O160" i="1"/>
  <c r="O141" i="1" l="1"/>
  <c r="I114" i="1"/>
  <c r="O59" i="1"/>
  <c r="I59" i="1"/>
  <c r="O44" i="1"/>
  <c r="O42" i="1"/>
  <c r="O41" i="1"/>
  <c r="O122" i="1" l="1"/>
  <c r="I120" i="1" l="1"/>
  <c r="O173" i="1" l="1"/>
  <c r="H173" i="1"/>
  <c r="O119" i="1" l="1"/>
  <c r="O120" i="1"/>
  <c r="O121" i="1"/>
  <c r="O116" i="1"/>
  <c r="O117" i="1"/>
  <c r="O118" i="1"/>
  <c r="O115" i="1"/>
  <c r="I56" i="1"/>
  <c r="I126" i="1" l="1"/>
  <c r="I125" i="1"/>
  <c r="I123" i="1"/>
  <c r="I121" i="1"/>
  <c r="I119" i="1"/>
  <c r="I57" i="1"/>
  <c r="I124" i="1" l="1"/>
  <c r="O58" i="1" l="1"/>
  <c r="I58" i="1"/>
  <c r="O57" i="1"/>
  <c r="O54" i="1" l="1"/>
  <c r="O55" i="1"/>
  <c r="O56" i="1"/>
  <c r="O53" i="1"/>
  <c r="I165" i="1" l="1"/>
  <c r="I51" i="1" l="1"/>
  <c r="I52" i="1"/>
  <c r="I50" i="1"/>
  <c r="I49" i="1" l="1"/>
  <c r="I48" i="1"/>
  <c r="I11" i="1"/>
  <c r="I140" i="1"/>
  <c r="I12" i="1"/>
  <c r="I75" i="1"/>
  <c r="I24" i="1"/>
  <c r="I23" i="1"/>
  <c r="I32" i="1" l="1"/>
  <c r="I31" i="1"/>
  <c r="I19" i="1"/>
  <c r="I27" i="1"/>
  <c r="I26" i="1"/>
  <c r="I28" i="1"/>
  <c r="I118" i="1"/>
  <c r="I117" i="1"/>
  <c r="I116" i="1"/>
  <c r="I115" i="1"/>
  <c r="I44" i="1" l="1"/>
  <c r="O114" i="1" l="1"/>
  <c r="O164" i="1" l="1"/>
  <c r="H172" i="1" l="1"/>
  <c r="H174" i="1" s="1"/>
  <c r="O172" i="1" l="1"/>
  <c r="O89" i="1"/>
  <c r="I154" i="1" l="1"/>
  <c r="O162" i="1"/>
  <c r="O159" i="1"/>
  <c r="O158" i="1"/>
  <c r="I95" i="1"/>
  <c r="I113" i="1"/>
  <c r="O86" i="1"/>
  <c r="O143" i="1"/>
  <c r="O142" i="1"/>
  <c r="I141" i="1"/>
  <c r="O134" i="1"/>
  <c r="O112" i="1" l="1"/>
  <c r="O109" i="1"/>
  <c r="O108" i="1"/>
  <c r="O106" i="1"/>
  <c r="O105" i="1"/>
  <c r="O102" i="1"/>
  <c r="O103" i="1"/>
  <c r="O99" i="1"/>
  <c r="O96" i="1" l="1"/>
  <c r="O94" i="1"/>
  <c r="O95" i="1"/>
  <c r="O92" i="1"/>
  <c r="O93" i="1"/>
  <c r="O85" i="1"/>
  <c r="O84" i="1"/>
  <c r="O82" i="1"/>
  <c r="O81" i="1"/>
  <c r="O80" i="1"/>
  <c r="O67" i="1"/>
  <c r="O47" i="1"/>
  <c r="O45" i="1"/>
  <c r="O40" i="1"/>
  <c r="O39" i="1"/>
  <c r="O30" i="1" l="1"/>
  <c r="I13" i="1" l="1"/>
  <c r="I47" i="1" l="1"/>
  <c r="I89" i="1" l="1"/>
  <c r="I179" i="1" l="1"/>
  <c r="I180" i="1" s="1"/>
  <c r="I105" i="1" l="1"/>
  <c r="I112" i="1" l="1"/>
  <c r="O43" i="1" l="1"/>
  <c r="O111" i="1"/>
  <c r="I111" i="1"/>
  <c r="O110" i="1"/>
  <c r="I110" i="1"/>
  <c r="I109" i="1"/>
  <c r="I108" i="1"/>
  <c r="I107" i="1"/>
  <c r="O107" i="1"/>
  <c r="O46" i="1"/>
  <c r="I46" i="1"/>
  <c r="O161" i="1"/>
  <c r="O15" i="1"/>
  <c r="O16" i="1"/>
  <c r="O33" i="1"/>
  <c r="O17" i="1"/>
  <c r="I187" i="1" l="1"/>
  <c r="I164" i="1"/>
  <c r="I162" i="1"/>
  <c r="I161" i="1"/>
  <c r="I160" i="1"/>
  <c r="I159" i="1"/>
  <c r="I157" i="1"/>
  <c r="I156" i="1"/>
  <c r="I153" i="1"/>
  <c r="I152" i="1"/>
  <c r="I142" i="1"/>
  <c r="I134" i="1"/>
  <c r="I106" i="1"/>
  <c r="I104" i="1"/>
  <c r="I103" i="1"/>
  <c r="I102" i="1"/>
  <c r="I101" i="1"/>
  <c r="I100" i="1"/>
  <c r="I99" i="1"/>
  <c r="I96" i="1"/>
  <c r="I94" i="1"/>
  <c r="I93" i="1"/>
  <c r="I91" i="1"/>
  <c r="I88" i="1"/>
  <c r="I86" i="1"/>
  <c r="I76" i="1"/>
  <c r="I71" i="1"/>
  <c r="I70" i="1"/>
  <c r="I69" i="1"/>
  <c r="I66" i="1"/>
  <c r="I65" i="1"/>
  <c r="I45" i="1"/>
  <c r="I42" i="1"/>
  <c r="I40" i="1"/>
  <c r="I39" i="1"/>
  <c r="I38" i="1"/>
  <c r="I37" i="1"/>
  <c r="I35" i="1"/>
  <c r="I34" i="1"/>
  <c r="I29" i="1"/>
  <c r="I25" i="1"/>
  <c r="I22" i="1"/>
  <c r="I21" i="1"/>
  <c r="I20" i="1"/>
  <c r="I18" i="1"/>
  <c r="I16" i="1"/>
  <c r="I14" i="1"/>
  <c r="I128" i="1" l="1"/>
  <c r="I167" i="1"/>
  <c r="I61" i="1"/>
  <c r="I146" i="1"/>
  <c r="I283" i="1"/>
  <c r="I181" i="1" l="1"/>
</calcChain>
</file>

<file path=xl/sharedStrings.xml><?xml version="1.0" encoding="utf-8"?>
<sst xmlns="http://schemas.openxmlformats.org/spreadsheetml/2006/main" count="1667" uniqueCount="799">
  <si>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</si>
  <si>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</si>
  <si>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</si>
  <si>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</si>
  <si>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</si>
  <si>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</si>
  <si>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</si>
  <si>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</si>
  <si>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</si>
  <si>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</si>
  <si>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</si>
  <si>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</si>
  <si>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</si>
  <si>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</si>
  <si>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</si>
  <si>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</si>
  <si>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</si>
  <si>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</si>
  <si>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</si>
  <si>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</si>
  <si>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</si>
  <si>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</si>
  <si>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</si>
  <si>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</si>
  <si>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</si>
  <si>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</si>
  <si>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</si>
  <si>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</si>
  <si>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</si>
  <si>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</si>
  <si>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</si>
  <si>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</si>
  <si>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</si>
  <si>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</si>
  <si>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</si>
  <si>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</si>
  <si>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</si>
  <si>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</si>
  <si>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</si>
  <si>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</si>
  <si>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</si>
  <si>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</si>
  <si>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</si>
  <si>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</si>
  <si>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</si>
  <si>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</si>
  <si>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</si>
  <si>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</si>
  <si>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</si>
  <si>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</si>
  <si>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</si>
  <si>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</si>
  <si>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</si>
  <si>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</si>
  <si>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</si>
  <si>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</si>
  <si>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</si>
  <si>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</si>
  <si>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</si>
  <si>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</si>
  <si>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</si>
  <si>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</si>
  <si>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</si>
  <si>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</si>
  <si>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</si>
  <si>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</si>
  <si>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</si>
  <si>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</si>
  <si>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</si>
  <si>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</si>
  <si>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</si>
  <si>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</si>
  <si>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</si>
  <si>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</si>
  <si>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</si>
  <si>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</si>
  <si>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</si>
  <si>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</si>
  <si>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</si>
  <si>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</si>
  <si>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</si>
  <si>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</si>
  <si>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</si>
  <si>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</si>
  <si>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</si>
  <si>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</si>
  <si>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</si>
  <si>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</si>
  <si>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</si>
  <si>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</si>
  <si>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</si>
  <si>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</si>
  <si>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</si>
  <si>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</si>
  <si>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</si>
  <si>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</si>
  <si>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</si>
  <si>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</si>
  <si>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</si>
  <si>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</si>
  <si>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</si>
  <si>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</si>
  <si>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</si>
  <si>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</si>
  <si>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</si>
  <si>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</si>
  <si>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</si>
  <si>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</si>
  <si>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</si>
  <si>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</si>
  <si>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</si>
  <si>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</si>
  <si>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</si>
  <si>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</si>
  <si>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</si>
  <si>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</si>
  <si>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</si>
  <si>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</si>
  <si>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</si>
  <si>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</si>
  <si>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</si>
  <si>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</si>
  <si>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</si>
  <si>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</si>
  <si>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</si>
  <si>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</si>
  <si>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</si>
  <si>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</si>
  <si>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</si>
  <si>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</si>
  <si>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</si>
  <si>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</si>
  <si>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</si>
  <si>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</si>
  <si>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Montante Estimado em US$ X mil</t>
  </si>
  <si>
    <t>Contrato de Empréstimo: 3168/OC-BR</t>
  </si>
  <si>
    <t>PROGRAMA DE SANEAMENTO AMBIENTAL DA CAESB</t>
  </si>
  <si>
    <t>Implantação do subsistema de produção de água do Bananal</t>
  </si>
  <si>
    <t>Recuperação da tomada d'água da Barragem Santa Maria</t>
  </si>
  <si>
    <t>Interligação do SAA do CAUB 1 ao SAA do Rio Descoberto</t>
  </si>
  <si>
    <t>2.1.1.4.2</t>
  </si>
  <si>
    <t>Concorrência Pública Nacional</t>
  </si>
  <si>
    <t>Apoio ao Gerenciamento do Programa BID</t>
  </si>
  <si>
    <t>1.3</t>
  </si>
  <si>
    <t xml:space="preserve">Sistema móvel para remoção de areia em ETEs e Elevatórias de esgotos </t>
  </si>
  <si>
    <t xml:space="preserve"> Amostradores Automáticos </t>
  </si>
  <si>
    <t>CAESB</t>
  </si>
  <si>
    <t>Metodos de Licitação Nacional</t>
  </si>
  <si>
    <t>2.10</t>
  </si>
  <si>
    <t>2.11</t>
  </si>
  <si>
    <t>1.1</t>
  </si>
  <si>
    <t>4.1</t>
  </si>
  <si>
    <t>4.2</t>
  </si>
  <si>
    <t>4.3</t>
  </si>
  <si>
    <t>4.4</t>
  </si>
  <si>
    <t>1.2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</si>
  <si>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</si>
  <si>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</si>
  <si>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</si>
  <si>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</si>
  <si>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</si>
  <si>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</si>
  <si>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</si>
  <si>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</si>
  <si>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</si>
  <si>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</si>
  <si>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</si>
  <si>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</si>
  <si>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</si>
  <si>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4.5</t>
  </si>
  <si>
    <t>3.1</t>
  </si>
  <si>
    <t>1.8</t>
  </si>
  <si>
    <t>4.6</t>
  </si>
  <si>
    <t>4.7</t>
  </si>
  <si>
    <t>Atualização Cadastro Técnico</t>
  </si>
  <si>
    <t>1.9</t>
  </si>
  <si>
    <t>4.9</t>
  </si>
  <si>
    <t>Serviços de troca de motores em elevatórias (a/e)</t>
  </si>
  <si>
    <t>2.12</t>
  </si>
  <si>
    <t>2.13</t>
  </si>
  <si>
    <t>3.2</t>
  </si>
  <si>
    <t>Melhoria na rede de monitoramento de Recursos Hídricos da bacia do Lago Paranoá</t>
  </si>
  <si>
    <t>3.3</t>
  </si>
  <si>
    <t>Projeto de implantação de sistema de gerenciamento de dados de recursos hídricos</t>
  </si>
  <si>
    <t>3.4</t>
  </si>
  <si>
    <t>4.8</t>
  </si>
  <si>
    <t>3.5</t>
  </si>
  <si>
    <t>3.6</t>
  </si>
  <si>
    <t>3.7</t>
  </si>
  <si>
    <t>2.14</t>
  </si>
  <si>
    <t>Fiscalização de Obras</t>
  </si>
  <si>
    <t>Serviços com instalação de equipamentos</t>
  </si>
  <si>
    <t>3.8</t>
  </si>
  <si>
    <t>3.9</t>
  </si>
  <si>
    <t>Inversor de 800 HP / 2.300 Volts para EAB PIP 001</t>
  </si>
  <si>
    <t>TOTAL</t>
  </si>
  <si>
    <t>Automação de sistemas operacionais</t>
  </si>
  <si>
    <t>Serviços com fornecimento de equipamentos</t>
  </si>
  <si>
    <t>2.15</t>
  </si>
  <si>
    <t>Aquisição de  Inversor de Frequência p/ elevatória Pipiripau</t>
  </si>
  <si>
    <t>7.1</t>
  </si>
  <si>
    <t>Serviços de automação de sistemas operacionais.</t>
  </si>
  <si>
    <t>Implantação do Reservatório RAP RF2 001 e 2ª câmara REQ-GAM</t>
  </si>
  <si>
    <t>Construção de abrigo e instalação de 24 geradores de emergência.</t>
  </si>
  <si>
    <t xml:space="preserve">Melhorias na EAB do Rio Descoberto  (EAB RDE 001). </t>
  </si>
  <si>
    <t>Equipamentos de medição e controle de processos e laboratoriais para as ETE’s da CAESB.</t>
  </si>
  <si>
    <t>Serviços de Melhoria em CCM e instalação de inversores de frequência em diversas elevatórias (a/e)</t>
  </si>
  <si>
    <t>Geração de Energia Fotovoltáica - Ed. Sede</t>
  </si>
  <si>
    <t>0322/2014</t>
  </si>
  <si>
    <t>Valores em US$ 1.000,00</t>
  </si>
  <si>
    <t>Implantação de redes de esgotos no INCRA 8.</t>
  </si>
  <si>
    <t>Implantação de redes de esgotos em Nova Colina e Setor de Mansões de Sobradinho</t>
  </si>
  <si>
    <t>Levantamento, avaliação e reorganização da base de dados de ativos</t>
  </si>
  <si>
    <t>Implantação de redes de esgotos na 5ª etapa do Lago Sul</t>
  </si>
  <si>
    <t>3304/2011</t>
  </si>
  <si>
    <t>2185/2013</t>
  </si>
  <si>
    <t>10.111/2009 e
4.566/2014</t>
  </si>
  <si>
    <t>Etp1 06/02/13
Etp2 01/11/13
Etp3 25/01/13</t>
  </si>
  <si>
    <t>1.10</t>
  </si>
  <si>
    <t>1.11</t>
  </si>
  <si>
    <t>1.12</t>
  </si>
  <si>
    <t>1.13</t>
  </si>
  <si>
    <t>1.14</t>
  </si>
  <si>
    <t>1.15</t>
  </si>
  <si>
    <t>Não se aplica</t>
  </si>
  <si>
    <t>2.16</t>
  </si>
  <si>
    <t>Contratação de empresa projetista</t>
  </si>
  <si>
    <t>Atualizado por : Gerência de Programas Internacionais/PREI/CAESB</t>
  </si>
  <si>
    <t>4 lotes;
 03 CT Firmados</t>
  </si>
  <si>
    <t>4703/2012</t>
  </si>
  <si>
    <t xml:space="preserve">Aquis.  Motor Elétrico de 5.500 hp </t>
  </si>
  <si>
    <t>08/01/2010
18/08/2014</t>
  </si>
  <si>
    <t>01/2011
02/2015</t>
  </si>
  <si>
    <t>7565/2014</t>
  </si>
  <si>
    <t>2123/2014</t>
  </si>
  <si>
    <t>1205/2015</t>
  </si>
  <si>
    <t>4075/2015</t>
  </si>
  <si>
    <t>1.16</t>
  </si>
  <si>
    <t>1.17</t>
  </si>
  <si>
    <t>Realizado pregão eletrônico e solicitado reembolso ao BID</t>
  </si>
  <si>
    <t>Gestão da Macromedição - construção do laboratório de macromedição</t>
  </si>
  <si>
    <t>Prestação de serviços  para complementação, atualização e correções do GIS corporativo e levantamentos de campo</t>
  </si>
  <si>
    <t>Elaboração de  Sistema de Gestão de Perdas</t>
  </si>
  <si>
    <t>1.18</t>
  </si>
  <si>
    <t>Usado US$ = 3,85 (14/10/2015)</t>
  </si>
  <si>
    <r>
      <t xml:space="preserve">Método 
</t>
    </r>
    <r>
      <rPr>
        <b/>
        <i/>
        <sz val="12"/>
        <rFont val="Times New Roman"/>
        <family val="1"/>
      </rPr>
      <t>(Selecionar uma das Opções)</t>
    </r>
    <r>
      <rPr>
        <b/>
        <sz val="12"/>
        <rFont val="Times New Roman"/>
        <family val="1"/>
      </rPr>
      <t>*</t>
    </r>
  </si>
  <si>
    <t>8612/2011</t>
  </si>
  <si>
    <t>Recuperação estrutural e impermeabilização de unidades da ETA Descoberto</t>
  </si>
  <si>
    <t>10067/2012</t>
  </si>
  <si>
    <t>1.19</t>
  </si>
  <si>
    <t>Reforma e ampliação da ETE Sobradinho</t>
  </si>
  <si>
    <t>1236/2008</t>
  </si>
  <si>
    <t>Ampliação do SES no Setor de Clubes Sul</t>
  </si>
  <si>
    <t>2471/2011</t>
  </si>
  <si>
    <t xml:space="preserve">Aquisição de Centro de Dados Manejáveis </t>
  </si>
  <si>
    <t>5470/2013</t>
  </si>
  <si>
    <t>2.17</t>
  </si>
  <si>
    <t>1.21</t>
  </si>
  <si>
    <t xml:space="preserve">Aquisição de maquinário para manutenção de redes  </t>
  </si>
  <si>
    <t>5444/2015</t>
  </si>
  <si>
    <t>6404/2015</t>
  </si>
  <si>
    <t>5446/2015</t>
  </si>
  <si>
    <t>8095/2015</t>
  </si>
  <si>
    <t>ITEM</t>
  </si>
  <si>
    <t>Não há previsão para o período em pauta.</t>
  </si>
  <si>
    <t>5.1</t>
  </si>
  <si>
    <t>Remanejamento das Adutoras SAT.TAG.011, AAT.GUA.010 e rede de abastecimento de água do Complexo da Policia Civil (paralelas à EPIG) e Remanejamento do Interceptor INT.CRZ.002 (paralelo à EPIG)</t>
  </si>
  <si>
    <t>1.20</t>
  </si>
  <si>
    <t>2.18</t>
  </si>
  <si>
    <t>2.19</t>
  </si>
  <si>
    <t>2.20</t>
  </si>
  <si>
    <t>2.21</t>
  </si>
  <si>
    <t>2.22</t>
  </si>
  <si>
    <t>2.23</t>
  </si>
  <si>
    <t>2.24</t>
  </si>
  <si>
    <t>8210/2013</t>
  </si>
  <si>
    <t>9369/2013</t>
  </si>
  <si>
    <t>2282/2014</t>
  </si>
  <si>
    <t>4854/2013</t>
  </si>
  <si>
    <t>Melhorias em Estações de Tratamento de Água</t>
  </si>
  <si>
    <t>Projeto de readequação da antiga ETA Taguatinga</t>
  </si>
  <si>
    <t>Elaboração de projetos técnicos visando a melhoria de SAA e SES.</t>
  </si>
  <si>
    <t>Diagnóstico operacional, modelagem hidráulica e projeto de setorização de sistemas de abastecimentode água do Distrito Federal.</t>
  </si>
  <si>
    <t>NEs 2294 e 3220, ambas de 2014</t>
  </si>
  <si>
    <t>NEs 3218 e 3219, ambas de 2014</t>
  </si>
  <si>
    <t>NE 3562/2014</t>
  </si>
  <si>
    <t xml:space="preserve">Aquisição de disjuntores a vácuo </t>
  </si>
  <si>
    <t>2.1.2.2.3.a
2.2.2.3.2.b
2.2.2.3.3.b</t>
  </si>
  <si>
    <t>2.25</t>
  </si>
  <si>
    <t>Aquisição composta por 03 lotes:
- Aquisição de disjuntores a vácuo (Elevatória de Esgotos E4 e E1 do Lago Norte e Elevatória Asa Delta);
- Aquisição de disjuntores a vácuo para ETA Pipiripau e ETA Descoberto;
- Aquisição de disjuntores a vácuo para ETE Norte</t>
  </si>
  <si>
    <t>7095/2007</t>
  </si>
  <si>
    <r>
      <t xml:space="preserve">Método 
</t>
    </r>
    <r>
      <rPr>
        <b/>
        <i/>
        <sz val="12"/>
        <rFont val="Times New Roman"/>
        <family val="1"/>
      </rPr>
      <t>(Selecionar uma das Opções)</t>
    </r>
  </si>
  <si>
    <t>2.2.1.1.1.a</t>
  </si>
  <si>
    <t>2.2.1.1.1.b</t>
  </si>
  <si>
    <r>
      <rPr>
        <u/>
        <sz val="12"/>
        <rFont val="Times New Roman"/>
        <family val="1"/>
      </rPr>
      <t>Seleção composta pelas seguintes atividades:</t>
    </r>
    <r>
      <rPr>
        <sz val="12"/>
        <rFont val="Times New Roman"/>
        <family val="1"/>
      </rPr>
      <t xml:space="preserve">
- Laboratório de Automação - PGOA;
- Readequação e ampliação do laboratório Central - PGOQ;
- Laboratório de micromedição - PGOM</t>
    </r>
  </si>
  <si>
    <t>1.22</t>
  </si>
  <si>
    <t>1.23</t>
  </si>
  <si>
    <t>Implantação do SES do Setor Noroeste</t>
  </si>
  <si>
    <t>0557/2011</t>
  </si>
  <si>
    <t>9996/2011</t>
  </si>
  <si>
    <t>9222/2015</t>
  </si>
  <si>
    <t>2.2.2.3.3.a</t>
  </si>
  <si>
    <t>2.2.1.2.3.a</t>
  </si>
  <si>
    <t>Aquisição de 02 reguladores automáticos de tensão para motores síncronos de 5.500Hp e 11.000 Hp</t>
  </si>
  <si>
    <t>9221/2015</t>
  </si>
  <si>
    <t>2.1.1.2.4.c</t>
  </si>
  <si>
    <t>2.1.1.2.4.a</t>
  </si>
  <si>
    <t>2.26</t>
  </si>
  <si>
    <t>2.27</t>
  </si>
  <si>
    <t>2.1.2.2.6.a</t>
  </si>
  <si>
    <t>4.11</t>
  </si>
  <si>
    <t>Estratégia de comunicação</t>
  </si>
  <si>
    <t>2.28</t>
  </si>
  <si>
    <t>3.10</t>
  </si>
  <si>
    <t>4.12</t>
  </si>
  <si>
    <t>Estudos Operacionais - Implantação da ETA Piloto</t>
  </si>
  <si>
    <t>2.29</t>
  </si>
  <si>
    <t>2.30</t>
  </si>
  <si>
    <t xml:space="preserve">Aquisição de 45 transformadores de corrente para a EAB RD </t>
  </si>
  <si>
    <t>2.1.1.2.4.d</t>
  </si>
  <si>
    <t>2.31</t>
  </si>
  <si>
    <t>2.32</t>
  </si>
  <si>
    <t>4.13</t>
  </si>
  <si>
    <t>Aquisição de Equipamentos para Reestruturação da Manutenção Industrial.</t>
  </si>
  <si>
    <t>Melhorias Operacionais e de Segurança do Sistema Esgotamento Sanitário de diversas unidades.</t>
  </si>
  <si>
    <t>Aquisição de Equipamentos para a Modernização do Laboratório de Manutenção de Automação.</t>
  </si>
  <si>
    <t>2.2.1.6.3.a
2.2.1.6.3.b
2.2.1.6.3.c</t>
  </si>
  <si>
    <t>Reforço no Sist. de Abastec. SPMW- Setores I e II, Vargem Bonita e Aeroporto</t>
  </si>
  <si>
    <t>Implantação de redes de esgotos no Jardim Botânico e São Bartolomeu - 1ª Etapa</t>
  </si>
  <si>
    <t>2.1.2.2.7.b</t>
  </si>
  <si>
    <t>2.1.1.2.4.b</t>
  </si>
  <si>
    <t>2.2.1.3.1.b</t>
  </si>
  <si>
    <t>Implantação de sistema de  abastecimento de água nos condomínios Sobradinho I e II. Melhorias nos Booster EBO. TQ1 e EBO . TQ2  - RAP TQ1, Lago Norte - DF</t>
  </si>
  <si>
    <t>Etapa 1/3 - Melhorias nos Booster EBO. TQ1 e EBO . TQ2  - RAP TQ1, Lago Norte - DF</t>
  </si>
  <si>
    <t>Local: Balão Periquito 
Contrato não está em execução; OS não foi expedida</t>
  </si>
  <si>
    <t>2.33</t>
  </si>
  <si>
    <t>2.2.2.3.1.a</t>
  </si>
  <si>
    <t>2.2.2.3.1.c</t>
  </si>
  <si>
    <t>2.34</t>
  </si>
  <si>
    <t>Equipamentos para adequações do laboratório central</t>
  </si>
  <si>
    <t>4.14</t>
  </si>
  <si>
    <t>2.35</t>
  </si>
  <si>
    <t xml:space="preserve">Aquisição de Equipamentos de Hidrojateamento Combinado de Grande e Médio Portes </t>
  </si>
  <si>
    <t>2.1.2.2.2.b</t>
  </si>
  <si>
    <t>2.36</t>
  </si>
  <si>
    <t>2.37</t>
  </si>
  <si>
    <t>2.2.1.4.2</t>
  </si>
  <si>
    <t xml:space="preserve">Consultoria para Fortalecimento Institucional </t>
  </si>
  <si>
    <t>1.24</t>
  </si>
  <si>
    <t>Execução da EEE, LR, sifão invertido e complementação das redes públicas e ramais condominiais do SES no INCRA 8 - DF</t>
  </si>
  <si>
    <t>0154/2016</t>
  </si>
  <si>
    <t>1.25</t>
  </si>
  <si>
    <t>6195/2015</t>
  </si>
  <si>
    <t>5307/2015</t>
  </si>
  <si>
    <t>8349/2015</t>
  </si>
  <si>
    <t>Remanejamentos necessários em função das obras de implantação do Viaduto na intersecção Viária da EPIG com a Estrada Contorno do Bosque</t>
  </si>
  <si>
    <t>Empreendimento de compensação ambiental</t>
  </si>
  <si>
    <t>0300/2016</t>
  </si>
  <si>
    <t>1153/2016</t>
  </si>
  <si>
    <t>Elaboração de  estudos e projetos de eficiência energética e de melhorias operacionais em unidades da Caesb</t>
  </si>
  <si>
    <t>1152/2016</t>
  </si>
  <si>
    <t>0583/2016</t>
  </si>
  <si>
    <t>3.11</t>
  </si>
  <si>
    <t>Antigo 4.9  SBQC</t>
  </si>
  <si>
    <t>Auditoria</t>
  </si>
  <si>
    <t>Estudo de tratabilidade e alternativas de tratamento para readequação da ETA  do Rio Descoberto</t>
  </si>
  <si>
    <t>9907/2012</t>
  </si>
  <si>
    <t>4.10</t>
  </si>
  <si>
    <t>LPN</t>
  </si>
  <si>
    <t>Modernização de UTSs</t>
  </si>
  <si>
    <t>Aquisição de Hidrômetros incluidos serviços de instalação</t>
  </si>
  <si>
    <t>BRB3156</t>
  </si>
  <si>
    <t>BRB3024</t>
  </si>
  <si>
    <t>BRB3025</t>
  </si>
  <si>
    <t>BRB3026</t>
  </si>
  <si>
    <t>BRB3027</t>
  </si>
  <si>
    <t>1342/2016</t>
  </si>
  <si>
    <t>3.12</t>
  </si>
  <si>
    <t>Aquisição de válvula p/ adutora da EPTG</t>
  </si>
  <si>
    <t>Aquisição de tubulação e materiais para a obra de "Remanejamento das Adutoras SAT.TAG.011, AAT.GUA.010 e rede de abastecimento de água do Complexo da Policia Civil (paralelas à EPIG) e Remanejamento do Interceptor INT.CRZ.002 (paralelo à EPIG)".</t>
  </si>
  <si>
    <t>Serviços de instalação de hidrômetros</t>
  </si>
  <si>
    <t>CT 08485/2014</t>
  </si>
  <si>
    <t>Contratação de empresa projetista para a 2ª Etapa de Projetos</t>
  </si>
  <si>
    <t>TOTAL GERAL</t>
  </si>
  <si>
    <t xml:space="preserve">Implantação do SES do Setor Habitacional Sol Nascente </t>
  </si>
  <si>
    <t>Complementação da Região B e execução da Região C</t>
  </si>
  <si>
    <t xml:space="preserve">Aquisição de equipamentos de processamento, armazenamento e comunicação (Centro de Dados Manejáveis - tipo Container Data Center), incluídos os serviços de instalação. </t>
  </si>
  <si>
    <t>Elaboração de projetos técnicos de laboratórios</t>
  </si>
  <si>
    <t>2.1.2.1.7.a</t>
  </si>
  <si>
    <t>2.1.2.1.3.a</t>
  </si>
  <si>
    <t>Aquisição de 02 hidrojatos de grande porte e 02 hidrojatos de médio porte.</t>
  </si>
  <si>
    <t>Um equipamento, montado sobre chassi de veículo tipo caminhão, para desassoreamento, desobstrução e limpeza de Sistemas de Esgotos Sanitários.</t>
  </si>
  <si>
    <t>1.26</t>
  </si>
  <si>
    <t>1.27</t>
  </si>
  <si>
    <t>Reforma e ampliação da ETE Sobradinho 2ª Etapa</t>
  </si>
  <si>
    <t xml:space="preserve">8647/2013  </t>
  </si>
  <si>
    <t>Implantação da EEB no Setor Ribeirão, em Santa Maria</t>
  </si>
  <si>
    <t>9148/2015</t>
  </si>
  <si>
    <t xml:space="preserve">2.2.1.6.1.a
2.2.1.6.1.b
2.2.1.6.1.c
</t>
  </si>
  <si>
    <t>Aquisição de 01 Caminhão Hidra Basket e 03 caminhões guindautos</t>
  </si>
  <si>
    <t>2.1.1.1.1.a</t>
  </si>
  <si>
    <t>2.1.1.1.3.a</t>
  </si>
  <si>
    <t>2.1.1.1.4.a</t>
  </si>
  <si>
    <t>2.1.1.1.6.a</t>
  </si>
  <si>
    <t>2.1.1.2.1.a</t>
  </si>
  <si>
    <t>2.1.2.1.2.a</t>
  </si>
  <si>
    <t>2.1.2.1.2.b</t>
  </si>
  <si>
    <t>2.1.2.1.4.a</t>
  </si>
  <si>
    <t>2.1.2.1.5.a</t>
  </si>
  <si>
    <t>2.1.2.2.4</t>
  </si>
  <si>
    <t>2.1.2.2.5.a</t>
  </si>
  <si>
    <t>2.1.2.2.7.a</t>
  </si>
  <si>
    <t>2.2.1.1.3.b</t>
  </si>
  <si>
    <t>2.2.2.3.2.a</t>
  </si>
  <si>
    <t>2.1.2.2.8.a</t>
  </si>
  <si>
    <t>2.1.2.2.2.a</t>
  </si>
  <si>
    <t>2.2.1.3.7.b</t>
  </si>
  <si>
    <t>2.2.1.3.8.a</t>
  </si>
  <si>
    <t>1.28</t>
  </si>
  <si>
    <t>Aquisição de motores para elevatórias (água/esgoto)
Aquisição de motores elétricos para renovação do parque industrial 
Aquisição do Acoplamento do Motor da EAB do Rio Descoberto (Complemento ao motor de 5.500hp (2.1))
Melhorias em Estações Elevatórias e Linhas de Recalque em diversas localidades do DF (Aquisição emergencial de equipamentos elétricos).</t>
  </si>
  <si>
    <t>2.2.1.3.1.a
2.2.1.3.1.d
2.2.1.6.1.e
2.1.1.2.4.e
2.1.2.2.3.b</t>
  </si>
  <si>
    <t>2.1.2.2.3.c</t>
  </si>
  <si>
    <t>Complementação das Obras do SES Águas Claras (Elevatórias, Interceptores e Obras Complementares)</t>
  </si>
  <si>
    <t xml:space="preserve">- Prensa viradeira para cortar chapa de até 13mm e comprimento de 3200mm.
- Máquinas e Equipamentos de Oficinas (Prensa Hidráulica, Parafusadeira, Extrator de Rolamento e etc.)
- Guilhotina de 3200mm, capacidade de corte de até 13mm </t>
  </si>
  <si>
    <t>Implementação de melhorias no Sistema de Gestão Ambiental  (Maquete)</t>
  </si>
  <si>
    <t xml:space="preserve">PLANO DE AQUISIÇÕES (PA) - 12 MESES </t>
  </si>
  <si>
    <t>3. Serviços que Não São de Consultoria</t>
  </si>
  <si>
    <t>Geradores de emergência para  estações elevatórias de esgotos e conjuntos geradores sobre rodas de 500 Kva</t>
  </si>
  <si>
    <t xml:space="preserve">Aquisição de sistema de classificador de sólidos para elevatória de Brazlândia </t>
  </si>
  <si>
    <t>Retrofit na Subestação Elétrica contemplando substituição de equipamentos elétricos de alta tensão na EAB do Descoberto. Substituição de 04 (quatro) Disjuntores e 08 (oito) Seccionadoras de 138.000 Volts - (EAB RDE 001)</t>
  </si>
  <si>
    <t>Contratação de empresa para produção de videos institucionais com enfoque no ciclo do saneamento, desde a proteção de bacias hidrográficas até o lançamento de efluentes finais</t>
  </si>
  <si>
    <t xml:space="preserve"> Contratação de serviços para elaboração de maquete do ciclo de saneamento para instalação no ônibus com plataforma móvel para educação ambiental (Expresso Caesb)</t>
  </si>
  <si>
    <r>
      <rPr>
        <u/>
        <sz val="12"/>
        <rFont val="Times New Roman"/>
        <family val="1"/>
      </rPr>
      <t>Seleção composta pelas seguintes atividades</t>
    </r>
    <r>
      <rPr>
        <sz val="12"/>
        <rFont val="Times New Roman"/>
        <family val="1"/>
      </rPr>
      <t>:
- Avaliação de eficiência energética de conjuntos elevat/reservat. dos  SAAs;
- Melhoria do desempenho energético de elevatórias dos SES; 
- Projeto de Melhorias Operacionais e de Segurança dos SES nas ETEs  Sul, Norte, Gama e Melchior;
- Projeto básico para o aproveitamento hidro-energético da descarga de efluentes das ETEs de Samambaia e Melchior; e 
-  Projeto básico para a melhorias  das ETEs Sul e Norte de Brasília</t>
    </r>
  </si>
  <si>
    <t>Implementação de melhorias no Sistema de Gestão Ambiental  (Vídeos Institucionais)</t>
  </si>
  <si>
    <t>1.29</t>
  </si>
  <si>
    <t>Modernização do sistema de bombeamento da elevatória de Santa Maria.</t>
  </si>
  <si>
    <t>Fornecimento, Montagem e Comissionamento Elev Santa Maria</t>
  </si>
  <si>
    <t>2.1.1.2.6.a</t>
  </si>
  <si>
    <t>2.38</t>
  </si>
  <si>
    <t xml:space="preserve">Estudo da proteção hidráulica das adutoras do Sistema Torto-Santa Maria </t>
  </si>
  <si>
    <t>4.15</t>
  </si>
  <si>
    <t>2.1.1.2.6.b</t>
  </si>
  <si>
    <t>1.30</t>
  </si>
  <si>
    <t>Melhorias na ETE Recanto das EMAS</t>
  </si>
  <si>
    <t>Construção de abrigo para CCM; estrutura de apoio para duas centrífugas e leito de secagem</t>
  </si>
  <si>
    <t>2.1.2.2.4.d</t>
  </si>
  <si>
    <t>1.31</t>
  </si>
  <si>
    <t>Reforma do Galpão da Oficina da Manutenção Industrial</t>
  </si>
  <si>
    <t>2.2.1.6.1.f</t>
  </si>
  <si>
    <t>1.32</t>
  </si>
  <si>
    <t>Remanejamento de interceptores em diversas localidades do DF, 2ª Etapa</t>
  </si>
  <si>
    <t>2.1.2.2.5.e</t>
  </si>
  <si>
    <t>1.33</t>
  </si>
  <si>
    <t>Construção do Galpão de Hidrologia</t>
  </si>
  <si>
    <t>7979/2014</t>
  </si>
  <si>
    <t>2.2.1.5.1.a</t>
  </si>
  <si>
    <t>1.34</t>
  </si>
  <si>
    <t>Ampliação e revitalização do sub sistema produtor Taquara/Catetinho</t>
  </si>
  <si>
    <t>Captação, Elevatória e Adutoras do Taquara + Estação de Tratamento do Taquara (Q= 290 l/s) + Reservatório de Vol= 10.000 m3 (2x 5.000 m3)</t>
  </si>
  <si>
    <t>1.35</t>
  </si>
  <si>
    <t>Ampliação e revitalização do sub sistema produtor Gama</t>
  </si>
  <si>
    <t>Captação, Elevatória e Adutoras do Gama + Estação de Tratamento do Taquara (Q= 265 l/s)</t>
  </si>
  <si>
    <t>2.39</t>
  </si>
  <si>
    <t>Aquisição de tubulação para as obras de remanejamento de interceptores em diversas localidades do DF, 1ª Etapa.</t>
  </si>
  <si>
    <t>4039/2016</t>
  </si>
  <si>
    <t>2.40</t>
  </si>
  <si>
    <t>Aquisição de tubulação para as obras de remanejamento de interceptores em diversas localidades do DF, 2ª Etapa.</t>
  </si>
  <si>
    <t>2.1.2.2.5.f</t>
  </si>
  <si>
    <t>2.41</t>
  </si>
  <si>
    <t>Aquisição de Máquinas Especiais</t>
  </si>
  <si>
    <t>1.3.5</t>
  </si>
  <si>
    <t>2.2.2.3.1.d</t>
  </si>
  <si>
    <t>4040/2016</t>
  </si>
  <si>
    <t>Recuperação de interceptores em diversas localidades do DF - 1ª etapa</t>
  </si>
  <si>
    <t xml:space="preserve">Recuperação de interceptores nas regiões de:  Interceptor 414 Sul/ETE Sul – Brasília; Interceptor AE 2 AE 4 – IAPI – Guará; Interceptor AR24 - Sobradinho II; e Interceptor Q 07 ETE Sobradinho – Sobradinho </t>
  </si>
  <si>
    <t>Remanejamento de interceptores nas regiões de Taguatinga, Planaltina, SMAS/SCIA-ETE Sul, Sol Nascente, Zoológico e SIA - TR06/TR08.</t>
  </si>
  <si>
    <t>Aquisição de Motores Elétricos - 1ª etapa</t>
  </si>
  <si>
    <t xml:space="preserve"> 02 Hidrojatos + 01 Classificador de Sólidos +
 01 Bomba Reautoescorvante + 02 Trituradores</t>
  </si>
  <si>
    <t>- Equipamento para ensaio de rigidez.
- Oscílografo Digital.
- Equipamento para Ensaio de Fator de Potência</t>
  </si>
  <si>
    <t>BRB3272</t>
  </si>
  <si>
    <t>Contratação complementar CT 8601/2016 de 05/02/16</t>
  </si>
  <si>
    <t>CT8224/2012 Em recebimento provisório da obra</t>
  </si>
  <si>
    <t>Aquisição de 24 geradores de emergência e 02 geradores sobre rodas de 500 Kva.</t>
  </si>
  <si>
    <t>2.1.1.3.2.a
2.1.1.3.3.a
2.1.1.3.4.a</t>
  </si>
  <si>
    <t>Implantação do SES do Setor Habitacional Sol Nascente (Regiões A, B e C)</t>
  </si>
  <si>
    <t>2.1.2.1.7.b</t>
  </si>
  <si>
    <t>2.1.2.1.6.a</t>
  </si>
  <si>
    <t>2.1.2.1.8.a</t>
  </si>
  <si>
    <t xml:space="preserve">Execução das obras/serviços para instalação de geradores de emergência para  estações elevatórias de esgotos. </t>
  </si>
  <si>
    <t>2.2.2.3.6.a</t>
  </si>
  <si>
    <t>out-16</t>
  </si>
  <si>
    <t>2.2.1.6.1.i</t>
  </si>
  <si>
    <t xml:space="preserve">Construção do Galpão de Hidrologia </t>
  </si>
  <si>
    <t>2.1.2.2.1.c</t>
  </si>
  <si>
    <t>Aquisição de 30 unidades, para monitoramento do processo de 16 ETEs da Caesb - Amostradores automáticos refrigerados fixos, para local abrigado, para serem utilizados em coleta de amostras de esgotos domésticos.</t>
  </si>
  <si>
    <t>Aquisição e instalação de CCMs em diversas elevatórias (a/e) - 1ª etapa</t>
  </si>
  <si>
    <t>Aquisição de Equipamentos e Serviços para monitoramento de vazões e níveis de córregos e mananciais</t>
  </si>
  <si>
    <t>2676/2016</t>
  </si>
  <si>
    <t>2.1.2.2.6.a
2.1.2.2.4.a
2.1.2.2.4.b</t>
  </si>
  <si>
    <t>2078/2016</t>
  </si>
  <si>
    <t>3606/2016</t>
  </si>
  <si>
    <t>2.2.1.5.2.a</t>
  </si>
  <si>
    <t>4381/2016</t>
  </si>
  <si>
    <t>Aquisição de equipamentos para melhorias nos sistemas de abastecimento de água</t>
  </si>
  <si>
    <t>Aquisção de Bombas dosadoras peristálticas para Sistemas de Saneamento Rurais
Aquisição de bombas dosadoras para sistema produtor urbano.</t>
  </si>
  <si>
    <t xml:space="preserve">2.1.1.2.7.a
2.1.1.2.7.b
</t>
  </si>
  <si>
    <t>2.2.1.2.1.a</t>
  </si>
  <si>
    <t>2.2.1.2.2.a</t>
  </si>
  <si>
    <t>2.2.1.4.1.f</t>
  </si>
  <si>
    <t>2.2.2.2.3.a</t>
  </si>
  <si>
    <t>2.2.1.2.8.a</t>
  </si>
  <si>
    <t>2.42</t>
  </si>
  <si>
    <t>3660/2016</t>
  </si>
  <si>
    <t>Execução de obras de troca de redes de água Asa Norte</t>
  </si>
  <si>
    <t>BRB3322</t>
  </si>
  <si>
    <t>Elaboração de Curso, modalidade EAD, voltado para a Política Ambiental da Caesb.</t>
  </si>
  <si>
    <t>3.13</t>
  </si>
  <si>
    <t>Obras de engenharia para substituição de redes de abastecimento de água  SCLRN/SHCG 703 a 712</t>
  </si>
  <si>
    <t>2.2.1.2.4.b</t>
  </si>
  <si>
    <t>NEs: 2294-143218/14-3219/14-3220/143562/14-1869/14-1888/14 e 2184/14</t>
  </si>
  <si>
    <t>NEs: 4458/15-508/16-509/16-510/16</t>
  </si>
  <si>
    <t>Aquisição de Hidrômetros BID (Normal)</t>
  </si>
  <si>
    <t>Aquisição de Hidrômetros BID (Reembolso)</t>
  </si>
  <si>
    <t>Aquisição de Hidrômetros (Contrapartida)</t>
  </si>
  <si>
    <t xml:space="preserve">Serviços de Instalação de Hidrômetros </t>
  </si>
  <si>
    <t>CT 8485</t>
  </si>
  <si>
    <t>4854/2014</t>
  </si>
  <si>
    <t>Serviços de Instalação de Hidrômetros BID</t>
  </si>
  <si>
    <t>Diversos</t>
  </si>
  <si>
    <t>Nes: 563/13-516/14-564/13-230/13-2950/12-562/13-1847/13-247/13</t>
  </si>
  <si>
    <t>Serviços de Instalação de Hidrômetros (Contrapartida)</t>
  </si>
  <si>
    <t>2.1.2.2.5.b</t>
  </si>
  <si>
    <t>2.2.2.3.1.b</t>
  </si>
  <si>
    <t>2.2.1.1.3.c</t>
  </si>
  <si>
    <t>Prestação de serviço de telemetria e controle em nos DMCs já implantados no Distrito Federal.</t>
  </si>
  <si>
    <t>2.2.2.2.1.a</t>
  </si>
  <si>
    <t xml:space="preserve">Implementação de melhorias no Sistema de Gestão Ambiental </t>
  </si>
  <si>
    <t>Proc 1236/08 : 1ª etapa - concluída</t>
  </si>
  <si>
    <t>Proc.0557/2011: CT rescindido;
Obra parcialmente executada (só Região A e parte da Região B).</t>
  </si>
  <si>
    <t>1.36</t>
  </si>
  <si>
    <t>Implantação da Adutora de água Tratada de interligação do Sistema Corumbá ao Reservatório de Santa Maria</t>
  </si>
  <si>
    <t>Licitação composta por 03 lotes
- ETA Lago Sul (ETA-LS1)
- ETA Paranoá
- Vale do Amanhecer</t>
  </si>
  <si>
    <t>2.43</t>
  </si>
  <si>
    <t>Equipamentos da ETA Corumbá para reforço no Sistema Descoberto em 1,4 m3/s</t>
  </si>
  <si>
    <t>ETA Brasília
ETE Sul, ETE Norte
Elevatórias de Esgoto</t>
  </si>
  <si>
    <t>Aquisição de Bombas Submersíveis</t>
  </si>
  <si>
    <t>ETEs Sul e Norte
ETA Pipiripau</t>
  </si>
  <si>
    <t>Aquisição de Misturadores tipo "Mixers"</t>
  </si>
  <si>
    <t>2.44</t>
  </si>
  <si>
    <t>2.45</t>
  </si>
  <si>
    <t>Aquisição de Valvulas para o sistema de filtração da ETA RD</t>
  </si>
  <si>
    <t>Válvulas de Ar dos Filtros</t>
  </si>
  <si>
    <t>2.46</t>
  </si>
  <si>
    <t>2.47</t>
  </si>
  <si>
    <t>Aquisição de Compressores</t>
  </si>
  <si>
    <t>Sistema de Agua (ETA Bsb e Elevatórias Mestre D'Armas, Rib Pipiripau)
Sistema de Esgoto (ETEs Sul, Norte, Alagado, Sambambaia e Melchior)</t>
  </si>
  <si>
    <t>PROGRAMA DE SANEAMENTO AMBIENTAL DA CAESB - PLANO DE AQUISIÇÕES</t>
  </si>
  <si>
    <t>2.48</t>
  </si>
  <si>
    <t>COMENTÁRIO (Valores em US$1000)</t>
  </si>
  <si>
    <t>Aquisição de inversores de frequência de diversas potencias para elevatórias (A/E)</t>
  </si>
  <si>
    <t>2.49</t>
  </si>
  <si>
    <t>6.1</t>
  </si>
  <si>
    <t>1.37</t>
  </si>
  <si>
    <t xml:space="preserve">Adequações das ETE Sul, ETE Gama e ETE Norte </t>
  </si>
  <si>
    <t>01 micro trator + 01 pá carregadeira + 01 pá escavadeira + 01 Minicarregadeira (POE)</t>
  </si>
  <si>
    <t>2.1.2.2.4.i
2.2.2.3.2.e</t>
  </si>
  <si>
    <t>2.1.1.4.3.a
2.1.2.2.5.c</t>
  </si>
  <si>
    <t>2.1.2.1.1.a
2.1.2.1.1.b
2.1.2.1.1.c</t>
  </si>
  <si>
    <t>2.1.2.2.4.e</t>
  </si>
  <si>
    <t xml:space="preserve">2.1.1.2.9.a
2.1.1.2.9.b
2.1.1.2.9.c
2.1.1.2.9.d
2.1.1.2.9.e
</t>
  </si>
  <si>
    <t>2.1.1.4.4.b</t>
  </si>
  <si>
    <t>2.1.1.1.8.a</t>
  </si>
  <si>
    <t>2.2.1.1.3.a
2.2.1.1.3.d
2.2.1.1.3.e
2.2.1.1.3.f
2.2.1.1.3.g
2.2.1.1.3.h
2.2.1.1.3.i
2.2.1.1.3.j
2.2.1.1.3.k</t>
  </si>
  <si>
    <t>2.2.1.3.1.h</t>
  </si>
  <si>
    <t>2.2.1.3.1.e</t>
  </si>
  <si>
    <t>2.2.1.4.1.a
2.2.1.4.1.b
2.2.1.4.1.c
2.2.1.4.1.d
2.2.1.4.1.e</t>
  </si>
  <si>
    <t>2.2.2.1.1.a
2.2.2.1.1.b
2.2.2.1.1c
2.2.2.1.1.d
2.2.2.1.1.e
2.2.2.1.1.f
2.2.2.1.1.g
2.2.2.1.1.h
2.2.2.1.1.i</t>
  </si>
  <si>
    <t>09 lotes</t>
  </si>
  <si>
    <t>2.2.2.1.1.j</t>
  </si>
  <si>
    <t xml:space="preserve">2.2.2.3.4.a
2.2.2.3.4.b
2.2.2.3.4.c
2.2.2.3.4.d
2.2.2.3.4.e
2.2.2.3.4.f
2.2.2.3.4.g
2.2.2.3.4.h
2.2.2.3.4.i
2.2.2.3.4.j
2.2.2.3.4.k
2.2.2.3.4.l
</t>
  </si>
  <si>
    <t>2.1.1.4.3.b
2.1.2.2.5.d</t>
  </si>
  <si>
    <t>2.2.1.6.1.d</t>
  </si>
  <si>
    <t>2.1.1.4.4.a</t>
  </si>
  <si>
    <t>2.2.2.3.2.d
2.1.2.2.4.h
2.1.2.2.3.h</t>
  </si>
  <si>
    <t>2.2.2.3.2.f</t>
  </si>
  <si>
    <t>2.2.2.3.2.g
2.1.2.2.4.j</t>
  </si>
  <si>
    <t>2.2.1.3.4.a</t>
  </si>
  <si>
    <t>1.3.1</t>
  </si>
  <si>
    <t>1.3.3</t>
  </si>
  <si>
    <t>1.3.4</t>
  </si>
  <si>
    <t>2.2.1.5.3.a</t>
  </si>
  <si>
    <t>2.2.2.4.1.a</t>
  </si>
  <si>
    <t>2.2.1.5.4.a</t>
  </si>
  <si>
    <t>3.1.1.1</t>
  </si>
  <si>
    <r>
      <t>Barco e carreta para monitoramento da qualidade da água
Espectrofotômetro UV/Vis de alta resolução
Espectrofotômetro infravermelho
Concentradores de amostras para cromatografia gasosa (2)
Autoamostrador para ICP-OES
Sondas Multiparâmetros Autônomas (3)</t>
    </r>
    <r>
      <rPr>
        <sz val="12"/>
        <rFont val="Times New Roman"/>
        <family val="1"/>
      </rPr>
      <t xml:space="preserve">
Aquisição de unidades automatizadas para lavagem e termodesinfecção de vidrarias de laboratório (5)
aquisição de purificação de água para laboratórios
Microscópios para análise de Cryptosporidium e Parasitologia </t>
    </r>
  </si>
  <si>
    <t>5.1.a</t>
  </si>
  <si>
    <t>Avaliação Intermediária do Programa</t>
  </si>
  <si>
    <t>Contrato rescincido. Foi realizada nova licitação para a implantação das obras -  Item 1.24</t>
  </si>
  <si>
    <t>BRB 3402</t>
  </si>
  <si>
    <t>4910/2012
4911/2012
4912/2012</t>
  </si>
  <si>
    <t>6612/2012</t>
  </si>
  <si>
    <t>3635/2016</t>
  </si>
  <si>
    <t>8015/2016</t>
  </si>
  <si>
    <t>6677/2016</t>
  </si>
  <si>
    <t>7803/2016</t>
  </si>
  <si>
    <t>7801/2016</t>
  </si>
  <si>
    <t>6793/2017</t>
  </si>
  <si>
    <t>6553/2016</t>
  </si>
  <si>
    <t>7866/2016</t>
  </si>
  <si>
    <t>7051/2016</t>
  </si>
  <si>
    <t>5300/2016</t>
  </si>
  <si>
    <t>0350/2017</t>
  </si>
  <si>
    <t>0279/2017</t>
  </si>
  <si>
    <t>0278/2017</t>
  </si>
  <si>
    <t>7013/2016</t>
  </si>
  <si>
    <t>5045/2016</t>
  </si>
  <si>
    <t>1717/2016</t>
  </si>
  <si>
    <t>7747/2016</t>
  </si>
  <si>
    <t>3564/2016</t>
  </si>
  <si>
    <t>2.2.1.6.2.b</t>
  </si>
  <si>
    <t>Aquisição de Escavadeira hidraulica/esteira (lote 1)
Retroescavadeira 4x2/pneu e 03 Retroesc. 4x4/pneu 
Mini escavadeira para limpeza nas  ETEs.</t>
  </si>
  <si>
    <t xml:space="preserve">7978/2015
</t>
  </si>
  <si>
    <t>7869/2015
7565/2015</t>
  </si>
  <si>
    <t>- Aquisição de um Ônibus (Expresso Caesb)
- Elaboração de maquete do ciclo de saneamento para instalação no ônibus</t>
  </si>
  <si>
    <t>1.1.1</t>
  </si>
  <si>
    <t>3617/2016</t>
  </si>
  <si>
    <t xml:space="preserve">Aquisição de plataforma flutuante equipada;
Analisadores automáticos de óleos e graxas tipo soxhlet
Aquisição de medidores de pH; Balanças; Sistema completo para análise de DBO; Estufas, Incubadora para DBO e Bombas de vácuo.
Aquisição de Espectrofotômetro UV-Vis de média resolução; Aquisição de Termometros digitais </t>
  </si>
  <si>
    <t xml:space="preserve">2.1.2.2.1.a
2.1.2.2.1.b
2.1.2.2.1.d
2.1.2.2.1.e
</t>
  </si>
  <si>
    <t xml:space="preserve">1.3.2
</t>
  </si>
  <si>
    <t>BRB3595</t>
  </si>
  <si>
    <t>Execução das obras para implantação do SAA do Setor Hbitacional Sol Nascente, Bacia F</t>
  </si>
  <si>
    <t>BRB11035</t>
  </si>
  <si>
    <t>BRB11712</t>
  </si>
  <si>
    <t xml:space="preserve">BRB3418
BRB3419
BRB3420
</t>
  </si>
  <si>
    <t>Aquisição de 03 Centrífugas Decanter 
(GPLAN 4041,5826 )</t>
  </si>
  <si>
    <t>BRB3593</t>
  </si>
  <si>
    <t>2.50</t>
  </si>
  <si>
    <t>2.1.1.2.8.c</t>
  </si>
  <si>
    <t>Período: 01/06/2016 a 30/05/2017</t>
  </si>
  <si>
    <t>Preparadores de Polímeros</t>
  </si>
  <si>
    <t>(GPLAN 5090)</t>
  </si>
  <si>
    <t>2.51</t>
  </si>
  <si>
    <t>Gradeamento Mecanizado para ETE Sul e EEB Águas Claras</t>
  </si>
  <si>
    <t>(GPLAN 5091)</t>
  </si>
  <si>
    <t>2.52</t>
  </si>
  <si>
    <t>Unidade Pré-tratamento resíduo fossa</t>
  </si>
  <si>
    <t>2.53</t>
  </si>
  <si>
    <t>Mini Carregadeira</t>
  </si>
  <si>
    <t>4.16</t>
  </si>
  <si>
    <t>Consultoria para acreditação na Norma ABNT ISO 17025/2005</t>
  </si>
  <si>
    <t>7792/2009</t>
  </si>
  <si>
    <t>8601/2016</t>
  </si>
  <si>
    <t>071/2013</t>
  </si>
  <si>
    <t>8381/2013</t>
  </si>
  <si>
    <t>8224/2012</t>
  </si>
  <si>
    <t>8345/2011</t>
  </si>
  <si>
    <t>8393/2013</t>
  </si>
  <si>
    <t>8184/2016</t>
  </si>
  <si>
    <t>8185/2011</t>
  </si>
  <si>
    <t>8608/2016</t>
  </si>
  <si>
    <t>8316/2013
8405/2013
8314/2013</t>
  </si>
  <si>
    <t>Implantação de redes de esgotos na região do Grande Colorado (4 etapas) Realizados 3 CT (etapas 1, 2, e 3)</t>
  </si>
  <si>
    <t>Etp1 06/02/13 = R$10.791.012,86
Etp2 01/11/13 = R$4.012.388,31
Etp3 25/01/13 = R$5.763.788,93</t>
  </si>
  <si>
    <t>Número do Contrato</t>
  </si>
  <si>
    <t>070/2013-SO</t>
  </si>
  <si>
    <t>8485/2013</t>
  </si>
  <si>
    <t>ALSAN/ERCON/SANESI</t>
  </si>
  <si>
    <t>8444/2014</t>
  </si>
  <si>
    <t>8525/2015</t>
  </si>
  <si>
    <t>8599/2016</t>
  </si>
  <si>
    <t>8607/2016</t>
  </si>
  <si>
    <t>Const. Vale do Ouro</t>
  </si>
  <si>
    <t>8629/2016</t>
  </si>
  <si>
    <t>8661/2016</t>
  </si>
  <si>
    <t>1.38</t>
  </si>
  <si>
    <t>7716/2009</t>
  </si>
  <si>
    <t>Melhorias nas ETE's Sul e Norte</t>
  </si>
  <si>
    <t>1.39</t>
  </si>
  <si>
    <t>Recuperação do Reservatório de Sobradinho: RAP SO5</t>
  </si>
  <si>
    <t>7874/2007</t>
  </si>
  <si>
    <t>2429/2010</t>
  </si>
  <si>
    <t>8186/2011</t>
  </si>
  <si>
    <t>1.40</t>
  </si>
  <si>
    <t>8244/2012</t>
  </si>
  <si>
    <t>1.41</t>
  </si>
  <si>
    <t>Implantação do SES dos Condomínios La Font, Mansões entre Lagos e Novo Horizonte</t>
  </si>
  <si>
    <t>84/95/2014</t>
  </si>
  <si>
    <t>8645/2013</t>
  </si>
  <si>
    <t>1.42</t>
  </si>
  <si>
    <t>Implantação do SES do Setor de Mansões Dom Bosco</t>
  </si>
  <si>
    <t>8509/2015</t>
  </si>
  <si>
    <t>8646/2013</t>
  </si>
  <si>
    <r>
      <t xml:space="preserve">Metodologia à distância, será hospedado e ofertado no Sistema de Gerenciamento de Cursos da Caesb – plataforma </t>
    </r>
    <r>
      <rPr>
        <i/>
        <sz val="12"/>
        <rFont val="Times New Roman"/>
        <family val="1"/>
      </rPr>
      <t>Moodle.</t>
    </r>
  </si>
  <si>
    <t>1.38 a 1.42</t>
  </si>
  <si>
    <t>Novos empreendimentos incluídos</t>
  </si>
  <si>
    <t>2.2.2.3.4.g</t>
  </si>
  <si>
    <t>2.54</t>
  </si>
  <si>
    <t>2.55</t>
  </si>
  <si>
    <t>2.56</t>
  </si>
  <si>
    <t xml:space="preserve">Organizado em 41 lotes de compras (41 GPLANs)
5392;6009;6010;6011;6012;6013;5390;6014.6015;6016;6017;6018;6019;6020;6021;6022;6023;5388;6024;6025;6026;6027;6028;6029;6030;6031;6032;5391;6033;6034;6039;5387;5385; 6035;6036;5393;6037;6038;6087;6088;6089
</t>
  </si>
  <si>
    <t>Equipamentos de Instrumentação (05 lotes)</t>
  </si>
  <si>
    <t>Equipamentos de Infraestrutura de Comunicação  (08 lotes):</t>
  </si>
  <si>
    <t>Sistema de Automação e Controle (06 Lotes)</t>
  </si>
  <si>
    <t xml:space="preserve">Implantação do Parque Bernardo Sayão </t>
  </si>
  <si>
    <t>7760/16</t>
  </si>
  <si>
    <t>Equipamentos para adequação de metodologia aos requisitos da Norma  ISO 17025/2005</t>
  </si>
  <si>
    <t>2.57</t>
  </si>
  <si>
    <t>1.43</t>
  </si>
  <si>
    <t>1.44</t>
  </si>
  <si>
    <t>1.45</t>
  </si>
  <si>
    <t>Melhorias na Estação Elavatória de Esgotos de Planaltina Sul (EEB. PLT. 002) 5.14</t>
  </si>
  <si>
    <t>Recuperação e revitalização do reservatório de Equalização do GAMA 01 (REQ GAMA 001) 5.10</t>
  </si>
  <si>
    <t>Implantação Adutora Paranoazinho (AAB. PRZ. 010) 5.1</t>
  </si>
  <si>
    <t>Recuperação e revitalização do reservatório apoiado de Brasília 02 (RAP PPL 002) 5.6</t>
  </si>
  <si>
    <t>1.46</t>
  </si>
  <si>
    <t>2.1.1.1.7.a</t>
  </si>
  <si>
    <t>GPLAN 4512</t>
  </si>
  <si>
    <t>GPLAN 4548</t>
  </si>
  <si>
    <t>2.1.1.5.5.a</t>
  </si>
  <si>
    <t>GPLAN</t>
  </si>
  <si>
    <t xml:space="preserve">GPLAN </t>
  </si>
  <si>
    <t>2.1.2.2.3.g</t>
  </si>
  <si>
    <t>1.43 a 1.47</t>
  </si>
  <si>
    <t>Novos empreendimentos incluidos</t>
  </si>
  <si>
    <t>2.1.2.2.4.c</t>
  </si>
  <si>
    <t>1.47</t>
  </si>
  <si>
    <t>1.48</t>
  </si>
  <si>
    <t xml:space="preserve">2.1.2.2.4.k </t>
  </si>
  <si>
    <t>Substituição do Interceptor STRC Q. 142 a 146 - Planaltina</t>
  </si>
  <si>
    <t>2.1.2.2.5.h</t>
  </si>
  <si>
    <t>2.58</t>
  </si>
  <si>
    <t>Aquisição de disjuntores a vácuo de 2.300 Volts e execução de serviços desorrentes de retrofit</t>
  </si>
  <si>
    <t xml:space="preserve"> - 10 unid para SAA 
 - 24 unid para SES</t>
  </si>
  <si>
    <t>2.2.1.61.n
2.2.1.6.1.o</t>
  </si>
  <si>
    <t>2.59</t>
  </si>
  <si>
    <t>Aquisição de 02 caminhões hidrabasket para servuços em instalações elétricas</t>
  </si>
  <si>
    <t>2.60</t>
  </si>
  <si>
    <t>2.61</t>
  </si>
  <si>
    <t>Aquisição de Rotoválvulas para descargas das bombas da EAB. RDE.001</t>
  </si>
  <si>
    <t>Aquisição de Motoredutor de engrenagem helicoidais</t>
  </si>
  <si>
    <t>2.2.1.6.1.p</t>
  </si>
  <si>
    <t>2.2.1.6.1.l</t>
  </si>
  <si>
    <t>2.2.1.6.1.m</t>
  </si>
  <si>
    <t>Atualização No : 5.E</t>
  </si>
  <si>
    <t>Atualização No: 5E</t>
  </si>
  <si>
    <r>
      <t>Estação Elevatória de Esgotos, extravaso</t>
    </r>
    <r>
      <rPr>
        <sz val="12"/>
        <color rgb="FFFF0000"/>
        <rFont val="Timt"/>
      </rPr>
      <t xml:space="preserve">r, </t>
    </r>
    <r>
      <rPr>
        <sz val="12"/>
        <color rgb="FFFF0000"/>
        <rFont val="Times New Roman"/>
        <family val="1"/>
      </rPr>
      <t xml:space="preserve">linhas de recalque e redes públicas na </t>
    </r>
    <r>
      <rPr>
        <b/>
        <sz val="11"/>
        <color rgb="FFFF0000"/>
        <rFont val="Times New Roman"/>
        <family val="1"/>
      </rPr>
      <t>Bacia F</t>
    </r>
    <r>
      <rPr>
        <sz val="11"/>
        <color rgb="FFFF0000"/>
        <rFont val="Times New Roman"/>
        <family val="1"/>
      </rPr>
      <t xml:space="preserve"> do Setor Sol Nascente, Ceilândia, DF</t>
    </r>
  </si>
  <si>
    <t>GPLAN 6097</t>
  </si>
  <si>
    <t>7804/2016</t>
  </si>
  <si>
    <t>Atualizado em:27/03/2017</t>
  </si>
  <si>
    <t>Atualizado em: 27/03/2017</t>
  </si>
  <si>
    <t>Recuperação dos Reservatórios Apoiado e Elevado de Ceilândia (RAP CEI e REL CE1)</t>
  </si>
  <si>
    <t>2.1.1.5.1.b</t>
  </si>
  <si>
    <t>2.62</t>
  </si>
  <si>
    <t>2.51 a 2.62</t>
  </si>
  <si>
    <t>5.2</t>
  </si>
  <si>
    <t xml:space="preserve"> Elaboração de Projeto Executivo para adequações da ETA Brasília </t>
  </si>
  <si>
    <t>2.1.3.6</t>
  </si>
  <si>
    <r>
      <t xml:space="preserve">2.1.1.2.8.a
2.1.1.2.8.b
</t>
    </r>
    <r>
      <rPr>
        <strike/>
        <sz val="12"/>
        <rFont val="Times New Roman"/>
        <family val="1"/>
      </rPr>
      <t>2.1.1.2.8.c</t>
    </r>
    <r>
      <rPr>
        <sz val="12"/>
        <rFont val="Times New Roman"/>
        <family val="1"/>
      </rPr>
      <t xml:space="preserve">
2.1.1.2.8.d</t>
    </r>
  </si>
  <si>
    <t>2.1.2.2.1.h</t>
  </si>
  <si>
    <t>2.1.2.2.1.i</t>
  </si>
  <si>
    <t>2.1.2.2.1.j</t>
  </si>
  <si>
    <t>2.1.2.2.1.k</t>
  </si>
  <si>
    <t>2.2.1.4.1.j</t>
  </si>
  <si>
    <t>2.2.1.4.1.k</t>
  </si>
  <si>
    <t>2.2.1.4.1.l</t>
  </si>
  <si>
    <t>Automação de sistemas operacionais. Equipamentos de Infraestrutura de Comunicação  (08 lotes):</t>
  </si>
  <si>
    <t>Automação de sistemas operacionais. . Equipamentos de Instrumentação (05 lotes)</t>
  </si>
  <si>
    <t>Automação de sistemas operacionais. Sistema de Automação e Controle (06 Lotes)</t>
  </si>
  <si>
    <t>2.2.2.3.4.m</t>
  </si>
  <si>
    <r>
      <t xml:space="preserve">Gestão da Macromedição - </t>
    </r>
    <r>
      <rPr>
        <strike/>
        <sz val="12"/>
        <rFont val="Times New Roman"/>
        <family val="1"/>
      </rPr>
      <t>substituição de medidores eletromagnéticos e modernização da área de macromedição</t>
    </r>
    <r>
      <rPr>
        <sz val="12"/>
        <rFont val="Times New Roman"/>
        <family val="1"/>
      </rPr>
      <t xml:space="preserve">
Equipamentos para adequação do laboratório de hidráulica aplicada e melhoria das atividades de macromedição e pitometria </t>
    </r>
  </si>
  <si>
    <t>Este empreendimento foi subsituidos pelos itens: 2.55, 2.56, e 2.57</t>
  </si>
  <si>
    <t>2.1.1.5.8.a</t>
  </si>
  <si>
    <r>
      <t>2.1.1.5.9.a</t>
    </r>
    <r>
      <rPr>
        <sz val="12"/>
        <color theme="1"/>
        <rFont val="Times New Roman"/>
        <family val="1"/>
      </rPr>
      <t> </t>
    </r>
  </si>
  <si>
    <r>
      <t>2.1.2.1.4.b</t>
    </r>
    <r>
      <rPr>
        <sz val="12"/>
        <color theme="1"/>
        <rFont val="Times New Roman"/>
        <family val="1"/>
      </rPr>
      <t>  </t>
    </r>
  </si>
  <si>
    <t>2.20 Automação de sistemas operacionais</t>
  </si>
  <si>
    <t>Inclusão de empreendimentos de contrapartida, já prestado conta.</t>
  </si>
  <si>
    <t>6.1 Elaboração de Cursos EAD</t>
  </si>
  <si>
    <t>Mudou Método de Revisão de Ex-Ante para Ex-Post</t>
  </si>
  <si>
    <t>Mudou Método de Revisão de Ex-Post para Ex-Ante</t>
  </si>
  <si>
    <t>4.16  Consultoria para acreditação na Norma ABNT ISO 17025/2005</t>
  </si>
  <si>
    <t>4.9 Projeto de implantação de sistema de gerenciamento de dados de recursos hídricos</t>
  </si>
  <si>
    <t>Novo empreendimento incluído</t>
  </si>
  <si>
    <t>Bacia G - Esgoto Sol Nascente</t>
  </si>
  <si>
    <t>BRB3428
BRB3429
BRB3430
BRB3431
BRB3432
BRB3433
BRB3434
BRB3435
BRB3436</t>
  </si>
  <si>
    <t>Estação de Tratamento do Gama (Q=320 l/s) Pré fabricada</t>
  </si>
  <si>
    <t>1.49</t>
  </si>
  <si>
    <t xml:space="preserve">2.1.2.2.4.l </t>
  </si>
  <si>
    <t>BRB3599</t>
  </si>
  <si>
    <t>Será solicitado Aditivo</t>
  </si>
  <si>
    <t>BRB3401</t>
  </si>
  <si>
    <t xml:space="preserve">
BRB 3202
BRB3323</t>
  </si>
  <si>
    <t>2.40 Aquisição de tubulação para as obras de remanejamento de intercepptores em diversas localidades do DF - 2a. Etapa</t>
  </si>
  <si>
    <t>Item Excluído por ter sido incluído junto com a contratação da obra de remanejamento de interceptores 2ª Etapa - Item 1.31</t>
  </si>
  <si>
    <t>2.49 Geração de Energia Fotovoltáica - Ed. Sede</t>
  </si>
  <si>
    <t>1.49 Bacia G - Esgoto Sol Nascente</t>
  </si>
  <si>
    <t xml:space="preserve">Mudou Método de Revisão Ex-Post para Ex-Ante </t>
  </si>
  <si>
    <t>1.31 Remanejamento de interceptores em diversas localidades do DF. 2° Etapa.</t>
  </si>
  <si>
    <t>Incluida a aquisição de materiais que estava prevista na atividade 2.40. Vlor total deste empreendimento passou de U$$ 6.377,14 para U$$ 9.694,29.</t>
  </si>
  <si>
    <t>2.1.2.1.2.b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</si>
</sst>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[$-416]mmm\-yy;@"/>
    <numFmt numFmtId="167" formatCode="#,##0.00_ ;\-#,##0.00\ "/>
    <numFmt numFmtId="168" formatCode="&quot;R$ &quot;#,##0.00_);[Red]\(&quot;R$ &quot;#,##0.00\)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1"/>
    </font>
    <font>
      <u/>
      <sz val="12"/>
      <name val="Times New Roman"/>
      <family val="1"/>
    </font>
    <font>
      <sz val="20"/>
      <name val="Times New Roman"/>
      <family val="1"/>
    </font>
    <font>
      <sz val="12"/>
      <color theme="0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0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b/>
      <sz val="12"/>
      <color theme="0"/>
      <name val="Times New Roman"/>
      <family val="1"/>
    </font>
    <font>
      <sz val="10"/>
      <name val="Verdana"/>
      <family val="2"/>
    </font>
    <font>
      <b/>
      <strike/>
      <sz val="12"/>
      <name val="Times New Roman"/>
      <family val="1"/>
    </font>
    <font>
      <strike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color rgb="FFFB5F53"/>
      <name val="Times New Roman"/>
      <family val="1"/>
    </font>
    <font>
      <sz val="10"/>
      <color rgb="FFFF0000"/>
      <name val="Calibri"/>
      <family val="2"/>
    </font>
    <font>
      <i/>
      <sz val="12"/>
      <name val="Times New Roman"/>
      <family val="1"/>
    </font>
    <font>
      <b/>
      <u/>
      <sz val="14"/>
      <name val="Arial"/>
      <family val="2"/>
    </font>
    <font>
      <sz val="12"/>
      <color rgb="FFFF0000"/>
      <name val="Timt"/>
    </font>
    <font>
      <sz val="10"/>
      <color rgb="FF00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1F497D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0" fontId="37" fillId="0" borderId="0"/>
    <xf numFmtId="165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9" fillId="0" borderId="0"/>
    <xf numFmtId="168" fontId="56" fillId="0" borderId="0" applyFont="0" applyFill="0" applyBorder="0" applyAlignment="0" applyProtection="0"/>
    <xf numFmtId="0" fontId="6" fillId="20" borderId="66" applyNumberFormat="0" applyAlignment="0" applyProtection="0"/>
    <xf numFmtId="0" fontId="12" fillId="0" borderId="67" applyNumberFormat="0" applyFill="0" applyAlignment="0" applyProtection="0"/>
    <xf numFmtId="0" fontId="13" fillId="7" borderId="66" applyNumberFormat="0" applyAlignment="0" applyProtection="0"/>
    <xf numFmtId="0" fontId="1" fillId="23" borderId="68" applyNumberFormat="0" applyFont="0" applyAlignment="0" applyProtection="0"/>
    <xf numFmtId="0" fontId="16" fillId="20" borderId="69" applyNumberFormat="0" applyAlignment="0" applyProtection="0"/>
    <xf numFmtId="0" fontId="18" fillId="0" borderId="70" applyNumberFormat="0" applyFill="0" applyAlignment="0" applyProtection="0"/>
    <xf numFmtId="0" fontId="1" fillId="23" borderId="68" applyNumberFormat="0" applyFont="0" applyAlignment="0" applyProtection="0"/>
    <xf numFmtId="165" fontId="37" fillId="0" borderId="0" applyFont="0" applyFill="0" applyBorder="0" applyAlignment="0" applyProtection="0"/>
    <xf numFmtId="0" fontId="58" fillId="0" borderId="0"/>
    <xf numFmtId="164" fontId="37" fillId="0" borderId="0" applyFont="0" applyFill="0" applyBorder="0" applyAlignment="0" applyProtection="0"/>
  </cellStyleXfs>
  <cellXfs count="626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1" xfId="38" applyFont="1" applyBorder="1"/>
    <xf numFmtId="0" fontId="30" fillId="0" borderId="21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17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6" borderId="24" xfId="44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9" fillId="26" borderId="18" xfId="44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7" fillId="26" borderId="23" xfId="0" applyFont="1" applyFill="1" applyBorder="1" applyAlignment="1">
      <alignment horizontal="center" vertical="center"/>
    </xf>
    <xf numFmtId="0" fontId="29" fillId="26" borderId="19" xfId="44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9" fillId="26" borderId="14" xfId="44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8" fillId="0" borderId="11" xfId="1" applyFont="1" applyFill="1" applyBorder="1" applyAlignment="1">
      <alignment vertical="center" wrapText="1"/>
    </xf>
    <xf numFmtId="0" fontId="28" fillId="0" borderId="12" xfId="1" applyFont="1" applyFill="1" applyBorder="1" applyAlignment="1">
      <alignment vertical="center" wrapText="1"/>
    </xf>
    <xf numFmtId="0" fontId="28" fillId="0" borderId="13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22" xfId="1" applyFont="1" applyFill="1" applyBorder="1" applyAlignment="1">
      <alignment vertical="center" wrapText="1"/>
    </xf>
    <xf numFmtId="0" fontId="32" fillId="27" borderId="0" xfId="44" applyFont="1" applyFill="1" applyBorder="1" applyAlignment="1">
      <alignment horizontal="left" vertical="center" wrapText="1"/>
    </xf>
    <xf numFmtId="0" fontId="32" fillId="0" borderId="42" xfId="38" applyFont="1" applyFill="1" applyBorder="1" applyAlignment="1">
      <alignment vertical="center" wrapText="1"/>
    </xf>
    <xf numFmtId="0" fontId="31" fillId="0" borderId="0" xfId="0" applyFont="1" applyBorder="1" applyAlignment="1"/>
    <xf numFmtId="0" fontId="33" fillId="0" borderId="0" xfId="0" applyFont="1" applyAlignment="1">
      <alignment vertical="center"/>
    </xf>
    <xf numFmtId="0" fontId="32" fillId="0" borderId="42" xfId="0" applyFont="1" applyBorder="1" applyAlignment="1">
      <alignment vertical="center"/>
    </xf>
    <xf numFmtId="0" fontId="30" fillId="0" borderId="0" xfId="0" applyFont="1" applyBorder="1"/>
    <xf numFmtId="4" fontId="30" fillId="0" borderId="0" xfId="0" applyNumberFormat="1" applyFont="1" applyBorder="1"/>
    <xf numFmtId="10" fontId="30" fillId="0" borderId="0" xfId="0" applyNumberFormat="1" applyFont="1" applyBorder="1"/>
    <xf numFmtId="0" fontId="32" fillId="27" borderId="44" xfId="44" applyFont="1" applyFill="1" applyBorder="1" applyAlignment="1">
      <alignment horizontal="left" vertical="center" wrapText="1"/>
    </xf>
    <xf numFmtId="166" fontId="32" fillId="27" borderId="41" xfId="0" applyNumberFormat="1" applyFont="1" applyFill="1" applyBorder="1" applyAlignment="1" applyProtection="1">
      <alignment horizontal="left" vertical="center" wrapText="1"/>
    </xf>
    <xf numFmtId="0" fontId="32" fillId="27" borderId="41" xfId="38" applyFont="1" applyFill="1" applyBorder="1" applyAlignment="1">
      <alignment vertical="center" wrapText="1"/>
    </xf>
    <xf numFmtId="10" fontId="32" fillId="0" borderId="42" xfId="38" applyNumberFormat="1" applyFont="1" applyFill="1" applyBorder="1" applyAlignment="1">
      <alignment horizontal="center" vertical="center" wrapText="1"/>
    </xf>
    <xf numFmtId="10" fontId="32" fillId="0" borderId="42" xfId="38" applyNumberFormat="1" applyFont="1" applyFill="1" applyBorder="1" applyAlignment="1">
      <alignment vertical="center" wrapText="1"/>
    </xf>
    <xf numFmtId="0" fontId="32" fillId="0" borderId="42" xfId="0" applyFont="1" applyFill="1" applyBorder="1" applyAlignment="1">
      <alignment horizontal="center" vertical="center"/>
    </xf>
    <xf numFmtId="4" fontId="32" fillId="0" borderId="42" xfId="38" applyNumberFormat="1" applyFont="1" applyFill="1" applyBorder="1" applyAlignment="1">
      <alignment horizontal="center" vertical="center" wrapText="1"/>
    </xf>
    <xf numFmtId="0" fontId="32" fillId="0" borderId="42" xfId="1" applyFont="1" applyFill="1" applyBorder="1" applyAlignment="1">
      <alignment vertical="center" wrapText="1"/>
    </xf>
    <xf numFmtId="0" fontId="32" fillId="27" borderId="41" xfId="38" applyFont="1" applyFill="1" applyBorder="1"/>
    <xf numFmtId="0" fontId="32" fillId="0" borderId="32" xfId="0" applyFont="1" applyBorder="1" applyAlignment="1">
      <alignment vertical="center"/>
    </xf>
    <xf numFmtId="0" fontId="30" fillId="0" borderId="0" xfId="0" applyFont="1" applyBorder="1" applyAlignment="1">
      <alignment horizontal="center"/>
    </xf>
    <xf numFmtId="0" fontId="33" fillId="0" borderId="32" xfId="0" applyFont="1" applyBorder="1"/>
    <xf numFmtId="0" fontId="33" fillId="0" borderId="42" xfId="0" applyFont="1" applyBorder="1"/>
    <xf numFmtId="0" fontId="33" fillId="27" borderId="41" xfId="38" applyFont="1" applyFill="1" applyBorder="1" applyAlignment="1">
      <alignment horizontal="center" vertical="center" wrapText="1"/>
    </xf>
    <xf numFmtId="4" fontId="33" fillId="30" borderId="42" xfId="38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/>
    <xf numFmtId="0" fontId="32" fillId="27" borderId="42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2" xfId="0" applyFont="1" applyBorder="1"/>
    <xf numFmtId="10" fontId="32" fillId="0" borderId="42" xfId="0" applyNumberFormat="1" applyFont="1" applyBorder="1" applyAlignment="1">
      <alignment horizontal="center" vertical="center"/>
    </xf>
    <xf numFmtId="10" fontId="32" fillId="0" borderId="42" xfId="0" applyNumberFormat="1" applyFont="1" applyBorder="1"/>
    <xf numFmtId="0" fontId="32" fillId="0" borderId="32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2" xfId="1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/>
    <xf numFmtId="10" fontId="32" fillId="0" borderId="32" xfId="0" applyNumberFormat="1" applyFont="1" applyBorder="1" applyAlignment="1">
      <alignment horizontal="center" vertical="center"/>
    </xf>
    <xf numFmtId="10" fontId="32" fillId="0" borderId="32" xfId="0" applyNumberFormat="1" applyFont="1" applyBorder="1"/>
    <xf numFmtId="0" fontId="32" fillId="0" borderId="32" xfId="0" applyFont="1" applyBorder="1" applyAlignment="1">
      <alignment horizontal="center" vertical="center"/>
    </xf>
    <xf numFmtId="0" fontId="32" fillId="27" borderId="32" xfId="0" applyFont="1" applyFill="1" applyBorder="1"/>
    <xf numFmtId="0" fontId="32" fillId="27" borderId="42" xfId="0" applyFont="1" applyFill="1" applyBorder="1"/>
    <xf numFmtId="0" fontId="32" fillId="27" borderId="41" xfId="38" applyFont="1" applyFill="1" applyBorder="1" applyAlignment="1">
      <alignment horizontal="left" vertical="center" wrapText="1"/>
    </xf>
    <xf numFmtId="0" fontId="32" fillId="0" borderId="34" xfId="0" applyFont="1" applyBorder="1"/>
    <xf numFmtId="0" fontId="32" fillId="27" borderId="41" xfId="0" applyFont="1" applyFill="1" applyBorder="1" applyAlignment="1">
      <alignment vertical="center"/>
    </xf>
    <xf numFmtId="0" fontId="32" fillId="27" borderId="41" xfId="0" applyFont="1" applyFill="1" applyBorder="1"/>
    <xf numFmtId="0" fontId="32" fillId="0" borderId="0" xfId="0" applyFont="1" applyBorder="1"/>
    <xf numFmtId="10" fontId="32" fillId="0" borderId="0" xfId="0" applyNumberFormat="1" applyFont="1" applyBorder="1" applyAlignment="1">
      <alignment horizontal="center" vertical="center"/>
    </xf>
    <xf numFmtId="10" fontId="32" fillId="0" borderId="0" xfId="0" applyNumberFormat="1" applyFont="1" applyBorder="1"/>
    <xf numFmtId="0" fontId="32" fillId="0" borderId="0" xfId="0" applyFont="1" applyBorder="1" applyAlignment="1">
      <alignment horizontal="center"/>
    </xf>
    <xf numFmtId="166" fontId="32" fillId="27" borderId="41" xfId="0" applyNumberFormat="1" applyFont="1" applyFill="1" applyBorder="1" applyAlignment="1" applyProtection="1">
      <alignment horizontal="center" vertical="center" wrapText="1"/>
    </xf>
    <xf numFmtId="166" fontId="32" fillId="27" borderId="41" xfId="0" applyNumberFormat="1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38" xfId="0" applyFont="1" applyBorder="1" applyAlignment="1">
      <alignment vertical="center"/>
    </xf>
    <xf numFmtId="0" fontId="32" fillId="0" borderId="38" xfId="0" applyFont="1" applyBorder="1"/>
    <xf numFmtId="0" fontId="32" fillId="0" borderId="38" xfId="0" applyFont="1" applyBorder="1" applyAlignment="1">
      <alignment horizontal="center"/>
    </xf>
    <xf numFmtId="4" fontId="33" fillId="0" borderId="38" xfId="48" applyNumberFormat="1" applyFont="1" applyBorder="1" applyAlignment="1">
      <alignment horizontal="center" vertical="center"/>
    </xf>
    <xf numFmtId="10" fontId="32" fillId="0" borderId="38" xfId="0" applyNumberFormat="1" applyFont="1" applyBorder="1" applyAlignment="1">
      <alignment horizontal="center" vertical="center"/>
    </xf>
    <xf numFmtId="10" fontId="32" fillId="0" borderId="38" xfId="0" applyNumberFormat="1" applyFont="1" applyBorder="1"/>
    <xf numFmtId="0" fontId="32" fillId="0" borderId="38" xfId="0" applyFont="1" applyBorder="1" applyAlignment="1">
      <alignment horizontal="center" vertical="center"/>
    </xf>
    <xf numFmtId="0" fontId="32" fillId="27" borderId="41" xfId="44" applyFont="1" applyFill="1" applyBorder="1" applyAlignment="1">
      <alignment horizontal="left" vertical="center" wrapText="1"/>
    </xf>
    <xf numFmtId="0" fontId="33" fillId="0" borderId="12" xfId="0" applyFont="1" applyBorder="1"/>
    <xf numFmtId="0" fontId="36" fillId="27" borderId="41" xfId="38" applyFont="1" applyFill="1" applyBorder="1"/>
    <xf numFmtId="0" fontId="32" fillId="27" borderId="51" xfId="38" applyFont="1" applyFill="1" applyBorder="1"/>
    <xf numFmtId="0" fontId="32" fillId="27" borderId="27" xfId="38" applyFont="1" applyFill="1" applyBorder="1"/>
    <xf numFmtId="0" fontId="32" fillId="27" borderId="40" xfId="38" applyFont="1" applyFill="1" applyBorder="1"/>
    <xf numFmtId="0" fontId="32" fillId="27" borderId="41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3" xfId="0" applyFont="1" applyBorder="1"/>
    <xf numFmtId="0" fontId="32" fillId="27" borderId="42" xfId="38" applyFont="1" applyFill="1" applyBorder="1"/>
    <xf numFmtId="0" fontId="30" fillId="27" borderId="0" xfId="0" applyFont="1" applyFill="1" applyBorder="1" applyAlignment="1">
      <alignment horizontal="center"/>
    </xf>
    <xf numFmtId="0" fontId="30" fillId="27" borderId="0" xfId="0" applyFont="1" applyFill="1" applyBorder="1"/>
    <xf numFmtId="0" fontId="30" fillId="27" borderId="0" xfId="0" applyFont="1" applyFill="1"/>
    <xf numFmtId="0" fontId="32" fillId="0" borderId="43" xfId="0" applyFont="1" applyBorder="1" applyAlignment="1">
      <alignment vertical="center"/>
    </xf>
    <xf numFmtId="10" fontId="32" fillId="0" borderId="43" xfId="0" applyNumberFormat="1" applyFont="1" applyBorder="1" applyAlignment="1">
      <alignment horizontal="center" vertical="center"/>
    </xf>
    <xf numFmtId="10" fontId="32" fillId="0" borderId="43" xfId="0" applyNumberFormat="1" applyFont="1" applyBorder="1"/>
    <xf numFmtId="0" fontId="32" fillId="27" borderId="43" xfId="0" applyFont="1" applyFill="1" applyBorder="1" applyAlignment="1">
      <alignment horizontal="center" vertical="center" wrapText="1"/>
    </xf>
    <xf numFmtId="4" fontId="32" fillId="27" borderId="43" xfId="0" applyNumberFormat="1" applyFont="1" applyFill="1" applyBorder="1" applyAlignment="1">
      <alignment horizontal="left" vertical="center" wrapText="1"/>
    </xf>
    <xf numFmtId="0" fontId="32" fillId="27" borderId="18" xfId="0" applyFont="1" applyFill="1" applyBorder="1" applyAlignment="1">
      <alignment horizontal="center" vertical="center"/>
    </xf>
    <xf numFmtId="0" fontId="32" fillId="27" borderId="43" xfId="0" applyFont="1" applyFill="1" applyBorder="1" applyAlignment="1">
      <alignment vertical="center" wrapText="1"/>
    </xf>
    <xf numFmtId="0" fontId="32" fillId="27" borderId="41" xfId="0" applyFont="1" applyFill="1" applyBorder="1" applyAlignment="1">
      <alignment vertical="center" wrapText="1"/>
    </xf>
    <xf numFmtId="0" fontId="32" fillId="27" borderId="41" xfId="38" applyFont="1" applyFill="1" applyBorder="1" applyAlignment="1">
      <alignment wrapText="1"/>
    </xf>
    <xf numFmtId="166" fontId="32" fillId="27" borderId="41" xfId="0" applyNumberFormat="1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center" vertical="center"/>
    </xf>
    <xf numFmtId="0" fontId="33" fillId="30" borderId="42" xfId="38" applyFont="1" applyFill="1" applyBorder="1" applyAlignment="1">
      <alignment horizontal="center" vertical="center" wrapText="1"/>
    </xf>
    <xf numFmtId="10" fontId="33" fillId="30" borderId="42" xfId="38" applyNumberFormat="1" applyFont="1" applyFill="1" applyBorder="1" applyAlignment="1">
      <alignment horizontal="center" vertical="center" wrapText="1"/>
    </xf>
    <xf numFmtId="0" fontId="32" fillId="0" borderId="42" xfId="38" applyFont="1" applyFill="1" applyBorder="1" applyAlignment="1">
      <alignment horizontal="center" vertical="center" wrapText="1"/>
    </xf>
    <xf numFmtId="0" fontId="33" fillId="30" borderId="46" xfId="0" applyFont="1" applyFill="1" applyBorder="1" applyAlignment="1">
      <alignment horizontal="center" vertical="center"/>
    </xf>
    <xf numFmtId="0" fontId="32" fillId="0" borderId="22" xfId="38" applyFont="1" applyFill="1" applyBorder="1" applyAlignment="1">
      <alignment vertical="center" wrapText="1"/>
    </xf>
    <xf numFmtId="0" fontId="32" fillId="0" borderId="22" xfId="38" applyFont="1" applyFill="1" applyBorder="1" applyAlignment="1">
      <alignment horizontal="center" vertical="center" wrapText="1"/>
    </xf>
    <xf numFmtId="4" fontId="32" fillId="0" borderId="22" xfId="38" applyNumberFormat="1" applyFont="1" applyFill="1" applyBorder="1" applyAlignment="1">
      <alignment vertical="center" wrapText="1"/>
    </xf>
    <xf numFmtId="10" fontId="32" fillId="0" borderId="22" xfId="38" applyNumberFormat="1" applyFont="1" applyFill="1" applyBorder="1" applyAlignment="1">
      <alignment horizontal="center" vertical="center" wrapText="1"/>
    </xf>
    <xf numFmtId="0" fontId="33" fillId="0" borderId="22" xfId="38" applyFont="1" applyFill="1" applyBorder="1" applyAlignment="1">
      <alignment vertical="center" wrapText="1"/>
    </xf>
    <xf numFmtId="0" fontId="32" fillId="0" borderId="30" xfId="0" applyFont="1" applyBorder="1" applyAlignment="1">
      <alignment horizontal="center" vertical="center"/>
    </xf>
    <xf numFmtId="0" fontId="33" fillId="0" borderId="50" xfId="0" applyFont="1" applyBorder="1"/>
    <xf numFmtId="0" fontId="33" fillId="0" borderId="30" xfId="46" applyFont="1" applyBorder="1" applyAlignment="1">
      <alignment horizontal="center" vertical="center"/>
    </xf>
    <xf numFmtId="0" fontId="33" fillId="0" borderId="12" xfId="38" applyFont="1" applyFill="1" applyBorder="1" applyAlignment="1">
      <alignment vertical="center" wrapText="1"/>
    </xf>
    <xf numFmtId="0" fontId="33" fillId="30" borderId="47" xfId="0" applyFont="1" applyFill="1" applyBorder="1" applyAlignment="1">
      <alignment horizontal="center" vertical="center"/>
    </xf>
    <xf numFmtId="0" fontId="32" fillId="0" borderId="38" xfId="0" applyFont="1" applyBorder="1" applyAlignment="1">
      <alignment vertical="center" wrapText="1"/>
    </xf>
    <xf numFmtId="1" fontId="32" fillId="0" borderId="38" xfId="38" applyNumberFormat="1" applyFont="1" applyFill="1" applyBorder="1" applyAlignment="1">
      <alignment horizontal="center" vertical="center" wrapText="1"/>
    </xf>
    <xf numFmtId="10" fontId="32" fillId="0" borderId="38" xfId="38" applyNumberFormat="1" applyFont="1" applyFill="1" applyBorder="1" applyAlignment="1">
      <alignment horizontal="center" vertical="center" wrapText="1"/>
    </xf>
    <xf numFmtId="0" fontId="32" fillId="0" borderId="38" xfId="38" applyFont="1" applyFill="1" applyBorder="1" applyAlignment="1">
      <alignment horizontal="center" vertical="center" wrapText="1"/>
    </xf>
    <xf numFmtId="0" fontId="32" fillId="0" borderId="38" xfId="38" applyFont="1" applyFill="1" applyBorder="1" applyAlignment="1">
      <alignment vertical="center" wrapText="1"/>
    </xf>
    <xf numFmtId="0" fontId="33" fillId="0" borderId="13" xfId="38" applyFont="1" applyFill="1" applyBorder="1" applyAlignment="1">
      <alignment vertical="center" wrapText="1"/>
    </xf>
    <xf numFmtId="0" fontId="42" fillId="27" borderId="41" xfId="38" applyFont="1" applyFill="1" applyBorder="1" applyAlignment="1">
      <alignment horizontal="left" vertical="center" wrapText="1"/>
    </xf>
    <xf numFmtId="0" fontId="33" fillId="27" borderId="25" xfId="0" applyFont="1" applyFill="1" applyBorder="1" applyAlignment="1">
      <alignment horizontal="left"/>
    </xf>
    <xf numFmtId="0" fontId="42" fillId="27" borderId="41" xfId="44" applyFont="1" applyFill="1" applyBorder="1" applyAlignment="1">
      <alignment horizontal="left" vertical="center" wrapText="1"/>
    </xf>
    <xf numFmtId="0" fontId="32" fillId="0" borderId="42" xfId="38" applyFont="1" applyFill="1" applyBorder="1" applyAlignment="1">
      <alignment horizontal="center" vertical="center" wrapText="1"/>
    </xf>
    <xf numFmtId="0" fontId="45" fillId="26" borderId="46" xfId="0" applyFont="1" applyFill="1" applyBorder="1" applyAlignment="1">
      <alignment horizontal="center" vertical="center"/>
    </xf>
    <xf numFmtId="0" fontId="45" fillId="26" borderId="22" xfId="38" applyFont="1" applyFill="1" applyBorder="1" applyAlignment="1">
      <alignment horizontal="center" vertical="center" wrapText="1"/>
    </xf>
    <xf numFmtId="0" fontId="33" fillId="26" borderId="22" xfId="38" applyFont="1" applyFill="1" applyBorder="1" applyAlignment="1">
      <alignment vertical="center" wrapText="1"/>
    </xf>
    <xf numFmtId="0" fontId="33" fillId="26" borderId="22" xfId="38" applyFont="1" applyFill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left" vertical="center"/>
    </xf>
    <xf numFmtId="0" fontId="32" fillId="0" borderId="53" xfId="0" applyFont="1" applyBorder="1" applyAlignment="1">
      <alignment vertical="center"/>
    </xf>
    <xf numFmtId="0" fontId="32" fillId="0" borderId="53" xfId="0" applyFont="1" applyBorder="1"/>
    <xf numFmtId="0" fontId="32" fillId="0" borderId="53" xfId="0" applyFont="1" applyBorder="1" applyAlignment="1">
      <alignment horizontal="center"/>
    </xf>
    <xf numFmtId="10" fontId="32" fillId="0" borderId="53" xfId="0" applyNumberFormat="1" applyFont="1" applyBorder="1" applyAlignment="1">
      <alignment horizontal="center" vertical="center"/>
    </xf>
    <xf numFmtId="10" fontId="32" fillId="0" borderId="53" xfId="0" applyNumberFormat="1" applyFont="1" applyBorder="1"/>
    <xf numFmtId="0" fontId="33" fillId="0" borderId="54" xfId="0" applyFont="1" applyBorder="1"/>
    <xf numFmtId="0" fontId="32" fillId="27" borderId="43" xfId="0" applyFont="1" applyFill="1" applyBorder="1" applyAlignment="1">
      <alignment vertical="center"/>
    </xf>
    <xf numFmtId="0" fontId="32" fillId="27" borderId="43" xfId="0" applyFont="1" applyFill="1" applyBorder="1"/>
    <xf numFmtId="0" fontId="32" fillId="27" borderId="43" xfId="0" applyNumberFormat="1" applyFont="1" applyFill="1" applyBorder="1" applyAlignment="1" applyProtection="1">
      <alignment horizontal="center" vertical="center"/>
      <protection locked="0"/>
    </xf>
    <xf numFmtId="3" fontId="32" fillId="27" borderId="43" xfId="0" applyNumberFormat="1" applyFont="1" applyFill="1" applyBorder="1" applyAlignment="1" applyProtection="1">
      <alignment horizontal="center" vertical="center"/>
      <protection locked="0"/>
    </xf>
    <xf numFmtId="0" fontId="32" fillId="27" borderId="43" xfId="38" applyFont="1" applyFill="1" applyBorder="1" applyAlignment="1">
      <alignment horizontal="center" vertical="center" wrapText="1"/>
    </xf>
    <xf numFmtId="0" fontId="33" fillId="27" borderId="25" xfId="38" applyFont="1" applyFill="1" applyBorder="1" applyAlignment="1">
      <alignment horizontal="left" vertical="center" wrapText="1"/>
    </xf>
    <xf numFmtId="165" fontId="32" fillId="27" borderId="43" xfId="48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8" fillId="27" borderId="41" xfId="44" applyFont="1" applyFill="1" applyBorder="1" applyAlignment="1">
      <alignment vertical="center" wrapText="1"/>
    </xf>
    <xf numFmtId="0" fontId="36" fillId="27" borderId="41" xfId="0" applyFont="1" applyFill="1" applyBorder="1"/>
    <xf numFmtId="165" fontId="36" fillId="27" borderId="43" xfId="48" applyFont="1" applyFill="1" applyBorder="1" applyAlignment="1">
      <alignment horizontal="center" vertical="center"/>
    </xf>
    <xf numFmtId="0" fontId="36" fillId="27" borderId="42" xfId="0" applyFont="1" applyFill="1" applyBorder="1"/>
    <xf numFmtId="0" fontId="47" fillId="27" borderId="43" xfId="0" applyFont="1" applyFill="1" applyBorder="1" applyAlignment="1">
      <alignment vertical="center" wrapText="1"/>
    </xf>
    <xf numFmtId="0" fontId="32" fillId="27" borderId="41" xfId="0" applyFont="1" applyFill="1" applyBorder="1" applyAlignment="1">
      <alignment horizontal="left" vertical="center"/>
    </xf>
    <xf numFmtId="0" fontId="32" fillId="27" borderId="58" xfId="44" applyFont="1" applyFill="1" applyBorder="1" applyAlignment="1">
      <alignment horizontal="left" vertical="center" wrapText="1"/>
    </xf>
    <xf numFmtId="0" fontId="38" fillId="27" borderId="0" xfId="47" applyFont="1" applyFill="1" applyBorder="1" applyAlignment="1">
      <alignment vertical="center" wrapText="1"/>
    </xf>
    <xf numFmtId="0" fontId="32" fillId="27" borderId="60" xfId="44" applyFont="1" applyFill="1" applyBorder="1" applyAlignment="1">
      <alignment horizontal="left" vertical="center" wrapText="1"/>
    </xf>
    <xf numFmtId="0" fontId="32" fillId="27" borderId="60" xfId="44" applyFont="1" applyFill="1" applyBorder="1" applyAlignment="1" applyProtection="1">
      <alignment horizontal="left" vertical="center" wrapText="1"/>
      <protection locked="0"/>
    </xf>
    <xf numFmtId="0" fontId="32" fillId="27" borderId="57" xfId="0" applyFont="1" applyFill="1" applyBorder="1" applyAlignment="1">
      <alignment vertical="center" wrapText="1"/>
    </xf>
    <xf numFmtId="0" fontId="32" fillId="27" borderId="57" xfId="0" applyFont="1" applyFill="1" applyBorder="1" applyAlignment="1">
      <alignment vertical="center"/>
    </xf>
    <xf numFmtId="0" fontId="32" fillId="27" borderId="57" xfId="0" applyFont="1" applyFill="1" applyBorder="1" applyAlignment="1">
      <alignment horizontal="center" vertical="center" wrapText="1"/>
    </xf>
    <xf numFmtId="0" fontId="32" fillId="27" borderId="57" xfId="0" applyFont="1" applyFill="1" applyBorder="1" applyAlignment="1">
      <alignment horizontal="center" vertical="center"/>
    </xf>
    <xf numFmtId="4" fontId="32" fillId="27" borderId="57" xfId="0" applyNumberFormat="1" applyFont="1" applyFill="1" applyBorder="1" applyAlignment="1">
      <alignment horizontal="center" vertical="center"/>
    </xf>
    <xf numFmtId="0" fontId="32" fillId="27" borderId="57" xfId="0" applyNumberFormat="1" applyFont="1" applyFill="1" applyBorder="1" applyAlignment="1" applyProtection="1">
      <alignment horizontal="center" vertical="center"/>
      <protection locked="0"/>
    </xf>
    <xf numFmtId="3" fontId="32" fillId="27" borderId="57" xfId="0" applyNumberFormat="1" applyFont="1" applyFill="1" applyBorder="1" applyAlignment="1" applyProtection="1">
      <alignment horizontal="center" vertical="center"/>
      <protection locked="0"/>
    </xf>
    <xf numFmtId="166" fontId="32" fillId="27" borderId="57" xfId="0" applyNumberFormat="1" applyFont="1" applyFill="1" applyBorder="1" applyAlignment="1">
      <alignment horizontal="center" vertical="center"/>
    </xf>
    <xf numFmtId="0" fontId="32" fillId="27" borderId="57" xfId="0" applyFont="1" applyFill="1" applyBorder="1"/>
    <xf numFmtId="166" fontId="32" fillId="27" borderId="57" xfId="0" applyNumberFormat="1" applyFont="1" applyFill="1" applyBorder="1" applyAlignment="1" applyProtection="1">
      <alignment horizontal="center" vertical="center" wrapText="1"/>
    </xf>
    <xf numFmtId="0" fontId="32" fillId="27" borderId="57" xfId="38" applyFont="1" applyFill="1" applyBorder="1" applyAlignment="1">
      <alignment vertical="center" wrapText="1"/>
    </xf>
    <xf numFmtId="0" fontId="32" fillId="27" borderId="57" xfId="0" applyFont="1" applyFill="1" applyBorder="1" applyAlignment="1">
      <alignment horizontal="left" vertical="center"/>
    </xf>
    <xf numFmtId="0" fontId="36" fillId="27" borderId="57" xfId="0" applyFont="1" applyFill="1" applyBorder="1"/>
    <xf numFmtId="0" fontId="32" fillId="27" borderId="57" xfId="38" applyFont="1" applyFill="1" applyBorder="1" applyAlignment="1">
      <alignment horizontal="center" vertical="center" wrapText="1"/>
    </xf>
    <xf numFmtId="4" fontId="32" fillId="27" borderId="57" xfId="0" applyNumberFormat="1" applyFont="1" applyFill="1" applyBorder="1" applyAlignment="1">
      <alignment horizontal="left" vertical="center" wrapText="1"/>
    </xf>
    <xf numFmtId="0" fontId="32" fillId="27" borderId="39" xfId="0" applyFont="1" applyFill="1" applyBorder="1"/>
    <xf numFmtId="0" fontId="22" fillId="27" borderId="32" xfId="0" applyFont="1" applyFill="1" applyBorder="1" applyAlignment="1">
      <alignment horizontal="center" vertical="center"/>
    </xf>
    <xf numFmtId="0" fontId="33" fillId="27" borderId="41" xfId="38" applyFont="1" applyFill="1" applyBorder="1" applyAlignment="1">
      <alignment horizontal="center" vertical="center"/>
    </xf>
    <xf numFmtId="0" fontId="33" fillId="27" borderId="32" xfId="0" applyFont="1" applyFill="1" applyBorder="1"/>
    <xf numFmtId="0" fontId="33" fillId="27" borderId="39" xfId="0" applyFont="1" applyFill="1" applyBorder="1"/>
    <xf numFmtId="0" fontId="33" fillId="27" borderId="42" xfId="0" applyFont="1" applyFill="1" applyBorder="1"/>
    <xf numFmtId="0" fontId="33" fillId="27" borderId="41" xfId="38" applyFont="1" applyFill="1" applyBorder="1"/>
    <xf numFmtId="0" fontId="33" fillId="27" borderId="42" xfId="38" applyFont="1" applyFill="1" applyBorder="1" applyAlignment="1">
      <alignment horizontal="center" vertical="center" wrapText="1"/>
    </xf>
    <xf numFmtId="0" fontId="32" fillId="27" borderId="41" xfId="44" applyFont="1" applyFill="1" applyBorder="1"/>
    <xf numFmtId="0" fontId="32" fillId="27" borderId="41" xfId="38" applyFont="1" applyFill="1" applyBorder="1" applyAlignment="1">
      <alignment horizontal="center" vertical="center"/>
    </xf>
    <xf numFmtId="0" fontId="32" fillId="27" borderId="42" xfId="0" applyFont="1" applyFill="1" applyBorder="1" applyAlignment="1">
      <alignment horizontal="center" vertical="top" wrapText="1"/>
    </xf>
    <xf numFmtId="0" fontId="36" fillId="27" borderId="41" xfId="38" applyFont="1" applyFill="1" applyBorder="1" applyAlignment="1">
      <alignment horizontal="center" vertical="center"/>
    </xf>
    <xf numFmtId="165" fontId="32" fillId="27" borderId="42" xfId="48" applyFont="1" applyFill="1" applyBorder="1" applyAlignment="1">
      <alignment horizontal="center" vertical="center"/>
    </xf>
    <xf numFmtId="0" fontId="36" fillId="27" borderId="41" xfId="38" applyFont="1" applyFill="1" applyBorder="1" applyAlignment="1">
      <alignment horizontal="left" vertical="center"/>
    </xf>
    <xf numFmtId="0" fontId="36" fillId="27" borderId="41" xfId="38" applyFont="1" applyFill="1" applyBorder="1" applyAlignment="1">
      <alignment vertical="center"/>
    </xf>
    <xf numFmtId="0" fontId="41" fillId="27" borderId="42" xfId="38" applyFont="1" applyFill="1" applyBorder="1" applyAlignment="1">
      <alignment horizontal="center" vertical="center"/>
    </xf>
    <xf numFmtId="0" fontId="32" fillId="27" borderId="32" xfId="0" applyFont="1" applyFill="1" applyBorder="1" applyAlignment="1">
      <alignment vertical="center"/>
    </xf>
    <xf numFmtId="0" fontId="32" fillId="27" borderId="33" xfId="0" applyFont="1" applyFill="1" applyBorder="1"/>
    <xf numFmtId="0" fontId="32" fillId="27" borderId="35" xfId="0" applyFont="1" applyFill="1" applyBorder="1"/>
    <xf numFmtId="0" fontId="22" fillId="27" borderId="42" xfId="0" applyFont="1" applyFill="1" applyBorder="1" applyAlignment="1">
      <alignment horizontal="center" vertical="center"/>
    </xf>
    <xf numFmtId="0" fontId="32" fillId="27" borderId="34" xfId="0" applyFont="1" applyFill="1" applyBorder="1"/>
    <xf numFmtId="0" fontId="33" fillId="27" borderId="41" xfId="0" applyFont="1" applyFill="1" applyBorder="1" applyAlignment="1">
      <alignment horizontal="center" vertical="center"/>
    </xf>
    <xf numFmtId="0" fontId="33" fillId="27" borderId="42" xfId="0" applyFont="1" applyFill="1" applyBorder="1" applyAlignment="1">
      <alignment horizontal="center" vertical="top" wrapText="1"/>
    </xf>
    <xf numFmtId="0" fontId="22" fillId="27" borderId="43" xfId="0" applyFont="1" applyFill="1" applyBorder="1" applyAlignment="1">
      <alignment horizontal="center" vertical="center"/>
    </xf>
    <xf numFmtId="0" fontId="32" fillId="27" borderId="44" xfId="0" applyFont="1" applyFill="1" applyBorder="1"/>
    <xf numFmtId="0" fontId="33" fillId="27" borderId="44" xfId="0" applyFont="1" applyFill="1" applyBorder="1"/>
    <xf numFmtId="165" fontId="32" fillId="27" borderId="42" xfId="48" applyFont="1" applyFill="1" applyBorder="1" applyAlignment="1">
      <alignment horizontal="center"/>
    </xf>
    <xf numFmtId="0" fontId="33" fillId="27" borderId="41" xfId="0" applyFont="1" applyFill="1" applyBorder="1"/>
    <xf numFmtId="165" fontId="33" fillId="27" borderId="42" xfId="0" applyNumberFormat="1" applyFont="1" applyFill="1" applyBorder="1" applyAlignment="1">
      <alignment horizontal="center"/>
    </xf>
    <xf numFmtId="165" fontId="33" fillId="27" borderId="32" xfId="0" applyNumberFormat="1" applyFont="1" applyFill="1" applyBorder="1" applyAlignment="1">
      <alignment horizontal="center" vertical="center"/>
    </xf>
    <xf numFmtId="165" fontId="33" fillId="27" borderId="42" xfId="0" applyNumberFormat="1" applyFont="1" applyFill="1" applyBorder="1" applyAlignment="1">
      <alignment horizontal="center" vertical="center"/>
    </xf>
    <xf numFmtId="0" fontId="42" fillId="27" borderId="4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2" fillId="27" borderId="41" xfId="0" applyFont="1" applyFill="1" applyBorder="1" applyAlignment="1">
      <alignment wrapText="1"/>
    </xf>
    <xf numFmtId="0" fontId="42" fillId="27" borderId="41" xfId="38" applyFont="1" applyFill="1" applyBorder="1" applyAlignment="1">
      <alignment horizontal="left" vertical="center"/>
    </xf>
    <xf numFmtId="0" fontId="42" fillId="27" borderId="41" xfId="38" applyFont="1" applyFill="1" applyBorder="1" applyAlignment="1">
      <alignment vertical="center"/>
    </xf>
    <xf numFmtId="0" fontId="42" fillId="27" borderId="41" xfId="0" applyFont="1" applyFill="1" applyBorder="1" applyAlignment="1">
      <alignment vertical="center" wrapText="1"/>
    </xf>
    <xf numFmtId="0" fontId="32" fillId="27" borderId="60" xfId="0" applyFont="1" applyFill="1" applyBorder="1" applyAlignment="1">
      <alignment horizontal="center" vertical="center"/>
    </xf>
    <xf numFmtId="0" fontId="46" fillId="27" borderId="42" xfId="0" applyFont="1" applyFill="1" applyBorder="1" applyAlignment="1">
      <alignment horizontal="center" vertical="center"/>
    </xf>
    <xf numFmtId="0" fontId="46" fillId="27" borderId="41" xfId="0" applyFont="1" applyFill="1" applyBorder="1"/>
    <xf numFmtId="165" fontId="46" fillId="27" borderId="43" xfId="48" applyFont="1" applyFill="1" applyBorder="1" applyAlignment="1">
      <alignment horizontal="center" vertical="center"/>
    </xf>
    <xf numFmtId="0" fontId="46" fillId="27" borderId="42" xfId="0" applyFont="1" applyFill="1" applyBorder="1"/>
    <xf numFmtId="0" fontId="46" fillId="27" borderId="41" xfId="38" applyFont="1" applyFill="1" applyBorder="1" applyAlignment="1">
      <alignment horizontal="left" vertical="center" wrapText="1"/>
    </xf>
    <xf numFmtId="165" fontId="46" fillId="27" borderId="42" xfId="48" applyFont="1" applyFill="1" applyBorder="1" applyAlignment="1">
      <alignment horizontal="center" vertical="center"/>
    </xf>
    <xf numFmtId="0" fontId="46" fillId="27" borderId="41" xfId="0" applyFont="1" applyFill="1" applyBorder="1" applyAlignment="1">
      <alignment vertical="center"/>
    </xf>
    <xf numFmtId="0" fontId="46" fillId="27" borderId="32" xfId="0" applyFont="1" applyFill="1" applyBorder="1" applyAlignment="1">
      <alignment vertical="center"/>
    </xf>
    <xf numFmtId="0" fontId="46" fillId="27" borderId="41" xfId="44" applyFont="1" applyFill="1" applyBorder="1" applyAlignment="1">
      <alignment vertical="center"/>
    </xf>
    <xf numFmtId="0" fontId="46" fillId="27" borderId="41" xfId="38" applyFont="1" applyFill="1" applyBorder="1"/>
    <xf numFmtId="0" fontId="46" fillId="27" borderId="37" xfId="0" applyFont="1" applyFill="1" applyBorder="1"/>
    <xf numFmtId="0" fontId="51" fillId="27" borderId="41" xfId="0" applyFont="1" applyFill="1" applyBorder="1" applyAlignment="1">
      <alignment vertical="center" wrapText="1"/>
    </xf>
    <xf numFmtId="0" fontId="36" fillId="27" borderId="57" xfId="0" applyFont="1" applyFill="1" applyBorder="1" applyAlignment="1">
      <alignment horizontal="center" vertical="center"/>
    </xf>
    <xf numFmtId="166" fontId="36" fillId="27" borderId="57" xfId="0" applyNumberFormat="1" applyFont="1" applyFill="1" applyBorder="1" applyAlignment="1">
      <alignment horizontal="center" vertical="center"/>
    </xf>
    <xf numFmtId="0" fontId="36" fillId="27" borderId="41" xfId="0" applyFont="1" applyFill="1" applyBorder="1" applyAlignment="1">
      <alignment horizontal="center" vertical="center"/>
    </xf>
    <xf numFmtId="0" fontId="36" fillId="27" borderId="41" xfId="0" applyFont="1" applyFill="1" applyBorder="1" applyAlignment="1">
      <alignment horizontal="left" vertical="center"/>
    </xf>
    <xf numFmtId="0" fontId="31" fillId="0" borderId="59" xfId="0" applyFont="1" applyBorder="1" applyAlignment="1">
      <alignment horizontal="justify" vertical="center"/>
    </xf>
    <xf numFmtId="0" fontId="30" fillId="0" borderId="11" xfId="0" applyFont="1" applyBorder="1"/>
    <xf numFmtId="0" fontId="31" fillId="0" borderId="60" xfId="0" applyFont="1" applyBorder="1" applyAlignment="1">
      <alignment horizontal="left"/>
    </xf>
    <xf numFmtId="0" fontId="31" fillId="0" borderId="58" xfId="0" applyFont="1" applyBorder="1" applyAlignment="1"/>
    <xf numFmtId="0" fontId="33" fillId="0" borderId="60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34" fillId="0" borderId="60" xfId="0" applyFont="1" applyBorder="1" applyAlignment="1">
      <alignment horizontal="left" vertical="center"/>
    </xf>
    <xf numFmtId="0" fontId="30" fillId="0" borderId="58" xfId="0" applyFont="1" applyBorder="1"/>
    <xf numFmtId="0" fontId="30" fillId="0" borderId="60" xfId="0" applyFont="1" applyBorder="1"/>
    <xf numFmtId="0" fontId="35" fillId="0" borderId="58" xfId="0" applyFont="1" applyBorder="1" applyAlignment="1">
      <alignment horizontal="left" vertical="center"/>
    </xf>
    <xf numFmtId="0" fontId="33" fillId="0" borderId="0" xfId="44" applyFont="1" applyFill="1" applyBorder="1" applyAlignment="1">
      <alignment vertical="center" wrapText="1"/>
    </xf>
    <xf numFmtId="0" fontId="32" fillId="0" borderId="0" xfId="44" applyFont="1"/>
    <xf numFmtId="0" fontId="32" fillId="0" borderId="60" xfId="44" applyFont="1" applyBorder="1"/>
    <xf numFmtId="0" fontId="32" fillId="0" borderId="58" xfId="44" applyFont="1" applyBorder="1"/>
    <xf numFmtId="0" fontId="30" fillId="0" borderId="60" xfId="0" applyFont="1" applyBorder="1" applyAlignment="1">
      <alignment vertical="center" wrapText="1"/>
    </xf>
    <xf numFmtId="0" fontId="31" fillId="28" borderId="60" xfId="0" applyFont="1" applyFill="1" applyBorder="1" applyAlignment="1">
      <alignment vertical="center" wrapText="1"/>
    </xf>
    <xf numFmtId="0" fontId="30" fillId="27" borderId="60" xfId="0" applyFont="1" applyFill="1" applyBorder="1" applyAlignment="1">
      <alignment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36" fillId="0" borderId="58" xfId="0" applyFont="1" applyBorder="1" applyAlignment="1">
      <alignment horizontal="justify" vertical="center" wrapText="1"/>
    </xf>
    <xf numFmtId="0" fontId="30" fillId="0" borderId="61" xfId="0" applyFont="1" applyBorder="1" applyAlignment="1">
      <alignment vertical="center" wrapText="1"/>
    </xf>
    <xf numFmtId="0" fontId="32" fillId="27" borderId="62" xfId="44" applyFont="1" applyFill="1" applyBorder="1" applyAlignment="1">
      <alignment horizontal="left" vertical="center" wrapText="1"/>
    </xf>
    <xf numFmtId="0" fontId="32" fillId="27" borderId="43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26" borderId="26" xfId="38" applyFont="1" applyFill="1" applyBorder="1" applyAlignment="1">
      <alignment vertical="center" wrapText="1"/>
    </xf>
    <xf numFmtId="10" fontId="33" fillId="30" borderId="57" xfId="38" applyNumberFormat="1" applyFont="1" applyFill="1" applyBorder="1" applyAlignment="1">
      <alignment horizontal="center" vertical="center" wrapText="1"/>
    </xf>
    <xf numFmtId="0" fontId="33" fillId="30" borderId="57" xfId="38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27" borderId="57" xfId="44" applyFont="1" applyFill="1" applyBorder="1" applyAlignment="1">
      <alignment horizontal="center" vertical="center" wrapText="1"/>
    </xf>
    <xf numFmtId="166" fontId="33" fillId="27" borderId="58" xfId="0" applyNumberFormat="1" applyFont="1" applyFill="1" applyBorder="1" applyAlignment="1">
      <alignment horizontal="left" vertical="center" wrapText="1"/>
    </xf>
    <xf numFmtId="0" fontId="33" fillId="27" borderId="58" xfId="38" applyFont="1" applyFill="1" applyBorder="1" applyAlignment="1">
      <alignment horizontal="left" vertical="center" wrapText="1"/>
    </xf>
    <xf numFmtId="166" fontId="32" fillId="27" borderId="57" xfId="0" applyNumberFormat="1" applyFont="1" applyFill="1" applyBorder="1" applyAlignment="1">
      <alignment horizontal="left" vertical="center" wrapText="1"/>
    </xf>
    <xf numFmtId="0" fontId="32" fillId="27" borderId="57" xfId="0" applyFont="1" applyFill="1" applyBorder="1" applyAlignment="1">
      <alignment vertical="top" wrapText="1"/>
    </xf>
    <xf numFmtId="0" fontId="32" fillId="27" borderId="57" xfId="0" applyFont="1" applyFill="1" applyBorder="1" applyAlignment="1">
      <alignment horizontal="left" vertical="center" wrapText="1"/>
    </xf>
    <xf numFmtId="167" fontId="32" fillId="27" borderId="57" xfId="48" applyNumberFormat="1" applyFont="1" applyFill="1" applyBorder="1" applyAlignment="1">
      <alignment horizontal="center" vertical="center"/>
    </xf>
    <xf numFmtId="0" fontId="32" fillId="0" borderId="57" xfId="44" applyFont="1" applyFill="1" applyBorder="1" applyAlignment="1">
      <alignment horizontal="center" vertical="center" wrapText="1"/>
    </xf>
    <xf numFmtId="4" fontId="46" fillId="27" borderId="57" xfId="0" applyNumberFormat="1" applyFont="1" applyFill="1" applyBorder="1" applyAlignment="1">
      <alignment horizontal="left" vertical="center" wrapText="1"/>
    </xf>
    <xf numFmtId="0" fontId="46" fillId="27" borderId="57" xfId="0" applyFont="1" applyFill="1" applyBorder="1" applyAlignment="1">
      <alignment horizontal="left" vertical="center" wrapText="1"/>
    </xf>
    <xf numFmtId="0" fontId="46" fillId="27" borderId="57" xfId="0" applyFont="1" applyFill="1" applyBorder="1" applyAlignment="1">
      <alignment horizontal="center" vertical="center" wrapText="1"/>
    </xf>
    <xf numFmtId="0" fontId="46" fillId="27" borderId="57" xfId="0" applyFont="1" applyFill="1" applyBorder="1" applyAlignment="1">
      <alignment vertical="center"/>
    </xf>
    <xf numFmtId="0" fontId="46" fillId="27" borderId="57" xfId="0" applyFont="1" applyFill="1" applyBorder="1" applyAlignment="1">
      <alignment horizontal="center" vertical="center"/>
    </xf>
    <xf numFmtId="4" fontId="46" fillId="27" borderId="57" xfId="0" applyNumberFormat="1" applyFont="1" applyFill="1" applyBorder="1" applyAlignment="1">
      <alignment horizontal="center" vertical="center"/>
    </xf>
    <xf numFmtId="0" fontId="46" fillId="27" borderId="57" xfId="0" applyNumberFormat="1" applyFont="1" applyFill="1" applyBorder="1" applyAlignment="1" applyProtection="1">
      <alignment horizontal="center" vertical="center"/>
      <protection locked="0"/>
    </xf>
    <xf numFmtId="3" fontId="46" fillId="27" borderId="57" xfId="0" applyNumberFormat="1" applyFont="1" applyFill="1" applyBorder="1" applyAlignment="1" applyProtection="1">
      <alignment horizontal="center" vertical="center"/>
      <protection locked="0"/>
    </xf>
    <xf numFmtId="0" fontId="46" fillId="27" borderId="57" xfId="44" applyFont="1" applyFill="1" applyBorder="1" applyAlignment="1">
      <alignment horizontal="center" vertical="center" wrapText="1"/>
    </xf>
    <xf numFmtId="166" fontId="46" fillId="27" borderId="57" xfId="0" applyNumberFormat="1" applyFont="1" applyFill="1" applyBorder="1" applyAlignment="1">
      <alignment horizontal="center" vertical="center"/>
    </xf>
    <xf numFmtId="166" fontId="46" fillId="27" borderId="57" xfId="0" applyNumberFormat="1" applyFont="1" applyFill="1" applyBorder="1" applyAlignment="1" applyProtection="1">
      <alignment horizontal="center" vertical="center" wrapText="1"/>
    </xf>
    <xf numFmtId="0" fontId="50" fillId="27" borderId="58" xfId="44" applyFont="1" applyFill="1" applyBorder="1" applyAlignment="1">
      <alignment horizontal="left" vertical="center" wrapText="1"/>
    </xf>
    <xf numFmtId="0" fontId="32" fillId="0" borderId="57" xfId="0" applyFont="1" applyFill="1" applyBorder="1" applyAlignment="1">
      <alignment vertical="center"/>
    </xf>
    <xf numFmtId="0" fontId="32" fillId="0" borderId="57" xfId="44" applyFont="1" applyFill="1" applyBorder="1" applyAlignment="1">
      <alignment vertical="center" wrapText="1"/>
    </xf>
    <xf numFmtId="0" fontId="32" fillId="0" borderId="57" xfId="0" applyFont="1" applyBorder="1"/>
    <xf numFmtId="0" fontId="33" fillId="0" borderId="57" xfId="0" applyFont="1" applyBorder="1" applyAlignment="1">
      <alignment horizontal="center" vertical="center"/>
    </xf>
    <xf numFmtId="10" fontId="32" fillId="0" borderId="57" xfId="44" applyNumberFormat="1" applyFont="1" applyFill="1" applyBorder="1" applyAlignment="1">
      <alignment horizontal="center" vertical="center" wrapText="1"/>
    </xf>
    <xf numFmtId="10" fontId="32" fillId="0" borderId="57" xfId="44" applyNumberFormat="1" applyFont="1" applyFill="1" applyBorder="1" applyAlignment="1">
      <alignment vertical="center" wrapText="1"/>
    </xf>
    <xf numFmtId="0" fontId="33" fillId="0" borderId="58" xfId="44" applyFont="1" applyFill="1" applyBorder="1" applyAlignment="1">
      <alignment vertical="center" wrapText="1"/>
    </xf>
    <xf numFmtId="0" fontId="32" fillId="0" borderId="57" xfId="44" applyFont="1" applyFill="1" applyBorder="1" applyAlignment="1">
      <alignment horizontal="left" vertical="center" wrapText="1"/>
    </xf>
    <xf numFmtId="0" fontId="33" fillId="0" borderId="57" xfId="0" applyFont="1" applyBorder="1" applyAlignment="1">
      <alignment horizontal="right" vertical="center"/>
    </xf>
    <xf numFmtId="0" fontId="45" fillId="26" borderId="60" xfId="0" applyFont="1" applyFill="1" applyBorder="1" applyAlignment="1">
      <alignment horizontal="center" vertical="center"/>
    </xf>
    <xf numFmtId="0" fontId="45" fillId="26" borderId="57" xfId="38" applyFont="1" applyFill="1" applyBorder="1" applyAlignment="1">
      <alignment horizontal="center" vertical="center" wrapText="1"/>
    </xf>
    <xf numFmtId="0" fontId="33" fillId="26" borderId="57" xfId="38" applyFont="1" applyFill="1" applyBorder="1" applyAlignment="1">
      <alignment vertical="center" wrapText="1"/>
    </xf>
    <xf numFmtId="0" fontId="33" fillId="26" borderId="57" xfId="38" applyFont="1" applyFill="1" applyBorder="1" applyAlignment="1">
      <alignment horizontal="center" vertical="center" wrapText="1"/>
    </xf>
    <xf numFmtId="0" fontId="33" fillId="26" borderId="58" xfId="38" applyFont="1" applyFill="1" applyBorder="1" applyAlignment="1">
      <alignment vertical="center" wrapText="1"/>
    </xf>
    <xf numFmtId="166" fontId="32" fillId="27" borderId="57" xfId="0" applyNumberFormat="1" applyFont="1" applyFill="1" applyBorder="1" applyAlignment="1">
      <alignment horizontal="center" vertical="center" wrapText="1"/>
    </xf>
    <xf numFmtId="4" fontId="32" fillId="27" borderId="57" xfId="0" applyNumberFormat="1" applyFont="1" applyFill="1" applyBorder="1" applyAlignment="1">
      <alignment horizontal="center" vertical="center" wrapText="1"/>
    </xf>
    <xf numFmtId="0" fontId="30" fillId="27" borderId="57" xfId="0" applyFont="1" applyFill="1" applyBorder="1" applyAlignment="1">
      <alignment horizontal="center" vertical="center"/>
    </xf>
    <xf numFmtId="3" fontId="30" fillId="27" borderId="57" xfId="0" applyNumberFormat="1" applyFont="1" applyFill="1" applyBorder="1" applyAlignment="1" applyProtection="1">
      <alignment horizontal="center" vertical="center"/>
      <protection locked="0"/>
    </xf>
    <xf numFmtId="0" fontId="46" fillId="27" borderId="60" xfId="0" applyFont="1" applyFill="1" applyBorder="1" applyAlignment="1">
      <alignment horizontal="center" vertical="center" wrapText="1"/>
    </xf>
    <xf numFmtId="0" fontId="46" fillId="27" borderId="57" xfId="0" applyFont="1" applyFill="1" applyBorder="1" applyAlignment="1">
      <alignment vertical="center" wrapText="1"/>
    </xf>
    <xf numFmtId="0" fontId="46" fillId="27" borderId="57" xfId="38" applyFont="1" applyFill="1" applyBorder="1" applyAlignment="1">
      <alignment horizontal="center" vertical="center" wrapText="1"/>
    </xf>
    <xf numFmtId="0" fontId="46" fillId="27" borderId="57" xfId="38" applyFont="1" applyFill="1" applyBorder="1" applyAlignment="1">
      <alignment vertical="center" wrapText="1"/>
    </xf>
    <xf numFmtId="166" fontId="50" fillId="27" borderId="58" xfId="0" applyNumberFormat="1" applyFont="1" applyFill="1" applyBorder="1" applyAlignment="1">
      <alignment horizontal="left" vertical="center" wrapText="1"/>
    </xf>
    <xf numFmtId="167" fontId="32" fillId="27" borderId="57" xfId="48" applyNumberFormat="1" applyFont="1" applyFill="1" applyBorder="1" applyAlignment="1" applyProtection="1">
      <alignment horizontal="center" vertical="center"/>
      <protection locked="0"/>
    </xf>
    <xf numFmtId="0" fontId="32" fillId="27" borderId="57" xfId="44" applyFont="1" applyFill="1" applyBorder="1" applyAlignment="1">
      <alignment vertical="center" wrapText="1"/>
    </xf>
    <xf numFmtId="166" fontId="32" fillId="27" borderId="57" xfId="0" applyNumberFormat="1" applyFont="1" applyFill="1" applyBorder="1" applyAlignment="1">
      <alignment horizontal="left" vertical="center"/>
    </xf>
    <xf numFmtId="0" fontId="46" fillId="27" borderId="60" xfId="0" applyFont="1" applyFill="1" applyBorder="1" applyAlignment="1">
      <alignment horizontal="center" vertical="center"/>
    </xf>
    <xf numFmtId="0" fontId="50" fillId="27" borderId="58" xfId="38" applyFont="1" applyFill="1" applyBorder="1" applyAlignment="1">
      <alignment horizontal="left" vertical="center" wrapText="1"/>
    </xf>
    <xf numFmtId="49" fontId="32" fillId="27" borderId="57" xfId="0" applyNumberFormat="1" applyFont="1" applyFill="1" applyBorder="1" applyAlignment="1">
      <alignment vertical="center" wrapText="1"/>
    </xf>
    <xf numFmtId="49" fontId="32" fillId="27" borderId="57" xfId="0" applyNumberFormat="1" applyFont="1" applyFill="1" applyBorder="1" applyAlignment="1">
      <alignment horizontal="left" vertical="center" wrapText="1"/>
    </xf>
    <xf numFmtId="0" fontId="35" fillId="27" borderId="57" xfId="0" applyFont="1" applyFill="1" applyBorder="1" applyAlignment="1">
      <alignment horizontal="left" vertical="center"/>
    </xf>
    <xf numFmtId="0" fontId="35" fillId="27" borderId="57" xfId="0" applyFont="1" applyFill="1" applyBorder="1" applyAlignment="1">
      <alignment vertical="center" wrapText="1"/>
    </xf>
    <xf numFmtId="0" fontId="33" fillId="0" borderId="57" xfId="0" applyFont="1" applyFill="1" applyBorder="1" applyAlignment="1">
      <alignment horizontal="right" vertical="center"/>
    </xf>
    <xf numFmtId="167" fontId="33" fillId="0" borderId="57" xfId="48" applyNumberFormat="1" applyFont="1" applyFill="1" applyBorder="1" applyAlignment="1">
      <alignment horizontal="center" vertical="center"/>
    </xf>
    <xf numFmtId="10" fontId="32" fillId="0" borderId="57" xfId="0" applyNumberFormat="1" applyFont="1" applyFill="1" applyBorder="1" applyAlignment="1">
      <alignment horizontal="center" vertical="center"/>
    </xf>
    <xf numFmtId="10" fontId="32" fillId="0" borderId="57" xfId="0" applyNumberFormat="1" applyFont="1" applyFill="1" applyBorder="1"/>
    <xf numFmtId="0" fontId="32" fillId="0" borderId="57" xfId="0" applyFont="1" applyFill="1" applyBorder="1"/>
    <xf numFmtId="0" fontId="33" fillId="0" borderId="58" xfId="0" applyFont="1" applyFill="1" applyBorder="1"/>
    <xf numFmtId="165" fontId="46" fillId="27" borderId="57" xfId="38" applyNumberFormat="1" applyFont="1" applyFill="1" applyBorder="1" applyAlignment="1">
      <alignment vertical="center" wrapText="1"/>
    </xf>
    <xf numFmtId="2" fontId="46" fillId="27" borderId="57" xfId="0" applyNumberFormat="1" applyFont="1" applyFill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0" fontId="32" fillId="0" borderId="57" xfId="38" applyFont="1" applyFill="1" applyBorder="1" applyAlignment="1">
      <alignment vertical="center" wrapText="1"/>
    </xf>
    <xf numFmtId="0" fontId="33" fillId="0" borderId="58" xfId="38" applyFont="1" applyFill="1" applyBorder="1" applyAlignment="1">
      <alignment vertical="center" wrapText="1"/>
    </xf>
    <xf numFmtId="0" fontId="32" fillId="0" borderId="60" xfId="0" applyFont="1" applyFill="1" applyBorder="1"/>
    <xf numFmtId="167" fontId="33" fillId="27" borderId="57" xfId="48" applyNumberFormat="1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/>
    </xf>
    <xf numFmtId="0" fontId="33" fillId="0" borderId="58" xfId="0" applyFont="1" applyBorder="1"/>
    <xf numFmtId="4" fontId="33" fillId="30" borderId="57" xfId="38" applyNumberFormat="1" applyFont="1" applyFill="1" applyBorder="1" applyAlignment="1">
      <alignment horizontal="center" vertical="center" wrapText="1"/>
    </xf>
    <xf numFmtId="4" fontId="32" fillId="27" borderId="57" xfId="48" applyNumberFormat="1" applyFont="1" applyFill="1" applyBorder="1" applyAlignment="1">
      <alignment horizontal="center" vertical="center"/>
    </xf>
    <xf numFmtId="4" fontId="46" fillId="27" borderId="57" xfId="0" applyNumberFormat="1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/>
    </xf>
    <xf numFmtId="0" fontId="33" fillId="0" borderId="62" xfId="0" applyFont="1" applyBorder="1"/>
    <xf numFmtId="0" fontId="36" fillId="27" borderId="58" xfId="44" applyFont="1" applyFill="1" applyBorder="1" applyAlignment="1">
      <alignment horizontal="left" vertical="center" wrapText="1"/>
    </xf>
    <xf numFmtId="0" fontId="46" fillId="27" borderId="57" xfId="0" applyFont="1" applyFill="1" applyBorder="1" applyAlignment="1">
      <alignment horizontal="left" vertical="top" wrapText="1"/>
    </xf>
    <xf numFmtId="0" fontId="32" fillId="28" borderId="58" xfId="0" applyFont="1" applyFill="1" applyBorder="1" applyAlignment="1">
      <alignment vertical="center" wrapText="1"/>
    </xf>
    <xf numFmtId="2" fontId="32" fillId="27" borderId="57" xfId="0" applyNumberFormat="1" applyFont="1" applyFill="1" applyBorder="1" applyAlignment="1">
      <alignment horizontal="center" vertical="center" wrapText="1"/>
    </xf>
    <xf numFmtId="0" fontId="33" fillId="27" borderId="57" xfId="0" applyFont="1" applyFill="1" applyBorder="1" applyAlignment="1">
      <alignment horizontal="left" vertical="center"/>
    </xf>
    <xf numFmtId="0" fontId="33" fillId="27" borderId="57" xfId="0" applyFont="1" applyFill="1" applyBorder="1" applyAlignment="1">
      <alignment vertical="center" wrapText="1"/>
    </xf>
    <xf numFmtId="0" fontId="32" fillId="0" borderId="46" xfId="0" applyFont="1" applyFill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0" fillId="0" borderId="57" xfId="0" applyBorder="1" applyAlignment="1">
      <alignment vertical="center"/>
    </xf>
    <xf numFmtId="165" fontId="32" fillId="0" borderId="57" xfId="48" applyFont="1" applyFill="1" applyBorder="1" applyAlignment="1">
      <alignment horizontal="center" vertical="center"/>
    </xf>
    <xf numFmtId="165" fontId="32" fillId="27" borderId="43" xfId="48" applyFont="1" applyFill="1" applyBorder="1" applyAlignment="1">
      <alignment horizontal="center" vertical="center"/>
    </xf>
    <xf numFmtId="0" fontId="33" fillId="27" borderId="58" xfId="44" applyFont="1" applyFill="1" applyBorder="1" applyAlignment="1">
      <alignment horizontal="left" vertical="center" wrapText="1"/>
    </xf>
    <xf numFmtId="0" fontId="36" fillId="27" borderId="41" xfId="0" applyFont="1" applyFill="1" applyBorder="1" applyAlignment="1">
      <alignment vertical="center"/>
    </xf>
    <xf numFmtId="0" fontId="53" fillId="27" borderId="41" xfId="0" applyFont="1" applyFill="1" applyBorder="1"/>
    <xf numFmtId="0" fontId="52" fillId="27" borderId="57" xfId="0" applyFont="1" applyFill="1" applyBorder="1" applyAlignment="1">
      <alignment vertical="center" wrapText="1"/>
    </xf>
    <xf numFmtId="2" fontId="46" fillId="27" borderId="57" xfId="0" applyNumberFormat="1" applyFont="1" applyFill="1" applyBorder="1" applyAlignment="1">
      <alignment horizontal="center" vertical="center" wrapText="1"/>
    </xf>
    <xf numFmtId="0" fontId="46" fillId="27" borderId="32" xfId="0" applyFont="1" applyFill="1" applyBorder="1"/>
    <xf numFmtId="2" fontId="46" fillId="27" borderId="57" xfId="48" applyNumberFormat="1" applyFont="1" applyFill="1" applyBorder="1" applyAlignment="1">
      <alignment horizontal="center" vertical="center"/>
    </xf>
    <xf numFmtId="0" fontId="46" fillId="27" borderId="36" xfId="0" applyFont="1" applyFill="1" applyBorder="1"/>
    <xf numFmtId="167" fontId="46" fillId="27" borderId="57" xfId="48" applyNumberFormat="1" applyFont="1" applyFill="1" applyBorder="1" applyAlignment="1">
      <alignment horizontal="center" vertical="center"/>
    </xf>
    <xf numFmtId="167" fontId="51" fillId="27" borderId="57" xfId="48" applyNumberFormat="1" applyFont="1" applyFill="1" applyBorder="1" applyAlignment="1">
      <alignment horizontal="center" vertical="center"/>
    </xf>
    <xf numFmtId="9" fontId="46" fillId="27" borderId="57" xfId="49" applyFont="1" applyFill="1" applyBorder="1" applyAlignment="1" applyProtection="1">
      <alignment horizontal="center" vertical="center"/>
      <protection locked="0"/>
    </xf>
    <xf numFmtId="17" fontId="46" fillId="27" borderId="57" xfId="0" applyNumberFormat="1" applyFont="1" applyFill="1" applyBorder="1" applyAlignment="1">
      <alignment horizontal="center" vertical="center" wrapText="1"/>
    </xf>
    <xf numFmtId="4" fontId="32" fillId="0" borderId="57" xfId="0" applyNumberFormat="1" applyFont="1" applyFill="1" applyBorder="1" applyAlignment="1">
      <alignment horizontal="center" vertical="center" wrapText="1"/>
    </xf>
    <xf numFmtId="4" fontId="33" fillId="0" borderId="42" xfId="38" applyNumberFormat="1" applyFont="1" applyFill="1" applyBorder="1" applyAlignment="1">
      <alignment horizontal="center" vertical="center" wrapText="1"/>
    </xf>
    <xf numFmtId="0" fontId="36" fillId="27" borderId="57" xfId="0" applyFont="1" applyFill="1" applyBorder="1" applyAlignment="1">
      <alignment vertical="center" wrapText="1"/>
    </xf>
    <xf numFmtId="165" fontId="32" fillId="27" borderId="43" xfId="48" applyFont="1" applyFill="1" applyBorder="1" applyAlignment="1">
      <alignment horizontal="center" vertical="center"/>
    </xf>
    <xf numFmtId="0" fontId="36" fillId="31" borderId="41" xfId="38" applyFont="1" applyFill="1" applyBorder="1" applyAlignment="1">
      <alignment vertical="center"/>
    </xf>
    <xf numFmtId="165" fontId="32" fillId="27" borderId="57" xfId="48" applyFont="1" applyFill="1" applyBorder="1" applyAlignment="1">
      <alignment horizontal="center" vertical="center"/>
    </xf>
    <xf numFmtId="0" fontId="36" fillId="27" borderId="60" xfId="44" applyFont="1" applyFill="1" applyBorder="1" applyAlignment="1">
      <alignment horizontal="left" vertical="center" wrapText="1"/>
    </xf>
    <xf numFmtId="0" fontId="45" fillId="26" borderId="57" xfId="38" applyFont="1" applyFill="1" applyBorder="1" applyAlignment="1">
      <alignment horizontal="center" vertical="center" wrapText="1"/>
    </xf>
    <xf numFmtId="0" fontId="33" fillId="27" borderId="0" xfId="0" applyFont="1" applyFill="1" applyBorder="1" applyAlignment="1">
      <alignment horizontal="right" vertical="center"/>
    </xf>
    <xf numFmtId="0" fontId="33" fillId="0" borderId="58" xfId="38" applyFont="1" applyFill="1" applyBorder="1" applyAlignment="1">
      <alignment horizontal="left" vertical="center" wrapText="1"/>
    </xf>
    <xf numFmtId="0" fontId="36" fillId="27" borderId="60" xfId="0" applyFont="1" applyFill="1" applyBorder="1" applyAlignment="1">
      <alignment vertical="center" wrapText="1"/>
    </xf>
    <xf numFmtId="0" fontId="33" fillId="30" borderId="43" xfId="38" applyFont="1" applyFill="1" applyBorder="1" applyAlignment="1">
      <alignment horizontal="center" vertical="center" wrapText="1"/>
    </xf>
    <xf numFmtId="0" fontId="33" fillId="30" borderId="22" xfId="38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27" borderId="58" xfId="44" applyFont="1" applyFill="1" applyBorder="1" applyAlignment="1">
      <alignment horizontal="left" vertical="center" wrapText="1"/>
    </xf>
    <xf numFmtId="0" fontId="36" fillId="31" borderId="60" xfId="0" applyFont="1" applyFill="1" applyBorder="1" applyAlignment="1">
      <alignment horizontal="center" vertical="center"/>
    </xf>
    <xf numFmtId="0" fontId="36" fillId="31" borderId="57" xfId="0" applyFont="1" applyFill="1" applyBorder="1" applyAlignment="1">
      <alignment vertical="center" wrapText="1"/>
    </xf>
    <xf numFmtId="0" fontId="36" fillId="31" borderId="57" xfId="0" applyFont="1" applyFill="1" applyBorder="1" applyAlignment="1">
      <alignment horizontal="left" vertical="center" wrapText="1"/>
    </xf>
    <xf numFmtId="0" fontId="36" fillId="31" borderId="57" xfId="0" applyFont="1" applyFill="1" applyBorder="1" applyAlignment="1">
      <alignment horizontal="center" vertical="center"/>
    </xf>
    <xf numFmtId="167" fontId="36" fillId="31" borderId="57" xfId="48" applyNumberFormat="1" applyFont="1" applyFill="1" applyBorder="1" applyAlignment="1">
      <alignment horizontal="center" vertical="center"/>
    </xf>
    <xf numFmtId="0" fontId="36" fillId="31" borderId="57" xfId="0" applyNumberFormat="1" applyFont="1" applyFill="1" applyBorder="1" applyAlignment="1" applyProtection="1">
      <alignment horizontal="center" vertical="center"/>
      <protection locked="0"/>
    </xf>
    <xf numFmtId="0" fontId="33" fillId="27" borderId="45" xfId="44" applyFont="1" applyFill="1" applyBorder="1" applyAlignment="1">
      <alignment horizontal="left" vertical="center" wrapText="1"/>
    </xf>
    <xf numFmtId="0" fontId="36" fillId="31" borderId="43" xfId="0" applyFont="1" applyFill="1" applyBorder="1" applyAlignment="1">
      <alignment vertical="center" wrapText="1"/>
    </xf>
    <xf numFmtId="0" fontId="36" fillId="31" borderId="43" xfId="0" applyFont="1" applyFill="1" applyBorder="1"/>
    <xf numFmtId="0" fontId="36" fillId="31" borderId="43" xfId="0" applyNumberFormat="1" applyFont="1" applyFill="1" applyBorder="1" applyAlignment="1" applyProtection="1">
      <alignment horizontal="center" vertical="center"/>
      <protection locked="0"/>
    </xf>
    <xf numFmtId="3" fontId="36" fillId="31" borderId="43" xfId="0" applyNumberFormat="1" applyFont="1" applyFill="1" applyBorder="1" applyAlignment="1" applyProtection="1">
      <alignment horizontal="center" vertical="center"/>
      <protection locked="0"/>
    </xf>
    <xf numFmtId="0" fontId="36" fillId="31" borderId="43" xfId="0" applyFont="1" applyFill="1" applyBorder="1" applyAlignment="1">
      <alignment horizontal="center" vertical="center"/>
    </xf>
    <xf numFmtId="166" fontId="36" fillId="31" borderId="43" xfId="0" applyNumberFormat="1" applyFont="1" applyFill="1" applyBorder="1" applyAlignment="1">
      <alignment horizontal="center" vertical="center"/>
    </xf>
    <xf numFmtId="0" fontId="36" fillId="31" borderId="43" xfId="0" applyFont="1" applyFill="1" applyBorder="1" applyAlignment="1">
      <alignment vertical="center"/>
    </xf>
    <xf numFmtId="0" fontId="32" fillId="0" borderId="57" xfId="38" applyFont="1" applyFill="1" applyBorder="1" applyAlignment="1">
      <alignment horizontal="center" vertical="center" wrapText="1"/>
    </xf>
    <xf numFmtId="0" fontId="32" fillId="31" borderId="57" xfId="0" applyFont="1" applyFill="1" applyBorder="1" applyAlignment="1">
      <alignment horizontal="center" vertical="center"/>
    </xf>
    <xf numFmtId="0" fontId="32" fillId="31" borderId="42" xfId="0" applyFont="1" applyFill="1" applyBorder="1" applyAlignment="1">
      <alignment horizontal="center" vertical="center"/>
    </xf>
    <xf numFmtId="0" fontId="32" fillId="31" borderId="57" xfId="0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27" borderId="42" xfId="44" applyFont="1" applyFill="1" applyBorder="1" applyAlignment="1">
      <alignment horizontal="left" vertical="center" wrapText="1"/>
    </xf>
    <xf numFmtId="0" fontId="32" fillId="27" borderId="42" xfId="44" applyFont="1" applyFill="1" applyBorder="1" applyAlignment="1">
      <alignment horizontal="center" vertical="center" wrapText="1"/>
    </xf>
    <xf numFmtId="4" fontId="33" fillId="0" borderId="42" xfId="48" applyNumberFormat="1" applyFont="1" applyFill="1" applyBorder="1" applyAlignment="1">
      <alignment horizontal="center" vertical="center" wrapText="1"/>
    </xf>
    <xf numFmtId="4" fontId="32" fillId="0" borderId="42" xfId="0" applyNumberFormat="1" applyFont="1" applyFill="1" applyBorder="1" applyAlignment="1" applyProtection="1">
      <alignment horizontal="center" vertical="center"/>
      <protection locked="0"/>
    </xf>
    <xf numFmtId="4" fontId="32" fillId="0" borderId="42" xfId="0" applyNumberFormat="1" applyFont="1" applyBorder="1" applyAlignment="1">
      <alignment horizontal="center" vertical="center"/>
    </xf>
    <xf numFmtId="4" fontId="32" fillId="0" borderId="42" xfId="38" applyNumberFormat="1" applyFont="1" applyFill="1" applyBorder="1" applyAlignment="1">
      <alignment vertical="center" wrapText="1"/>
    </xf>
    <xf numFmtId="0" fontId="32" fillId="0" borderId="57" xfId="0" applyFont="1" applyBorder="1" applyAlignment="1">
      <alignment vertical="center" wrapText="1"/>
    </xf>
    <xf numFmtId="1" fontId="32" fillId="0" borderId="57" xfId="0" applyNumberFormat="1" applyFont="1" applyBorder="1" applyAlignment="1">
      <alignment horizontal="center" vertical="center"/>
    </xf>
    <xf numFmtId="0" fontId="32" fillId="27" borderId="44" xfId="38" applyFont="1" applyFill="1" applyBorder="1" applyAlignment="1">
      <alignment vertical="center" wrapText="1"/>
    </xf>
    <xf numFmtId="0" fontId="46" fillId="27" borderId="44" xfId="38" applyFont="1" applyFill="1" applyBorder="1" applyAlignment="1">
      <alignment vertical="center" wrapText="1"/>
    </xf>
    <xf numFmtId="4" fontId="36" fillId="31" borderId="41" xfId="48" applyNumberFormat="1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center" vertical="center"/>
    </xf>
    <xf numFmtId="0" fontId="36" fillId="31" borderId="57" xfId="0" applyFont="1" applyFill="1" applyBorder="1"/>
    <xf numFmtId="0" fontId="32" fillId="27" borderId="43" xfId="0" applyFont="1" applyFill="1" applyBorder="1" applyAlignment="1">
      <alignment horizontal="left" vertical="center" wrapText="1"/>
    </xf>
    <xf numFmtId="0" fontId="36" fillId="31" borderId="41" xfId="0" applyFont="1" applyFill="1" applyBorder="1" applyAlignment="1">
      <alignment horizontal="center" vertical="center"/>
    </xf>
    <xf numFmtId="0" fontId="36" fillId="31" borderId="65" xfId="0" applyFont="1" applyFill="1" applyBorder="1" applyAlignment="1">
      <alignment vertical="center" wrapText="1"/>
    </xf>
    <xf numFmtId="0" fontId="52" fillId="27" borderId="65" xfId="0" applyFont="1" applyFill="1" applyBorder="1" applyAlignment="1">
      <alignment vertical="center" wrapText="1"/>
    </xf>
    <xf numFmtId="0" fontId="32" fillId="27" borderId="65" xfId="0" applyFont="1" applyFill="1" applyBorder="1" applyAlignment="1">
      <alignment vertical="center"/>
    </xf>
    <xf numFmtId="0" fontId="32" fillId="27" borderId="65" xfId="0" applyFont="1" applyFill="1" applyBorder="1" applyAlignment="1">
      <alignment horizontal="center" vertical="center"/>
    </xf>
    <xf numFmtId="0" fontId="32" fillId="27" borderId="65" xfId="0" applyNumberFormat="1" applyFont="1" applyFill="1" applyBorder="1" applyAlignment="1" applyProtection="1">
      <alignment horizontal="center" vertical="center"/>
      <protection locked="0"/>
    </xf>
    <xf numFmtId="3" fontId="32" fillId="27" borderId="65" xfId="0" applyNumberFormat="1" applyFont="1" applyFill="1" applyBorder="1" applyAlignment="1" applyProtection="1">
      <alignment horizontal="center" vertical="center"/>
      <protection locked="0"/>
    </xf>
    <xf numFmtId="166" fontId="32" fillId="27" borderId="65" xfId="0" applyNumberFormat="1" applyFont="1" applyFill="1" applyBorder="1" applyAlignment="1">
      <alignment horizontal="center" vertical="center"/>
    </xf>
    <xf numFmtId="166" fontId="32" fillId="27" borderId="65" xfId="0" applyNumberFormat="1" applyFont="1" applyFill="1" applyBorder="1" applyAlignment="1" applyProtection="1">
      <alignment horizontal="center" vertical="center" wrapText="1"/>
    </xf>
    <xf numFmtId="0" fontId="36" fillId="27" borderId="65" xfId="0" applyFont="1" applyFill="1" applyBorder="1" applyAlignment="1">
      <alignment horizontal="center" vertical="center"/>
    </xf>
    <xf numFmtId="0" fontId="33" fillId="27" borderId="45" xfId="38" applyFont="1" applyFill="1" applyBorder="1" applyAlignment="1">
      <alignment horizontal="left" vertical="center" wrapText="1"/>
    </xf>
    <xf numFmtId="0" fontId="36" fillId="27" borderId="65" xfId="0" applyFont="1" applyFill="1" applyBorder="1"/>
    <xf numFmtId="0" fontId="32" fillId="27" borderId="65" xfId="0" applyFont="1" applyFill="1" applyBorder="1" applyAlignment="1">
      <alignment vertical="center" wrapText="1"/>
    </xf>
    <xf numFmtId="0" fontId="36" fillId="27" borderId="65" xfId="0" applyFont="1" applyFill="1" applyBorder="1" applyAlignment="1">
      <alignment vertical="center"/>
    </xf>
    <xf numFmtId="0" fontId="32" fillId="27" borderId="73" xfId="0" applyFont="1" applyFill="1" applyBorder="1" applyAlignment="1">
      <alignment vertical="center" wrapText="1"/>
    </xf>
    <xf numFmtId="0" fontId="36" fillId="27" borderId="73" xfId="0" applyFont="1" applyFill="1" applyBorder="1" applyAlignment="1">
      <alignment vertical="center" wrapText="1"/>
    </xf>
    <xf numFmtId="0" fontId="32" fillId="27" borderId="73" xfId="0" applyFont="1" applyFill="1" applyBorder="1" applyAlignment="1">
      <alignment horizontal="center" vertical="center" wrapText="1"/>
    </xf>
    <xf numFmtId="0" fontId="36" fillId="27" borderId="73" xfId="0" applyFont="1" applyFill="1" applyBorder="1" applyAlignment="1">
      <alignment horizontal="center" vertical="center"/>
    </xf>
    <xf numFmtId="167" fontId="36" fillId="27" borderId="73" xfId="48" applyNumberFormat="1" applyFont="1" applyFill="1" applyBorder="1" applyAlignment="1">
      <alignment horizontal="center" vertical="center"/>
    </xf>
    <xf numFmtId="0" fontId="36" fillId="27" borderId="73" xfId="0" applyNumberFormat="1" applyFont="1" applyFill="1" applyBorder="1" applyAlignment="1" applyProtection="1">
      <alignment horizontal="center" vertical="center"/>
      <protection locked="0"/>
    </xf>
    <xf numFmtId="3" fontId="36" fillId="27" borderId="73" xfId="0" applyNumberFormat="1" applyFont="1" applyFill="1" applyBorder="1" applyAlignment="1" applyProtection="1">
      <alignment horizontal="center" vertical="center"/>
      <protection locked="0"/>
    </xf>
    <xf numFmtId="0" fontId="36" fillId="27" borderId="73" xfId="38" applyFont="1" applyFill="1" applyBorder="1" applyAlignment="1">
      <alignment horizontal="center" vertical="center" wrapText="1"/>
    </xf>
    <xf numFmtId="166" fontId="54" fillId="27" borderId="73" xfId="0" applyNumberFormat="1" applyFont="1" applyFill="1" applyBorder="1" applyAlignment="1">
      <alignment horizontal="center" vertical="center" wrapText="1"/>
    </xf>
    <xf numFmtId="0" fontId="36" fillId="27" borderId="73" xfId="44" applyFont="1" applyFill="1" applyBorder="1" applyAlignment="1">
      <alignment vertical="center" wrapText="1"/>
    </xf>
    <xf numFmtId="0" fontId="32" fillId="27" borderId="73" xfId="0" applyFont="1" applyFill="1" applyBorder="1" applyAlignment="1">
      <alignment horizontal="center" vertical="center"/>
    </xf>
    <xf numFmtId="0" fontId="35" fillId="27" borderId="74" xfId="38" applyFont="1" applyFill="1" applyBorder="1" applyAlignment="1">
      <alignment horizontal="left" vertical="center" wrapText="1"/>
    </xf>
    <xf numFmtId="0" fontId="36" fillId="31" borderId="71" xfId="38" applyFont="1" applyFill="1" applyBorder="1" applyAlignment="1">
      <alignment vertical="center"/>
    </xf>
    <xf numFmtId="0" fontId="32" fillId="27" borderId="71" xfId="38" applyFont="1" applyFill="1" applyBorder="1"/>
    <xf numFmtId="165" fontId="32" fillId="27" borderId="73" xfId="48" applyFont="1" applyFill="1" applyBorder="1" applyAlignment="1">
      <alignment horizontal="center" vertical="center"/>
    </xf>
    <xf numFmtId="0" fontId="32" fillId="27" borderId="73" xfId="0" applyFont="1" applyFill="1" applyBorder="1"/>
    <xf numFmtId="0" fontId="35" fillId="27" borderId="72" xfId="0" applyFont="1" applyFill="1" applyBorder="1" applyAlignment="1">
      <alignment horizontal="center" vertical="center"/>
    </xf>
    <xf numFmtId="0" fontId="33" fillId="30" borderId="57" xfId="38" applyFont="1" applyFill="1" applyBorder="1" applyAlignment="1">
      <alignment horizontal="center" vertical="center" wrapText="1"/>
    </xf>
    <xf numFmtId="0" fontId="32" fillId="0" borderId="22" xfId="38" applyFont="1" applyFill="1" applyBorder="1" applyAlignment="1">
      <alignment horizontal="center" vertical="center" wrapText="1"/>
    </xf>
    <xf numFmtId="0" fontId="32" fillId="27" borderId="43" xfId="0" applyFont="1" applyFill="1" applyBorder="1" applyAlignment="1">
      <alignment horizontal="center" vertical="center"/>
    </xf>
    <xf numFmtId="165" fontId="32" fillId="27" borderId="43" xfId="48" applyFont="1" applyFill="1" applyBorder="1" applyAlignment="1">
      <alignment horizontal="center" vertical="center"/>
    </xf>
    <xf numFmtId="167" fontId="36" fillId="31" borderId="73" xfId="48" applyNumberFormat="1" applyFont="1" applyFill="1" applyBorder="1" applyAlignment="1">
      <alignment horizontal="center" vertical="center"/>
    </xf>
    <xf numFmtId="0" fontId="36" fillId="31" borderId="73" xfId="0" applyNumberFormat="1" applyFont="1" applyFill="1" applyBorder="1" applyAlignment="1" applyProtection="1">
      <alignment horizontal="center" vertical="center"/>
      <protection locked="0"/>
    </xf>
    <xf numFmtId="0" fontId="36" fillId="27" borderId="43" xfId="0" applyFont="1" applyFill="1" applyBorder="1" applyAlignment="1">
      <alignment horizontal="center" vertical="center"/>
    </xf>
    <xf numFmtId="4" fontId="32" fillId="27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4" fontId="32" fillId="0" borderId="53" xfId="0" applyNumberFormat="1" applyFont="1" applyBorder="1" applyAlignment="1">
      <alignment horizontal="center" vertical="center"/>
    </xf>
    <xf numFmtId="4" fontId="32" fillId="27" borderId="41" xfId="38" applyNumberFormat="1" applyFont="1" applyFill="1" applyBorder="1" applyAlignment="1">
      <alignment horizontal="center" vertical="center" wrapText="1"/>
    </xf>
    <xf numFmtId="4" fontId="32" fillId="0" borderId="38" xfId="38" applyNumberFormat="1" applyFont="1" applyFill="1" applyBorder="1" applyAlignment="1">
      <alignment horizontal="center" vertical="center" wrapText="1"/>
    </xf>
    <xf numFmtId="4" fontId="32" fillId="0" borderId="32" xfId="0" applyNumberFormat="1" applyFont="1" applyBorder="1" applyAlignment="1">
      <alignment horizontal="center" vertical="center"/>
    </xf>
    <xf numFmtId="0" fontId="32" fillId="27" borderId="73" xfId="44" applyFont="1" applyFill="1" applyBorder="1" applyAlignment="1">
      <alignment horizontal="left" vertical="center" wrapText="1"/>
    </xf>
    <xf numFmtId="0" fontId="32" fillId="27" borderId="71" xfId="0" applyFont="1" applyFill="1" applyBorder="1"/>
    <xf numFmtId="0" fontId="32" fillId="27" borderId="72" xfId="0" applyFont="1" applyFill="1" applyBorder="1" applyAlignment="1">
      <alignment horizontal="center" vertical="center"/>
    </xf>
    <xf numFmtId="0" fontId="32" fillId="27" borderId="73" xfId="44" applyFont="1" applyFill="1" applyBorder="1" applyAlignment="1">
      <alignment horizontal="center" vertical="center" wrapText="1"/>
    </xf>
    <xf numFmtId="0" fontId="32" fillId="27" borderId="73" xfId="0" applyFont="1" applyFill="1" applyBorder="1" applyAlignment="1">
      <alignment vertical="center"/>
    </xf>
    <xf numFmtId="4" fontId="33" fillId="27" borderId="73" xfId="48" applyNumberFormat="1" applyFont="1" applyFill="1" applyBorder="1" applyAlignment="1">
      <alignment horizontal="center" vertical="center" wrapText="1"/>
    </xf>
    <xf numFmtId="3" fontId="32" fillId="27" borderId="73" xfId="44" applyNumberFormat="1" applyFont="1" applyFill="1" applyBorder="1" applyAlignment="1">
      <alignment horizontal="center" vertical="center" wrapText="1"/>
    </xf>
    <xf numFmtId="4" fontId="32" fillId="27" borderId="73" xfId="0" applyNumberFormat="1" applyFont="1" applyFill="1" applyBorder="1" applyAlignment="1">
      <alignment horizontal="center" vertical="center"/>
    </xf>
    <xf numFmtId="166" fontId="32" fillId="27" borderId="73" xfId="0" applyNumberFormat="1" applyFont="1" applyFill="1" applyBorder="1" applyAlignment="1">
      <alignment horizontal="center" vertical="center"/>
    </xf>
    <xf numFmtId="0" fontId="33" fillId="27" borderId="74" xfId="44" applyFont="1" applyFill="1" applyBorder="1" applyAlignment="1">
      <alignment vertical="center" wrapText="1"/>
    </xf>
    <xf numFmtId="3" fontId="32" fillId="0" borderId="42" xfId="38" applyNumberFormat="1" applyFont="1" applyFill="1" applyBorder="1" applyAlignment="1">
      <alignment horizontal="center" vertical="center" wrapText="1"/>
    </xf>
    <xf numFmtId="3" fontId="32" fillId="27" borderId="73" xfId="0" applyNumberFormat="1" applyFont="1" applyFill="1" applyBorder="1" applyAlignment="1">
      <alignment horizontal="center" vertical="center"/>
    </xf>
    <xf numFmtId="0" fontId="36" fillId="27" borderId="43" xfId="0" applyFont="1" applyFill="1" applyBorder="1" applyAlignment="1">
      <alignment vertical="center" wrapText="1"/>
    </xf>
    <xf numFmtId="0" fontId="36" fillId="27" borderId="43" xfId="0" applyFont="1" applyFill="1" applyBorder="1" applyAlignment="1">
      <alignment horizontal="center" vertical="center" wrapText="1"/>
    </xf>
    <xf numFmtId="4" fontId="36" fillId="27" borderId="41" xfId="48" applyNumberFormat="1" applyFont="1" applyFill="1" applyBorder="1" applyAlignment="1">
      <alignment horizontal="center" vertical="center"/>
    </xf>
    <xf numFmtId="0" fontId="36" fillId="27" borderId="43" xfId="0" applyNumberFormat="1" applyFont="1" applyFill="1" applyBorder="1" applyAlignment="1" applyProtection="1">
      <alignment horizontal="center" vertical="center"/>
      <protection locked="0"/>
    </xf>
    <xf numFmtId="3" fontId="36" fillId="27" borderId="43" xfId="0" applyNumberFormat="1" applyFont="1" applyFill="1" applyBorder="1" applyAlignment="1" applyProtection="1">
      <alignment horizontal="center" vertical="center"/>
      <protection locked="0"/>
    </xf>
    <xf numFmtId="166" fontId="36" fillId="27" borderId="43" xfId="0" applyNumberFormat="1" applyFont="1" applyFill="1" applyBorder="1" applyAlignment="1">
      <alignment horizontal="center" vertical="center"/>
    </xf>
    <xf numFmtId="0" fontId="36" fillId="27" borderId="43" xfId="0" applyFont="1" applyFill="1" applyBorder="1"/>
    <xf numFmtId="0" fontId="36" fillId="27" borderId="43" xfId="0" applyFont="1" applyFill="1" applyBorder="1" applyAlignment="1">
      <alignment vertical="center"/>
    </xf>
    <xf numFmtId="0" fontId="32" fillId="27" borderId="41" xfId="38" applyFont="1" applyFill="1" applyBorder="1" applyAlignment="1">
      <alignment vertical="center"/>
    </xf>
    <xf numFmtId="0" fontId="36" fillId="31" borderId="18" xfId="0" applyFont="1" applyFill="1" applyBorder="1" applyAlignment="1">
      <alignment horizontal="center" vertical="center"/>
    </xf>
    <xf numFmtId="0" fontId="47" fillId="27" borderId="65" xfId="0" applyFont="1" applyFill="1" applyBorder="1" applyAlignment="1">
      <alignment vertical="center" wrapText="1"/>
    </xf>
    <xf numFmtId="0" fontId="32" fillId="31" borderId="43" xfId="0" applyFont="1" applyFill="1" applyBorder="1" applyAlignment="1">
      <alignment horizontal="center" vertical="center" wrapText="1"/>
    </xf>
    <xf numFmtId="3" fontId="32" fillId="27" borderId="73" xfId="0" applyNumberFormat="1" applyFont="1" applyFill="1" applyBorder="1" applyAlignment="1" applyProtection="1">
      <alignment horizontal="center" vertical="center"/>
      <protection locked="0"/>
    </xf>
    <xf numFmtId="0" fontId="32" fillId="27" borderId="73" xfId="44" applyFont="1" applyFill="1" applyBorder="1" applyAlignment="1">
      <alignment vertical="center" wrapText="1"/>
    </xf>
    <xf numFmtId="0" fontId="36" fillId="31" borderId="71" xfId="44" applyFont="1" applyFill="1" applyBorder="1" applyAlignment="1">
      <alignment vertical="center"/>
    </xf>
    <xf numFmtId="0" fontId="32" fillId="27" borderId="71" xfId="44" applyFont="1" applyFill="1" applyBorder="1"/>
    <xf numFmtId="4" fontId="36" fillId="0" borderId="42" xfId="38" applyNumberFormat="1" applyFont="1" applyFill="1" applyBorder="1" applyAlignment="1">
      <alignment vertical="center" wrapText="1"/>
    </xf>
    <xf numFmtId="0" fontId="36" fillId="0" borderId="60" xfId="0" applyFont="1" applyBorder="1" applyAlignment="1">
      <alignment horizontal="justify" vertical="center" wrapText="1"/>
    </xf>
    <xf numFmtId="0" fontId="36" fillId="0" borderId="0" xfId="0" applyFont="1" applyAlignment="1">
      <alignment vertical="top" wrapText="1"/>
    </xf>
    <xf numFmtId="0" fontId="30" fillId="27" borderId="41" xfId="38" applyFont="1" applyFill="1" applyBorder="1" applyAlignment="1">
      <alignment vertical="center" wrapText="1"/>
    </xf>
    <xf numFmtId="0" fontId="36" fillId="0" borderId="73" xfId="0" applyFont="1" applyBorder="1" applyAlignment="1">
      <alignment vertical="center"/>
    </xf>
    <xf numFmtId="0" fontId="36" fillId="0" borderId="73" xfId="0" applyFont="1" applyBorder="1" applyAlignment="1">
      <alignment wrapText="1"/>
    </xf>
    <xf numFmtId="0" fontId="36" fillId="0" borderId="73" xfId="0" applyFont="1" applyBorder="1" applyAlignment="1">
      <alignment vertical="center" wrapText="1"/>
    </xf>
    <xf numFmtId="4" fontId="36" fillId="31" borderId="65" xfId="0" applyNumberFormat="1" applyFont="1" applyFill="1" applyBorder="1" applyAlignment="1">
      <alignment horizontal="center" vertical="center"/>
    </xf>
    <xf numFmtId="0" fontId="32" fillId="27" borderId="43" xfId="0" applyFont="1" applyFill="1" applyBorder="1" applyAlignment="1">
      <alignment horizontal="center" vertical="center"/>
    </xf>
    <xf numFmtId="0" fontId="33" fillId="27" borderId="58" xfId="44" applyFont="1" applyFill="1" applyBorder="1" applyAlignment="1">
      <alignment horizontal="left" vertical="center" wrapText="1"/>
    </xf>
    <xf numFmtId="0" fontId="32" fillId="27" borderId="43" xfId="0" applyFont="1" applyFill="1" applyBorder="1" applyAlignment="1">
      <alignment horizontal="center" vertical="center"/>
    </xf>
    <xf numFmtId="0" fontId="36" fillId="0" borderId="71" xfId="0" applyFont="1" applyBorder="1" applyAlignment="1">
      <alignment vertical="center" wrapText="1"/>
    </xf>
    <xf numFmtId="0" fontId="36" fillId="0" borderId="45" xfId="0" applyFont="1" applyBorder="1" applyAlignment="1">
      <alignment vertical="center" wrapText="1"/>
    </xf>
    <xf numFmtId="0" fontId="36" fillId="27" borderId="57" xfId="38" applyFont="1" applyFill="1" applyBorder="1" applyAlignment="1">
      <alignment horizontal="center" vertical="center" wrapText="1"/>
    </xf>
    <xf numFmtId="17" fontId="32" fillId="27" borderId="57" xfId="38" applyNumberFormat="1" applyFont="1" applyFill="1" applyBorder="1" applyAlignment="1">
      <alignment horizontal="center" vertical="center" wrapText="1"/>
    </xf>
    <xf numFmtId="166" fontId="32" fillId="27" borderId="42" xfId="44" applyNumberFormat="1" applyFont="1" applyFill="1" applyBorder="1" applyAlignment="1">
      <alignment horizontal="center" vertical="center" wrapText="1"/>
    </xf>
    <xf numFmtId="166" fontId="32" fillId="27" borderId="42" xfId="0" applyNumberFormat="1" applyFont="1" applyFill="1" applyBorder="1" applyAlignment="1">
      <alignment horizontal="center" vertical="center"/>
    </xf>
    <xf numFmtId="166" fontId="32" fillId="27" borderId="73" xfId="44" applyNumberFormat="1" applyFont="1" applyFill="1" applyBorder="1" applyAlignment="1">
      <alignment horizontal="center" vertical="center" wrapText="1"/>
    </xf>
    <xf numFmtId="0" fontId="46" fillId="27" borderId="57" xfId="44" applyFont="1" applyFill="1" applyBorder="1" applyAlignment="1">
      <alignment vertical="center" wrapText="1"/>
    </xf>
    <xf numFmtId="0" fontId="32" fillId="27" borderId="73" xfId="0" applyNumberFormat="1" applyFont="1" applyFill="1" applyBorder="1" applyAlignment="1" applyProtection="1">
      <alignment horizontal="center" vertical="center"/>
      <protection locked="0"/>
    </xf>
    <xf numFmtId="0" fontId="32" fillId="27" borderId="73" xfId="38" applyFont="1" applyFill="1" applyBorder="1" applyAlignment="1">
      <alignment horizontal="center" vertical="center" wrapText="1"/>
    </xf>
    <xf numFmtId="0" fontId="61" fillId="27" borderId="73" xfId="0" applyFont="1" applyFill="1" applyBorder="1" applyAlignment="1">
      <alignment horizontal="center" vertical="center"/>
    </xf>
    <xf numFmtId="0" fontId="32" fillId="31" borderId="43" xfId="38" applyFont="1" applyFill="1" applyBorder="1" applyAlignment="1">
      <alignment horizontal="center" vertical="center" wrapText="1"/>
    </xf>
    <xf numFmtId="0" fontId="36" fillId="27" borderId="71" xfId="0" applyFont="1" applyFill="1" applyBorder="1" applyAlignment="1">
      <alignment vertical="center" wrapText="1"/>
    </xf>
    <xf numFmtId="0" fontId="53" fillId="31" borderId="65" xfId="0" applyFont="1" applyFill="1" applyBorder="1" applyAlignment="1">
      <alignment vertical="center" wrapText="1"/>
    </xf>
    <xf numFmtId="0" fontId="32" fillId="31" borderId="57" xfId="0" applyFont="1" applyFill="1" applyBorder="1" applyAlignment="1">
      <alignment vertical="center" wrapText="1"/>
    </xf>
    <xf numFmtId="0" fontId="36" fillId="31" borderId="65" xfId="0" applyFont="1" applyFill="1" applyBorder="1" applyAlignment="1">
      <alignment horizontal="left" vertical="center" wrapText="1"/>
    </xf>
    <xf numFmtId="0" fontId="36" fillId="31" borderId="65" xfId="0" applyFont="1" applyFill="1" applyBorder="1" applyAlignment="1">
      <alignment horizontal="center" vertical="center"/>
    </xf>
    <xf numFmtId="0" fontId="32" fillId="31" borderId="65" xfId="0" applyFont="1" applyFill="1" applyBorder="1" applyAlignment="1">
      <alignment vertical="center" wrapText="1"/>
    </xf>
    <xf numFmtId="0" fontId="36" fillId="31" borderId="65" xfId="0" applyFont="1" applyFill="1" applyBorder="1" applyAlignment="1">
      <alignment horizontal="left" vertical="center"/>
    </xf>
    <xf numFmtId="0" fontId="32" fillId="31" borderId="60" xfId="0" applyFont="1" applyFill="1" applyBorder="1" applyAlignment="1">
      <alignment horizontal="center" vertical="center"/>
    </xf>
    <xf numFmtId="4" fontId="36" fillId="31" borderId="57" xfId="0" applyNumberFormat="1" applyFont="1" applyFill="1" applyBorder="1" applyAlignment="1">
      <alignment horizontal="center" vertical="center"/>
    </xf>
    <xf numFmtId="167" fontId="32" fillId="31" borderId="57" xfId="48" applyNumberFormat="1" applyFont="1" applyFill="1" applyBorder="1" applyAlignment="1">
      <alignment horizontal="center" vertical="center"/>
    </xf>
    <xf numFmtId="0" fontId="32" fillId="31" borderId="57" xfId="0" applyNumberFormat="1" applyFont="1" applyFill="1" applyBorder="1" applyAlignment="1" applyProtection="1">
      <alignment horizontal="center" vertical="center"/>
      <protection locked="0"/>
    </xf>
    <xf numFmtId="0" fontId="27" fillId="25" borderId="27" xfId="0" applyFont="1" applyFill="1" applyBorder="1" applyAlignment="1">
      <alignment horizontal="center" vertical="center" wrapText="1"/>
    </xf>
    <xf numFmtId="0" fontId="25" fillId="25" borderId="0" xfId="0" applyFont="1" applyFill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7" fillId="26" borderId="24" xfId="0" applyFont="1" applyFill="1" applyBorder="1" applyAlignment="1">
      <alignment horizontal="center" vertical="center"/>
    </xf>
    <xf numFmtId="0" fontId="27" fillId="26" borderId="19" xfId="0" applyFont="1" applyFill="1" applyBorder="1" applyAlignment="1">
      <alignment horizontal="center" vertical="center"/>
    </xf>
    <xf numFmtId="0" fontId="27" fillId="26" borderId="20" xfId="0" applyFont="1" applyFill="1" applyBorder="1" applyAlignment="1">
      <alignment horizontal="center" vertical="center"/>
    </xf>
    <xf numFmtId="0" fontId="27" fillId="26" borderId="24" xfId="0" applyFont="1" applyFill="1" applyBorder="1" applyAlignment="1">
      <alignment horizontal="left" vertical="center" wrapText="1"/>
    </xf>
    <xf numFmtId="0" fontId="27" fillId="26" borderId="19" xfId="0" applyFont="1" applyFill="1" applyBorder="1" applyAlignment="1">
      <alignment horizontal="left" vertical="center" wrapText="1"/>
    </xf>
    <xf numFmtId="0" fontId="27" fillId="26" borderId="20" xfId="0" applyFont="1" applyFill="1" applyBorder="1" applyAlignment="1">
      <alignment horizontal="left" vertical="center" wrapText="1"/>
    </xf>
    <xf numFmtId="0" fontId="27" fillId="26" borderId="16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27" fillId="26" borderId="22" xfId="0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32" fillId="27" borderId="43" xfId="0" applyFont="1" applyFill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/>
    </xf>
    <xf numFmtId="0" fontId="32" fillId="27" borderId="22" xfId="0" applyFont="1" applyFill="1" applyBorder="1" applyAlignment="1">
      <alignment horizontal="center" vertical="center"/>
    </xf>
    <xf numFmtId="0" fontId="33" fillId="30" borderId="57" xfId="38" applyFont="1" applyFill="1" applyBorder="1" applyAlignment="1">
      <alignment horizontal="center" vertical="center" wrapText="1"/>
    </xf>
    <xf numFmtId="0" fontId="33" fillId="30" borderId="42" xfId="38" applyFont="1" applyFill="1" applyBorder="1" applyAlignment="1">
      <alignment horizontal="center" vertical="center" wrapText="1"/>
    </xf>
    <xf numFmtId="0" fontId="33" fillId="30" borderId="58" xfId="38" applyFont="1" applyFill="1" applyBorder="1" applyAlignment="1">
      <alignment horizontal="center" vertical="center" wrapText="1"/>
    </xf>
    <xf numFmtId="0" fontId="33" fillId="30" borderId="12" xfId="38" applyFont="1" applyFill="1" applyBorder="1" applyAlignment="1">
      <alignment horizontal="center" vertical="center" wrapText="1"/>
    </xf>
    <xf numFmtId="165" fontId="32" fillId="27" borderId="43" xfId="48" applyFont="1" applyFill="1" applyBorder="1" applyAlignment="1">
      <alignment horizontal="center" vertical="center"/>
    </xf>
    <xf numFmtId="165" fontId="32" fillId="27" borderId="15" xfId="48" applyFont="1" applyFill="1" applyBorder="1" applyAlignment="1">
      <alignment horizontal="center" vertical="center"/>
    </xf>
    <xf numFmtId="165" fontId="32" fillId="27" borderId="22" xfId="48" applyFont="1" applyFill="1" applyBorder="1" applyAlignment="1">
      <alignment horizontal="center" vertical="center"/>
    </xf>
    <xf numFmtId="0" fontId="22" fillId="27" borderId="42" xfId="0" applyFont="1" applyFill="1" applyBorder="1" applyAlignment="1">
      <alignment horizontal="center" vertical="center" wrapText="1"/>
    </xf>
    <xf numFmtId="0" fontId="33" fillId="30" borderId="42" xfId="38" applyFont="1" applyFill="1" applyBorder="1" applyAlignment="1">
      <alignment horizontal="center" vertical="center"/>
    </xf>
    <xf numFmtId="0" fontId="33" fillId="30" borderId="57" xfId="38" applyFont="1" applyFill="1" applyBorder="1" applyAlignment="1">
      <alignment horizontal="center" vertical="center"/>
    </xf>
    <xf numFmtId="0" fontId="33" fillId="30" borderId="45" xfId="38" applyFont="1" applyFill="1" applyBorder="1" applyAlignment="1">
      <alignment horizontal="center" vertical="center" wrapText="1"/>
    </xf>
    <xf numFmtId="0" fontId="33" fillId="30" borderId="44" xfId="38" applyFont="1" applyFill="1" applyBorder="1" applyAlignment="1">
      <alignment horizontal="center" vertical="center" wrapText="1"/>
    </xf>
    <xf numFmtId="0" fontId="33" fillId="26" borderId="45" xfId="38" applyFont="1" applyFill="1" applyBorder="1" applyAlignment="1">
      <alignment horizontal="center" vertical="center" wrapText="1"/>
    </xf>
    <xf numFmtId="0" fontId="33" fillId="26" borderId="44" xfId="38" applyFont="1" applyFill="1" applyBorder="1" applyAlignment="1">
      <alignment horizontal="center" vertical="center" wrapText="1"/>
    </xf>
    <xf numFmtId="0" fontId="33" fillId="26" borderId="41" xfId="38" applyFont="1" applyFill="1" applyBorder="1" applyAlignment="1">
      <alignment horizontal="center" vertical="center" wrapText="1"/>
    </xf>
    <xf numFmtId="0" fontId="33" fillId="30" borderId="41" xfId="38" applyFont="1" applyFill="1" applyBorder="1" applyAlignment="1">
      <alignment horizontal="center" vertical="center" wrapText="1"/>
    </xf>
    <xf numFmtId="0" fontId="33" fillId="30" borderId="43" xfId="38" applyFont="1" applyFill="1" applyBorder="1" applyAlignment="1">
      <alignment horizontal="center" vertical="center" wrapText="1"/>
    </xf>
    <xf numFmtId="0" fontId="33" fillId="30" borderId="22" xfId="38" applyFont="1" applyFill="1" applyBorder="1" applyAlignment="1">
      <alignment horizontal="center" vertical="center" wrapText="1"/>
    </xf>
    <xf numFmtId="0" fontId="32" fillId="24" borderId="42" xfId="0" applyFont="1" applyFill="1" applyBorder="1" applyAlignment="1">
      <alignment horizontal="center" vertical="center" wrapText="1"/>
    </xf>
    <xf numFmtId="0" fontId="32" fillId="0" borderId="42" xfId="1" applyFont="1" applyFill="1" applyBorder="1" applyAlignment="1">
      <alignment horizontal="center" vertical="center" wrapText="1"/>
    </xf>
    <xf numFmtId="0" fontId="32" fillId="0" borderId="55" xfId="38" applyFont="1" applyFill="1" applyBorder="1" applyAlignment="1">
      <alignment horizontal="center" vertical="center" wrapText="1"/>
    </xf>
    <xf numFmtId="0" fontId="32" fillId="0" borderId="64" xfId="38" applyFont="1" applyFill="1" applyBorder="1" applyAlignment="1">
      <alignment horizontal="center" vertical="center" wrapText="1"/>
    </xf>
    <xf numFmtId="0" fontId="32" fillId="0" borderId="56" xfId="38" applyFont="1" applyFill="1" applyBorder="1" applyAlignment="1">
      <alignment horizontal="center" vertical="center" wrapText="1"/>
    </xf>
    <xf numFmtId="0" fontId="32" fillId="0" borderId="38" xfId="38" applyFont="1" applyFill="1" applyBorder="1" applyAlignment="1">
      <alignment horizontal="center" vertical="center" wrapText="1"/>
    </xf>
    <xf numFmtId="0" fontId="32" fillId="0" borderId="22" xfId="38" applyFont="1" applyFill="1" applyBorder="1" applyAlignment="1">
      <alignment horizontal="center" vertical="center" wrapText="1"/>
    </xf>
    <xf numFmtId="0" fontId="33" fillId="30" borderId="42" xfId="38" applyFont="1" applyFill="1" applyBorder="1" applyAlignment="1">
      <alignment horizontal="left" vertical="center" wrapText="1"/>
    </xf>
    <xf numFmtId="0" fontId="33" fillId="30" borderId="57" xfId="38" applyFont="1" applyFill="1" applyBorder="1" applyAlignment="1">
      <alignment horizontal="left" vertical="center" wrapText="1"/>
    </xf>
    <xf numFmtId="0" fontId="33" fillId="30" borderId="12" xfId="38" applyFont="1" applyFill="1" applyBorder="1" applyAlignment="1">
      <alignment horizontal="left" vertical="center" wrapText="1"/>
    </xf>
    <xf numFmtId="10" fontId="33" fillId="30" borderId="42" xfId="38" applyNumberFormat="1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27" borderId="45" xfId="38" applyFont="1" applyFill="1" applyBorder="1" applyAlignment="1">
      <alignment horizontal="center" vertical="center" wrapText="1"/>
    </xf>
    <xf numFmtId="0" fontId="32" fillId="27" borderId="44" xfId="38" applyFont="1" applyFill="1" applyBorder="1" applyAlignment="1">
      <alignment horizontal="center" vertical="center" wrapText="1"/>
    </xf>
    <xf numFmtId="0" fontId="32" fillId="27" borderId="41" xfId="38" applyFont="1" applyFill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2" fillId="24" borderId="42" xfId="0" applyFont="1" applyFill="1" applyBorder="1" applyAlignment="1">
      <alignment horizontal="center" vertical="center"/>
    </xf>
    <xf numFmtId="0" fontId="32" fillId="0" borderId="48" xfId="38" applyFont="1" applyFill="1" applyBorder="1" applyAlignment="1">
      <alignment horizontal="center" vertical="center" wrapText="1"/>
    </xf>
    <xf numFmtId="0" fontId="32" fillId="0" borderId="63" xfId="38" applyFont="1" applyFill="1" applyBorder="1" applyAlignment="1">
      <alignment horizontal="center" vertical="center" wrapText="1"/>
    </xf>
    <xf numFmtId="0" fontId="32" fillId="0" borderId="49" xfId="38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27" borderId="0" xfId="44" applyFont="1" applyFill="1" applyBorder="1" applyAlignment="1">
      <alignment horizontal="left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30" borderId="60" xfId="38" applyFont="1" applyFill="1" applyBorder="1" applyAlignment="1">
      <alignment horizontal="center" vertical="center" wrapText="1"/>
    </xf>
    <xf numFmtId="0" fontId="33" fillId="30" borderId="18" xfId="0" applyFont="1" applyFill="1" applyBorder="1" applyAlignment="1">
      <alignment horizontal="center" vertical="center"/>
    </xf>
    <xf numFmtId="0" fontId="33" fillId="30" borderId="46" xfId="0" applyFont="1" applyFill="1" applyBorder="1" applyAlignment="1">
      <alignment horizontal="center" vertical="center"/>
    </xf>
    <xf numFmtId="0" fontId="45" fillId="26" borderId="57" xfId="38" applyFont="1" applyFill="1" applyBorder="1" applyAlignment="1">
      <alignment horizontal="center" vertical="center" wrapText="1"/>
    </xf>
    <xf numFmtId="0" fontId="33" fillId="30" borderId="19" xfId="0" applyFont="1" applyFill="1" applyBorder="1" applyAlignment="1">
      <alignment horizontal="center" vertical="center"/>
    </xf>
    <xf numFmtId="0" fontId="33" fillId="30" borderId="22" xfId="38" applyFont="1" applyFill="1" applyBorder="1" applyAlignment="1">
      <alignment horizontal="left" vertical="center" wrapText="1"/>
    </xf>
    <xf numFmtId="0" fontId="33" fillId="30" borderId="26" xfId="38" applyFont="1" applyFill="1" applyBorder="1" applyAlignment="1">
      <alignment horizontal="left" vertical="center" wrapText="1"/>
    </xf>
    <xf numFmtId="0" fontId="30" fillId="0" borderId="28" xfId="0" applyFont="1" applyBorder="1" applyAlignment="1">
      <alignment horizontal="justify" vertical="center" wrapText="1"/>
    </xf>
    <xf numFmtId="0" fontId="30" fillId="0" borderId="29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justify" vertical="center" wrapText="1"/>
    </xf>
    <xf numFmtId="0" fontId="31" fillId="0" borderId="29" xfId="0" applyFont="1" applyBorder="1" applyAlignment="1">
      <alignment horizontal="justify" vertical="center" wrapText="1"/>
    </xf>
    <xf numFmtId="0" fontId="31" fillId="28" borderId="60" xfId="0" applyFont="1" applyFill="1" applyBorder="1" applyAlignment="1">
      <alignment horizontal="justify" vertical="center" wrapText="1"/>
    </xf>
    <xf numFmtId="0" fontId="30" fillId="28" borderId="58" xfId="0" applyFont="1" applyFill="1" applyBorder="1" applyAlignment="1">
      <alignment horizontal="justify" vertical="center" wrapText="1"/>
    </xf>
    <xf numFmtId="0" fontId="30" fillId="0" borderId="60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3" fillId="27" borderId="60" xfId="44" applyFont="1" applyFill="1" applyBorder="1" applyAlignment="1">
      <alignment horizontal="left" vertical="center" wrapText="1"/>
    </xf>
    <xf numFmtId="0" fontId="33" fillId="27" borderId="58" xfId="44" applyFont="1" applyFill="1" applyBorder="1" applyAlignment="1">
      <alignment horizontal="left" vertical="center" wrapText="1"/>
    </xf>
    <xf numFmtId="0" fontId="33" fillId="0" borderId="60" xfId="44" applyFont="1" applyFill="1" applyBorder="1" applyAlignment="1">
      <alignment horizontal="center" vertical="center" wrapText="1"/>
    </xf>
    <xf numFmtId="0" fontId="33" fillId="0" borderId="58" xfId="44" applyFont="1" applyFill="1" applyBorder="1" applyAlignment="1">
      <alignment horizontal="center" vertical="center" wrapText="1"/>
    </xf>
    <xf numFmtId="0" fontId="31" fillId="28" borderId="60" xfId="0" applyFont="1" applyFill="1" applyBorder="1" applyAlignment="1">
      <alignment horizontal="center" vertical="center" wrapText="1"/>
    </xf>
    <xf numFmtId="0" fontId="31" fillId="28" borderId="58" xfId="0" applyFont="1" applyFill="1" applyBorder="1" applyAlignment="1">
      <alignment horizontal="center" vertical="center" wrapText="1"/>
    </xf>
    <xf numFmtId="0" fontId="44" fillId="29" borderId="60" xfId="0" applyFont="1" applyFill="1" applyBorder="1" applyAlignment="1">
      <alignment horizontal="justify" vertical="center" wrapText="1"/>
    </xf>
    <xf numFmtId="0" fontId="30" fillId="29" borderId="58" xfId="0" applyFont="1" applyFill="1" applyBorder="1" applyAlignment="1">
      <alignment horizontal="justify" vertical="center" wrapText="1"/>
    </xf>
    <xf numFmtId="0" fontId="44" fillId="28" borderId="60" xfId="0" applyFont="1" applyFill="1" applyBorder="1" applyAlignment="1">
      <alignment horizontal="justify" vertical="center" wrapText="1"/>
    </xf>
    <xf numFmtId="0" fontId="32" fillId="28" borderId="58" xfId="0" applyFont="1" applyFill="1" applyBorder="1" applyAlignment="1">
      <alignment horizontal="justify" vertical="center" wrapText="1"/>
    </xf>
  </cellXfs>
  <cellStyles count="6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2 2" xfId="57"/>
    <cellStyle name="Check Cell 2" xfId="28"/>
    <cellStyle name="Comma" xfId="48" builtinId="3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3 2 2" xfId="58"/>
    <cellStyle name="Heading 4 2" xfId="34"/>
    <cellStyle name="Input 2" xfId="35"/>
    <cellStyle name="Input 2 2" xfId="59"/>
    <cellStyle name="Linked Cell 2" xfId="36"/>
    <cellStyle name="Moeda 2" xfId="54"/>
    <cellStyle name="Moeda 3" xfId="66"/>
    <cellStyle name="Neutral 2" xfId="37"/>
    <cellStyle name="Normal" xfId="0" builtinId="0"/>
    <cellStyle name="Normal 2" xfId="38"/>
    <cellStyle name="Normal 2 2" xfId="44"/>
    <cellStyle name="Normal 3" xfId="1"/>
    <cellStyle name="Normal 3 2" xfId="55"/>
    <cellStyle name="Normal 4" xfId="65"/>
    <cellStyle name="Normal 4 2" xfId="47"/>
    <cellStyle name="Normal 7" xfId="50"/>
    <cellStyle name="Note 2" xfId="39"/>
    <cellStyle name="Note 2 2" xfId="45"/>
    <cellStyle name="Note 2 2 2" xfId="63"/>
    <cellStyle name="Note 2 3" xfId="60"/>
    <cellStyle name="Output 2" xfId="40"/>
    <cellStyle name="Output 2 2" xfId="61"/>
    <cellStyle name="Percent" xfId="49" builtinId="5"/>
    <cellStyle name="Separador de milhares 4 2" xfId="56"/>
    <cellStyle name="Title 2" xfId="41"/>
    <cellStyle name="Total 2" xfId="42"/>
    <cellStyle name="Total 2 2" xfId="62"/>
    <cellStyle name="Vírgula 2" xfId="51"/>
    <cellStyle name="Vírgula 2 2" xfId="53"/>
    <cellStyle name="Vírgula 3" xfId="52"/>
    <cellStyle name="Vírgula 4" xfId="64"/>
    <cellStyle name="Warning Text 2" xfId="43"/>
  </cellStyles>
  <dxfs count="0"/>
  <tableStyles count="0" defaultTableStyle="TableStyleMedium9" defaultPivotStyle="PivotStyleLight16"/>
  <colors>
    <mruColors>
      <color rgb="FF99FF99"/>
      <color rgb="FFFB5F53"/>
      <color rgb="FFFF99FF"/>
      <color rgb="FFFFFF99"/>
      <color rgb="FFCCFFCC"/>
      <color rgb="FFFFFFCC"/>
      <color rgb="FF99CCFF"/>
      <color rgb="FF3366FF"/>
      <color rgb="FF689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viacor01\PREI\02%20DOCUMENTOS%20DO%20PROJETO\07.%20PLANO%20AQUISI&#199;&#213;ES\03%20PA%20VERS&#213;ES%20OFICIAIS\PA%20%20Vers&#227;o_5a_%2026-10-2016%20VF%20rev%20AC%2027%201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Detalhes Plano de Aquisições"/>
      <sheetName val="Sheet1"/>
      <sheetName val="Folha de Comentários"/>
    </sheetNames>
    <sheetDataSet>
      <sheetData sheetId="0"/>
      <sheetData sheetId="1">
        <row r="173">
          <cell r="E173" t="str">
            <v>Seleção Baseada na Qualidade e Custo (SBQC)</v>
          </cell>
        </row>
        <row r="174">
          <cell r="E174" t="str">
            <v>Seleção Baseada na Qualidade (SBQ)</v>
          </cell>
        </row>
        <row r="175">
          <cell r="E175" t="str">
            <v>Seleção Baseada nas Qualificações do Consultor (SQC)</v>
          </cell>
        </row>
        <row r="176">
          <cell r="E176" t="str">
            <v>Contratação Direta (CD)</v>
          </cell>
        </row>
        <row r="177">
          <cell r="E177" t="str">
            <v>Sistema Nacional (SN)</v>
          </cell>
        </row>
        <row r="178">
          <cell r="E178" t="str">
            <v>Seleção Baseada no Menor Custo (SBMC) </v>
          </cell>
        </row>
        <row r="179">
          <cell r="E179" t="str">
            <v>Seleção Baseada em Orçamento Fixo (SBOF)</v>
          </cell>
        </row>
        <row r="180">
          <cell r="E180" t="str">
            <v>Licitação Pública Nacional (LPN)</v>
          </cell>
        </row>
        <row r="181">
          <cell r="E181" t="str">
            <v>Comparação de Preços (CP)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C61"/>
  <sheetViews>
    <sheetView zoomScale="55" zoomScaleNormal="55" zoomScalePageLayoutView="55" workbookViewId="0">
      <selection activeCell="B39" sqref="B39:C48"/>
    </sheetView>
  </sheetViews>
  <sheetFormatPr defaultColWidth="8.88671875" defaultRowHeight="14.4" x14ac:dyDescent="0.3"/>
  <cols>
    <col min="1" max="1" width="20.88671875" bestFit="1" customWidth="1"/>
    <col min="2" max="2" width="68.88671875" customWidth="1"/>
    <col min="3" max="3" width="72" customWidth="1"/>
    <col min="5" max="5" width="14.109375" customWidth="1"/>
    <col min="6" max="6" width="18" customWidth="1"/>
    <col min="7" max="7" width="78.44140625" customWidth="1"/>
  </cols>
  <sheetData>
    <row r="1" spans="1:3" s="1" customFormat="1" ht="15" customHeight="1" x14ac:dyDescent="0.3">
      <c r="A1" s="24"/>
      <c r="B1" s="24"/>
      <c r="C1" s="24"/>
    </row>
    <row r="2" spans="1:3" s="1" customFormat="1" ht="15" customHeight="1" x14ac:dyDescent="0.3">
      <c r="A2" s="24"/>
      <c r="B2" s="24"/>
      <c r="C2" s="24"/>
    </row>
    <row r="3" spans="1:3" s="1" customFormat="1" ht="15" customHeight="1" x14ac:dyDescent="0.3">
      <c r="A3" s="24"/>
      <c r="B3" s="24"/>
      <c r="C3" s="24"/>
    </row>
    <row r="4" spans="1:3" s="1" customFormat="1" ht="67.5" customHeight="1" x14ac:dyDescent="0.3">
      <c r="A4" s="533" t="s">
        <v>73</v>
      </c>
      <c r="B4" s="533"/>
      <c r="C4" s="533"/>
    </row>
    <row r="5" spans="1:3" s="1" customFormat="1" x14ac:dyDescent="0.3">
      <c r="A5" s="24"/>
      <c r="B5" s="24"/>
      <c r="C5" s="24"/>
    </row>
    <row r="6" spans="1:3" s="1" customFormat="1" ht="15" thickBot="1" x14ac:dyDescent="0.35">
      <c r="A6" s="24"/>
      <c r="B6" s="24"/>
      <c r="C6" s="24"/>
    </row>
    <row r="7" spans="1:3" ht="16.2" thickBot="1" x14ac:dyDescent="0.35">
      <c r="A7" s="27"/>
      <c r="B7" s="38" t="s">
        <v>69</v>
      </c>
      <c r="C7" s="27"/>
    </row>
    <row r="8" spans="1:3" ht="62.4" x14ac:dyDescent="0.3">
      <c r="A8" s="34" t="s">
        <v>68</v>
      </c>
      <c r="B8" s="35" t="s">
        <v>127</v>
      </c>
      <c r="C8" s="27"/>
    </row>
    <row r="9" spans="1:3" ht="46.8" x14ac:dyDescent="0.3">
      <c r="A9" s="36" t="s">
        <v>70</v>
      </c>
      <c r="B9" s="37" t="s">
        <v>128</v>
      </c>
      <c r="C9" s="27"/>
    </row>
    <row r="10" spans="1:3" s="1" customFormat="1" x14ac:dyDescent="0.3">
      <c r="A10" s="26"/>
      <c r="B10" s="28"/>
      <c r="C10" s="27"/>
    </row>
    <row r="11" spans="1:3" s="1" customFormat="1" ht="15" thickBot="1" x14ac:dyDescent="0.35">
      <c r="A11" s="25"/>
      <c r="B11" s="29"/>
      <c r="C11" s="27"/>
    </row>
    <row r="12" spans="1:3" s="2" customFormat="1" ht="16.2" thickBot="1" x14ac:dyDescent="0.35">
      <c r="A12" s="33"/>
      <c r="B12" s="38" t="s">
        <v>72</v>
      </c>
      <c r="C12" s="30"/>
    </row>
    <row r="13" spans="1:3" ht="31.2" x14ac:dyDescent="0.3">
      <c r="A13" s="39" t="s">
        <v>129</v>
      </c>
      <c r="B13" s="40" t="s">
        <v>71</v>
      </c>
      <c r="C13" s="27"/>
    </row>
    <row r="14" spans="1:3" ht="16.2" thickBot="1" x14ac:dyDescent="0.35">
      <c r="A14" s="41" t="s">
        <v>30</v>
      </c>
      <c r="B14" s="42" t="s">
        <v>130</v>
      </c>
      <c r="C14" s="27"/>
    </row>
    <row r="15" spans="1:3" ht="16.2" thickBot="1" x14ac:dyDescent="0.35">
      <c r="A15" s="33"/>
      <c r="B15" s="33"/>
      <c r="C15" s="27"/>
    </row>
    <row r="16" spans="1:3" ht="16.2" thickBot="1" x14ac:dyDescent="0.35">
      <c r="A16" s="33"/>
      <c r="B16" s="38" t="s">
        <v>74</v>
      </c>
      <c r="C16" s="27"/>
    </row>
    <row r="17" spans="1:3" ht="15.6" x14ac:dyDescent="0.3">
      <c r="A17" s="537" t="s">
        <v>131</v>
      </c>
      <c r="B17" s="43" t="s">
        <v>5</v>
      </c>
      <c r="C17" s="27"/>
    </row>
    <row r="18" spans="1:3" ht="15.75" customHeight="1" x14ac:dyDescent="0.3">
      <c r="A18" s="538"/>
      <c r="B18" s="44" t="s">
        <v>3</v>
      </c>
      <c r="C18" s="27"/>
    </row>
    <row r="19" spans="1:3" ht="16.2" thickBot="1" x14ac:dyDescent="0.35">
      <c r="A19" s="539"/>
      <c r="B19" s="45" t="s">
        <v>4</v>
      </c>
      <c r="C19" s="27"/>
    </row>
    <row r="20" spans="1:3" ht="16.2" thickBot="1" x14ac:dyDescent="0.35">
      <c r="A20" s="33"/>
      <c r="B20" s="33"/>
      <c r="C20" s="27"/>
    </row>
    <row r="21" spans="1:3" ht="16.2" thickBot="1" x14ac:dyDescent="0.35">
      <c r="A21" s="46"/>
      <c r="B21" s="38" t="s">
        <v>74</v>
      </c>
      <c r="C21" s="27"/>
    </row>
    <row r="22" spans="1:3" ht="15.6" x14ac:dyDescent="0.3">
      <c r="A22" s="540" t="s">
        <v>20</v>
      </c>
      <c r="B22" s="43" t="s">
        <v>1</v>
      </c>
      <c r="C22" s="27"/>
    </row>
    <row r="23" spans="1:3" ht="15.6" x14ac:dyDescent="0.3">
      <c r="A23" s="541"/>
      <c r="B23" s="44" t="s">
        <v>67</v>
      </c>
      <c r="C23" s="27"/>
    </row>
    <row r="24" spans="1:3" ht="15.6" x14ac:dyDescent="0.3">
      <c r="A24" s="541"/>
      <c r="B24" s="44" t="s">
        <v>42</v>
      </c>
      <c r="C24" s="27"/>
    </row>
    <row r="25" spans="1:3" ht="15.6" x14ac:dyDescent="0.3">
      <c r="A25" s="541"/>
      <c r="B25" s="44" t="s">
        <v>7</v>
      </c>
      <c r="C25" s="27"/>
    </row>
    <row r="26" spans="1:3" s="1" customFormat="1" ht="15.6" x14ac:dyDescent="0.3">
      <c r="A26" s="541"/>
      <c r="B26" s="44" t="s">
        <v>76</v>
      </c>
      <c r="C26" s="27"/>
    </row>
    <row r="27" spans="1:3" s="1" customFormat="1" ht="15.6" x14ac:dyDescent="0.3">
      <c r="A27" s="541"/>
      <c r="B27" s="44" t="s">
        <v>62</v>
      </c>
      <c r="C27" s="27"/>
    </row>
    <row r="28" spans="1:3" ht="15" customHeight="1" x14ac:dyDescent="0.3">
      <c r="A28" s="541"/>
      <c r="B28" s="44" t="s">
        <v>22</v>
      </c>
      <c r="C28" s="27"/>
    </row>
    <row r="29" spans="1:3" ht="16.2" thickBot="1" x14ac:dyDescent="0.35">
      <c r="A29" s="542"/>
      <c r="B29" s="47" t="s">
        <v>75</v>
      </c>
      <c r="C29" s="27"/>
    </row>
    <row r="30" spans="1:3" ht="15" thickBot="1" x14ac:dyDescent="0.35">
      <c r="A30" s="27"/>
      <c r="B30" s="27"/>
      <c r="C30" s="27"/>
    </row>
    <row r="31" spans="1:3" ht="16.2" thickBot="1" x14ac:dyDescent="0.35">
      <c r="A31" s="33"/>
      <c r="B31" s="38" t="s">
        <v>29</v>
      </c>
      <c r="C31" s="38" t="s">
        <v>28</v>
      </c>
    </row>
    <row r="32" spans="1:3" ht="15.6" x14ac:dyDescent="0.3">
      <c r="A32" s="543" t="s">
        <v>66</v>
      </c>
      <c r="B32" s="546" t="s">
        <v>77</v>
      </c>
      <c r="C32" s="48" t="s">
        <v>33</v>
      </c>
    </row>
    <row r="33" spans="1:3" ht="15.6" x14ac:dyDescent="0.3">
      <c r="A33" s="544"/>
      <c r="B33" s="546"/>
      <c r="C33" s="32" t="s">
        <v>34</v>
      </c>
    </row>
    <row r="34" spans="1:3" ht="15.6" x14ac:dyDescent="0.3">
      <c r="A34" s="544"/>
      <c r="B34" s="546"/>
      <c r="C34" s="32" t="s">
        <v>19</v>
      </c>
    </row>
    <row r="35" spans="1:3" ht="15.6" x14ac:dyDescent="0.3">
      <c r="A35" s="544"/>
      <c r="B35" s="546"/>
      <c r="C35" s="32" t="s">
        <v>35</v>
      </c>
    </row>
    <row r="36" spans="1:3" ht="15.6" x14ac:dyDescent="0.3">
      <c r="A36" s="544"/>
      <c r="B36" s="546"/>
      <c r="C36" s="32" t="s">
        <v>38</v>
      </c>
    </row>
    <row r="37" spans="1:3" ht="15.6" x14ac:dyDescent="0.3">
      <c r="A37" s="544"/>
      <c r="B37" s="546"/>
      <c r="C37" s="32" t="s">
        <v>36</v>
      </c>
    </row>
    <row r="38" spans="1:3" ht="15.6" x14ac:dyDescent="0.3">
      <c r="A38" s="544"/>
      <c r="B38" s="547"/>
      <c r="C38" s="32" t="s">
        <v>37</v>
      </c>
    </row>
    <row r="39" spans="1:3" ht="15.6" x14ac:dyDescent="0.3">
      <c r="A39" s="544"/>
      <c r="B39" s="534" t="s">
        <v>65</v>
      </c>
      <c r="C39" s="32" t="s">
        <v>39</v>
      </c>
    </row>
    <row r="40" spans="1:3" ht="15.6" x14ac:dyDescent="0.3">
      <c r="A40" s="544"/>
      <c r="B40" s="535"/>
      <c r="C40" s="32" t="s">
        <v>40</v>
      </c>
    </row>
    <row r="41" spans="1:3" ht="15.6" x14ac:dyDescent="0.3">
      <c r="A41" s="544"/>
      <c r="B41" s="535"/>
      <c r="C41" s="32" t="s">
        <v>41</v>
      </c>
    </row>
    <row r="42" spans="1:3" ht="15.6" x14ac:dyDescent="0.3">
      <c r="A42" s="544"/>
      <c r="B42" s="535"/>
      <c r="C42" s="32" t="s">
        <v>35</v>
      </c>
    </row>
    <row r="43" spans="1:3" ht="15.6" x14ac:dyDescent="0.3">
      <c r="A43" s="544"/>
      <c r="B43" s="535"/>
      <c r="C43" s="32" t="s">
        <v>38</v>
      </c>
    </row>
    <row r="44" spans="1:3" ht="15.6" x14ac:dyDescent="0.3">
      <c r="A44" s="544"/>
      <c r="B44" s="535"/>
      <c r="C44" s="32" t="s">
        <v>132</v>
      </c>
    </row>
    <row r="45" spans="1:3" ht="15.6" x14ac:dyDescent="0.3">
      <c r="A45" s="544"/>
      <c r="B45" s="535"/>
      <c r="C45" s="32" t="s">
        <v>90</v>
      </c>
    </row>
    <row r="46" spans="1:3" ht="15.6" x14ac:dyDescent="0.3">
      <c r="A46" s="544"/>
      <c r="B46" s="535"/>
      <c r="C46" s="32" t="s">
        <v>64</v>
      </c>
    </row>
    <row r="47" spans="1:3" ht="15.6" x14ac:dyDescent="0.3">
      <c r="A47" s="544"/>
      <c r="B47" s="535"/>
      <c r="C47" s="32" t="s">
        <v>6</v>
      </c>
    </row>
    <row r="48" spans="1:3" ht="15.6" x14ac:dyDescent="0.3">
      <c r="A48" s="544"/>
      <c r="B48" s="536"/>
      <c r="C48" s="32" t="s">
        <v>18</v>
      </c>
    </row>
    <row r="49" spans="1:3" ht="15.6" x14ac:dyDescent="0.3">
      <c r="A49" s="544"/>
      <c r="B49" s="534" t="s">
        <v>21</v>
      </c>
      <c r="C49" s="32" t="s">
        <v>78</v>
      </c>
    </row>
    <row r="50" spans="1:3" ht="15.6" x14ac:dyDescent="0.3">
      <c r="A50" s="544"/>
      <c r="B50" s="535"/>
      <c r="C50" s="32" t="s">
        <v>35</v>
      </c>
    </row>
    <row r="51" spans="1:3" ht="15.6" x14ac:dyDescent="0.3">
      <c r="A51" s="545"/>
      <c r="B51" s="536"/>
      <c r="C51" s="32" t="s">
        <v>38</v>
      </c>
    </row>
    <row r="52" spans="1:3" s="1" customFormat="1" x14ac:dyDescent="0.3">
      <c r="A52" s="24"/>
      <c r="B52" s="24"/>
      <c r="C52" s="31"/>
    </row>
    <row r="53" spans="1:3" s="1" customFormat="1" ht="16.2" thickBot="1" x14ac:dyDescent="0.35">
      <c r="A53" s="33"/>
      <c r="B53" s="33"/>
      <c r="C53" s="31"/>
    </row>
    <row r="54" spans="1:3" ht="16.2" thickBot="1" x14ac:dyDescent="0.35">
      <c r="A54" s="33"/>
      <c r="B54" s="38" t="s">
        <v>44</v>
      </c>
      <c r="C54" s="24"/>
    </row>
    <row r="55" spans="1:3" ht="15.6" customHeight="1" x14ac:dyDescent="0.3">
      <c r="A55" s="532" t="s">
        <v>147</v>
      </c>
      <c r="B55" s="48" t="s">
        <v>43</v>
      </c>
      <c r="C55" s="24"/>
    </row>
    <row r="56" spans="1:3" ht="15.6" x14ac:dyDescent="0.3">
      <c r="A56" s="532"/>
      <c r="B56" s="32" t="s">
        <v>79</v>
      </c>
      <c r="C56" s="24"/>
    </row>
    <row r="57" spans="1:3" ht="15.6" x14ac:dyDescent="0.3">
      <c r="A57" s="532"/>
      <c r="B57" s="32" t="s">
        <v>80</v>
      </c>
      <c r="C57" s="24"/>
    </row>
    <row r="58" spans="1:3" ht="15.6" x14ac:dyDescent="0.3">
      <c r="A58" s="532"/>
      <c r="B58" s="32" t="s">
        <v>133</v>
      </c>
      <c r="C58" s="24"/>
    </row>
    <row r="59" spans="1:3" ht="15.6" x14ac:dyDescent="0.3">
      <c r="A59" s="532"/>
      <c r="B59" s="32" t="s">
        <v>81</v>
      </c>
      <c r="C59" s="24"/>
    </row>
    <row r="60" spans="1:3" ht="15.6" x14ac:dyDescent="0.3">
      <c r="A60" s="532"/>
      <c r="B60" s="32" t="s">
        <v>82</v>
      </c>
      <c r="C60" s="24"/>
    </row>
    <row r="61" spans="1:3" ht="15.6" x14ac:dyDescent="0.3">
      <c r="A61" s="532"/>
      <c r="B61" s="32" t="s">
        <v>93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0866141732283472" right="0.70866141732283472" top="0.74803149606299213" bottom="0.74803149606299213" header="0.31496062992125984" footer="0.31496062992125984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XES285"/>
  <sheetViews>
    <sheetView tabSelected="1" view="pageBreakPreview" topLeftCell="A52" zoomScale="55" zoomScaleNormal="71" zoomScaleSheetLayoutView="55" zoomScalePageLayoutView="70" workbookViewId="0">
      <selection activeCell="C165" sqref="C165"/>
    </sheetView>
  </sheetViews>
  <sheetFormatPr defaultColWidth="8.6640625" defaultRowHeight="15.6" x14ac:dyDescent="0.3"/>
  <cols>
    <col min="1" max="1" width="10.44140625" style="81" customWidth="1"/>
    <col min="2" max="2" width="15.6640625" style="66" customWidth="1"/>
    <col min="3" max="3" width="71.5546875" style="66" bestFit="1" customWidth="1"/>
    <col min="4" max="4" width="64.6640625" style="82" customWidth="1"/>
    <col min="5" max="5" width="35.44140625" style="78" bestFit="1" customWidth="1"/>
    <col min="6" max="6" width="21.5546875" style="66" hidden="1" customWidth="1"/>
    <col min="7" max="7" width="21.44140625" style="348" hidden="1" customWidth="1"/>
    <col min="8" max="8" width="21.109375" style="66" customWidth="1"/>
    <col min="9" max="9" width="31" style="469" bestFit="1" customWidth="1"/>
    <col min="10" max="10" width="14.88671875" style="83" bestFit="1" customWidth="1"/>
    <col min="11" max="11" width="24.33203125" style="84" customWidth="1"/>
    <col min="12" max="12" width="27.5546875" style="85" bestFit="1" customWidth="1"/>
    <col min="13" max="13" width="15.44140625" style="85" customWidth="1"/>
    <col min="14" max="14" width="18.109375" style="82" customWidth="1"/>
    <col min="15" max="15" width="15.88671875" style="85" customWidth="1"/>
    <col min="16" max="16" width="20.88671875" style="82" customWidth="1"/>
    <col min="17" max="17" width="19.33203125" style="66" customWidth="1"/>
    <col min="18" max="18" width="28.6640625" style="68" customWidth="1"/>
    <col min="19" max="19" width="18.33203125" style="86" customWidth="1"/>
    <col min="20" max="20" width="30.88671875" style="87" bestFit="1" customWidth="1"/>
    <col min="21" max="21" width="17.33203125" style="86" bestFit="1" customWidth="1"/>
    <col min="22" max="22" width="16.33203125" style="200" bestFit="1" customWidth="1"/>
    <col min="23" max="23" width="18.33203125" style="86" bestFit="1" customWidth="1"/>
    <col min="24" max="24" width="21.88671875" style="86" bestFit="1" customWidth="1"/>
    <col min="25" max="25" width="24.109375" style="86" bestFit="1" customWidth="1"/>
    <col min="26" max="26" width="17.44140625" style="86" bestFit="1" customWidth="1"/>
    <col min="27" max="28" width="17.88671875" style="86" bestFit="1" customWidth="1"/>
    <col min="29" max="30" width="23.6640625" style="86" bestFit="1" customWidth="1"/>
    <col min="31" max="31" width="22.44140625" style="86" bestFit="1" customWidth="1"/>
    <col min="32" max="32" width="17.44140625" style="200" bestFit="1" customWidth="1"/>
    <col min="33" max="34" width="17.44140625" style="87" bestFit="1" customWidth="1"/>
    <col min="35" max="35" width="17.88671875" style="86" bestFit="1" customWidth="1"/>
    <col min="36" max="36" width="17.44140625" style="201" bestFit="1" customWidth="1"/>
    <col min="37" max="38" width="17.44140625" style="86" bestFit="1" customWidth="1"/>
    <col min="39" max="41" width="17.88671875" style="86" bestFit="1" customWidth="1"/>
    <col min="42" max="42" width="8.6640625" style="86"/>
    <col min="43" max="16384" width="8.6640625" style="82"/>
  </cols>
  <sheetData>
    <row r="1" spans="1:42" ht="42" customHeight="1" x14ac:dyDescent="0.3">
      <c r="A1" s="140"/>
      <c r="B1" s="594" t="s">
        <v>556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277"/>
      <c r="P1" s="92"/>
      <c r="Q1" s="11"/>
      <c r="R1" s="141"/>
      <c r="S1" s="91"/>
      <c r="T1" s="91"/>
    </row>
    <row r="2" spans="1:42" ht="23.25" customHeight="1" x14ac:dyDescent="0.3">
      <c r="A2" s="140"/>
      <c r="B2" s="594" t="s">
        <v>135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277"/>
      <c r="P2" s="92"/>
      <c r="Q2" s="11"/>
      <c r="R2" s="141"/>
      <c r="S2" s="91"/>
      <c r="T2" s="91"/>
    </row>
    <row r="3" spans="1:42" ht="24" customHeight="1" x14ac:dyDescent="0.3">
      <c r="A3" s="140"/>
      <c r="B3" s="594" t="s">
        <v>425</v>
      </c>
      <c r="C3" s="594"/>
      <c r="D3" s="386" t="s">
        <v>638</v>
      </c>
      <c r="E3" s="95"/>
      <c r="F3" s="597"/>
      <c r="G3" s="597"/>
      <c r="H3" s="597"/>
      <c r="I3" s="95" t="s">
        <v>209</v>
      </c>
      <c r="J3" s="93"/>
      <c r="K3" s="94"/>
      <c r="L3" s="277"/>
      <c r="M3" s="277"/>
      <c r="N3" s="92"/>
      <c r="O3" s="277"/>
      <c r="P3" s="92"/>
      <c r="Q3" s="11"/>
      <c r="R3" s="141"/>
      <c r="S3" s="91"/>
      <c r="T3" s="91"/>
    </row>
    <row r="4" spans="1:42" ht="19.5" customHeight="1" x14ac:dyDescent="0.3">
      <c r="A4" s="142"/>
      <c r="B4" s="595" t="s">
        <v>748</v>
      </c>
      <c r="C4" s="595"/>
      <c r="D4" s="95"/>
      <c r="E4" s="95"/>
      <c r="F4" s="11"/>
      <c r="G4" s="391"/>
      <c r="H4" s="11"/>
      <c r="I4" s="464" t="s">
        <v>244</v>
      </c>
      <c r="J4" s="93"/>
      <c r="K4" s="94"/>
      <c r="L4" s="277"/>
      <c r="M4" s="277"/>
      <c r="N4" s="92"/>
      <c r="O4" s="277"/>
      <c r="P4" s="92"/>
      <c r="Q4" s="11"/>
      <c r="R4" s="141"/>
      <c r="S4" s="91"/>
      <c r="T4" s="91"/>
    </row>
    <row r="5" spans="1:42" ht="21.75" customHeight="1" x14ac:dyDescent="0.3">
      <c r="A5" s="142"/>
      <c r="B5" s="595" t="s">
        <v>743</v>
      </c>
      <c r="C5" s="595"/>
      <c r="D5" s="95"/>
      <c r="E5" s="95"/>
      <c r="F5" s="11"/>
      <c r="G5" s="391"/>
      <c r="H5" s="11"/>
      <c r="I5" s="465"/>
      <c r="J5" s="93"/>
      <c r="K5" s="94"/>
      <c r="L5" s="277"/>
      <c r="M5" s="277"/>
      <c r="N5" s="92"/>
      <c r="O5" s="277"/>
      <c r="P5" s="92"/>
      <c r="Q5" s="11"/>
      <c r="R5" s="141"/>
      <c r="S5" s="91"/>
      <c r="T5" s="91"/>
    </row>
    <row r="6" spans="1:42" ht="21.75" customHeight="1" x14ac:dyDescent="0.3">
      <c r="A6" s="142"/>
      <c r="B6" s="594" t="s">
        <v>227</v>
      </c>
      <c r="C6" s="594"/>
      <c r="D6" s="594"/>
      <c r="E6" s="594"/>
      <c r="F6" s="594"/>
      <c r="G6" s="594"/>
      <c r="H6" s="594"/>
      <c r="I6" s="594"/>
      <c r="J6" s="93"/>
      <c r="K6" s="94"/>
      <c r="L6" s="277"/>
      <c r="M6" s="277"/>
      <c r="N6" s="92"/>
      <c r="O6" s="277"/>
      <c r="P6" s="92"/>
      <c r="Q6" s="11"/>
      <c r="R6" s="141"/>
      <c r="S6" s="91"/>
      <c r="T6" s="91"/>
    </row>
    <row r="7" spans="1:42" ht="16.2" thickBot="1" x14ac:dyDescent="0.35">
      <c r="A7" s="159"/>
      <c r="B7" s="160"/>
      <c r="C7" s="161"/>
      <c r="D7" s="162"/>
      <c r="E7" s="163"/>
      <c r="F7" s="596"/>
      <c r="G7" s="596"/>
      <c r="H7" s="596"/>
      <c r="I7" s="466"/>
      <c r="J7" s="164"/>
      <c r="K7" s="165"/>
      <c r="L7" s="276"/>
      <c r="M7" s="276"/>
      <c r="N7" s="162"/>
      <c r="O7" s="276"/>
      <c r="P7" s="162"/>
      <c r="Q7" s="161"/>
      <c r="R7" s="166"/>
      <c r="S7" s="91"/>
      <c r="T7" s="91"/>
    </row>
    <row r="8" spans="1:42" s="68" customFormat="1" ht="20.399999999999999" x14ac:dyDescent="0.3">
      <c r="A8" s="155">
        <v>1</v>
      </c>
      <c r="B8" s="156" t="s">
        <v>0</v>
      </c>
      <c r="C8" s="156" t="s">
        <v>0</v>
      </c>
      <c r="D8" s="157"/>
      <c r="E8" s="158"/>
      <c r="F8" s="157"/>
      <c r="G8" s="158"/>
      <c r="H8" s="157"/>
      <c r="I8" s="158"/>
      <c r="J8" s="157"/>
      <c r="K8" s="157"/>
      <c r="L8" s="157"/>
      <c r="M8" s="157"/>
      <c r="N8" s="157"/>
      <c r="O8" s="157"/>
      <c r="P8" s="157"/>
      <c r="Q8" s="157"/>
      <c r="R8" s="278"/>
      <c r="S8" s="202"/>
      <c r="T8" s="202"/>
      <c r="U8" s="203"/>
      <c r="V8" s="204"/>
      <c r="W8" s="203"/>
      <c r="X8" s="203"/>
      <c r="Y8" s="203"/>
      <c r="Z8" s="203"/>
      <c r="AA8" s="203"/>
      <c r="AB8" s="203"/>
      <c r="AC8" s="203"/>
      <c r="AD8" s="203"/>
      <c r="AE8" s="203"/>
      <c r="AF8" s="204"/>
      <c r="AG8" s="205"/>
      <c r="AH8" s="205"/>
      <c r="AI8" s="203"/>
      <c r="AJ8" s="201"/>
      <c r="AK8" s="203"/>
      <c r="AL8" s="203"/>
      <c r="AM8" s="203"/>
      <c r="AN8" s="203"/>
      <c r="AO8" s="203"/>
      <c r="AP8" s="203"/>
    </row>
    <row r="9" spans="1:42" s="68" customFormat="1" x14ac:dyDescent="0.3">
      <c r="A9" s="599" t="s">
        <v>263</v>
      </c>
      <c r="B9" s="551" t="s">
        <v>55</v>
      </c>
      <c r="C9" s="551" t="s">
        <v>30</v>
      </c>
      <c r="D9" s="551" t="s">
        <v>49</v>
      </c>
      <c r="E9" s="551" t="s">
        <v>291</v>
      </c>
      <c r="F9" s="567" t="s">
        <v>48</v>
      </c>
      <c r="G9" s="389"/>
      <c r="H9" s="551" t="s">
        <v>50</v>
      </c>
      <c r="I9" s="560" t="s">
        <v>8</v>
      </c>
      <c r="J9" s="560"/>
      <c r="K9" s="560"/>
      <c r="L9" s="551" t="s">
        <v>58</v>
      </c>
      <c r="M9" s="551" t="s">
        <v>54</v>
      </c>
      <c r="N9" s="551" t="s">
        <v>31</v>
      </c>
      <c r="O9" s="551"/>
      <c r="P9" s="551" t="s">
        <v>23</v>
      </c>
      <c r="Q9" s="551" t="s">
        <v>53</v>
      </c>
      <c r="R9" s="553" t="s">
        <v>20</v>
      </c>
      <c r="S9" s="206"/>
      <c r="T9" s="206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3"/>
    </row>
    <row r="10" spans="1:42" s="68" customFormat="1" ht="46.8" x14ac:dyDescent="0.3">
      <c r="A10" s="600"/>
      <c r="B10" s="551"/>
      <c r="C10" s="551"/>
      <c r="D10" s="551"/>
      <c r="E10" s="551"/>
      <c r="F10" s="568"/>
      <c r="G10" s="390" t="s">
        <v>663</v>
      </c>
      <c r="H10" s="551"/>
      <c r="I10" s="350" t="s">
        <v>134</v>
      </c>
      <c r="J10" s="279" t="s">
        <v>52</v>
      </c>
      <c r="K10" s="279" t="s">
        <v>51</v>
      </c>
      <c r="L10" s="551"/>
      <c r="M10" s="551"/>
      <c r="N10" s="280" t="s">
        <v>32</v>
      </c>
      <c r="O10" s="280" t="s">
        <v>9</v>
      </c>
      <c r="P10" s="551"/>
      <c r="Q10" s="551"/>
      <c r="R10" s="553"/>
      <c r="S10" s="206"/>
      <c r="T10" s="206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3"/>
    </row>
    <row r="11" spans="1:42" s="87" customFormat="1" ht="31.2" x14ac:dyDescent="0.3">
      <c r="A11" s="237" t="s">
        <v>150</v>
      </c>
      <c r="B11" s="185" t="s">
        <v>146</v>
      </c>
      <c r="C11" s="185" t="s">
        <v>137</v>
      </c>
      <c r="D11" s="185"/>
      <c r="E11" s="187" t="s">
        <v>38</v>
      </c>
      <c r="F11" s="188"/>
      <c r="G11" s="408" t="s">
        <v>673</v>
      </c>
      <c r="H11" s="188" t="s">
        <v>376</v>
      </c>
      <c r="I11" s="189">
        <f>9979686.9/1000/3.85</f>
        <v>2592.1264675324678</v>
      </c>
      <c r="J11" s="190">
        <v>0</v>
      </c>
      <c r="K11" s="191">
        <v>100</v>
      </c>
      <c r="L11" s="188" t="s">
        <v>400</v>
      </c>
      <c r="M11" s="283" t="s">
        <v>5</v>
      </c>
      <c r="N11" s="192">
        <v>42485</v>
      </c>
      <c r="O11" s="192">
        <v>42644</v>
      </c>
      <c r="P11" s="194" t="s">
        <v>141</v>
      </c>
      <c r="Q11" s="188" t="s">
        <v>224</v>
      </c>
      <c r="R11" s="366" t="s">
        <v>22</v>
      </c>
      <c r="S11" s="58"/>
      <c r="T11" s="58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</row>
    <row r="12" spans="1:42" s="87" customFormat="1" ht="31.2" x14ac:dyDescent="0.3">
      <c r="A12" s="237" t="s">
        <v>155</v>
      </c>
      <c r="B12" s="185" t="s">
        <v>146</v>
      </c>
      <c r="C12" s="185" t="s">
        <v>327</v>
      </c>
      <c r="D12" s="185"/>
      <c r="E12" s="187" t="s">
        <v>38</v>
      </c>
      <c r="F12" s="188"/>
      <c r="G12" s="408" t="s">
        <v>667</v>
      </c>
      <c r="H12" s="188" t="s">
        <v>208</v>
      </c>
      <c r="I12" s="189">
        <f>11718377.43/1000/3.85</f>
        <v>3043.7343974025976</v>
      </c>
      <c r="J12" s="190">
        <v>0</v>
      </c>
      <c r="K12" s="191">
        <v>100</v>
      </c>
      <c r="L12" s="188" t="s">
        <v>401</v>
      </c>
      <c r="M12" s="283" t="s">
        <v>5</v>
      </c>
      <c r="N12" s="192">
        <v>41660</v>
      </c>
      <c r="O12" s="192">
        <v>41716</v>
      </c>
      <c r="P12" s="194" t="s">
        <v>141</v>
      </c>
      <c r="Q12" s="188" t="s">
        <v>224</v>
      </c>
      <c r="R12" s="284" t="s">
        <v>22</v>
      </c>
      <c r="S12" s="58"/>
      <c r="T12" s="58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</row>
    <row r="13" spans="1:42" s="86" customFormat="1" ht="64.5" customHeight="1" x14ac:dyDescent="0.3">
      <c r="A13" s="237" t="s">
        <v>143</v>
      </c>
      <c r="B13" s="185" t="s">
        <v>146</v>
      </c>
      <c r="C13" s="185" t="s">
        <v>332</v>
      </c>
      <c r="D13" s="185" t="s">
        <v>333</v>
      </c>
      <c r="E13" s="187" t="s">
        <v>41</v>
      </c>
      <c r="F13" s="188"/>
      <c r="G13" s="188"/>
      <c r="H13" s="188" t="s">
        <v>357</v>
      </c>
      <c r="I13" s="189">
        <f>880333.32/3.85/1000</f>
        <v>228.65800519480518</v>
      </c>
      <c r="J13" s="190">
        <v>100</v>
      </c>
      <c r="K13" s="191">
        <v>0</v>
      </c>
      <c r="L13" s="188" t="s">
        <v>402</v>
      </c>
      <c r="M13" s="198" t="s">
        <v>4</v>
      </c>
      <c r="N13" s="192">
        <v>42614</v>
      </c>
      <c r="O13" s="192">
        <v>42767</v>
      </c>
      <c r="P13" s="194"/>
      <c r="Q13" s="188"/>
      <c r="R13" s="285" t="s">
        <v>22</v>
      </c>
      <c r="S13" s="65"/>
      <c r="T13" s="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</row>
    <row r="14" spans="1:42" s="86" customFormat="1" ht="31.2" x14ac:dyDescent="0.3">
      <c r="A14" s="237" t="s">
        <v>156</v>
      </c>
      <c r="B14" s="185" t="s">
        <v>146</v>
      </c>
      <c r="C14" s="185" t="s">
        <v>202</v>
      </c>
      <c r="D14" s="185" t="s">
        <v>334</v>
      </c>
      <c r="E14" s="187" t="s">
        <v>38</v>
      </c>
      <c r="F14" s="188"/>
      <c r="G14" s="408" t="s">
        <v>669</v>
      </c>
      <c r="H14" s="188" t="s">
        <v>234</v>
      </c>
      <c r="I14" s="189">
        <f>21119379.09/1000/3.85</f>
        <v>5485.5530103896099</v>
      </c>
      <c r="J14" s="190">
        <v>0</v>
      </c>
      <c r="K14" s="191">
        <v>100</v>
      </c>
      <c r="L14" s="188" t="s">
        <v>403</v>
      </c>
      <c r="M14" s="198" t="s">
        <v>3</v>
      </c>
      <c r="N14" s="192">
        <v>42248</v>
      </c>
      <c r="O14" s="192">
        <v>42430</v>
      </c>
      <c r="P14" s="194" t="s">
        <v>141</v>
      </c>
      <c r="Q14" s="188"/>
      <c r="R14" s="284" t="s">
        <v>22</v>
      </c>
      <c r="S14" s="65"/>
      <c r="T14" s="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</row>
    <row r="15" spans="1:42" s="86" customFormat="1" ht="22.5" customHeight="1" x14ac:dyDescent="0.3">
      <c r="A15" s="237" t="s">
        <v>157</v>
      </c>
      <c r="B15" s="185" t="s">
        <v>146</v>
      </c>
      <c r="C15" s="185" t="s">
        <v>138</v>
      </c>
      <c r="D15" s="185"/>
      <c r="E15" s="187" t="s">
        <v>40</v>
      </c>
      <c r="F15" s="188"/>
      <c r="G15" s="188"/>
      <c r="H15" s="251"/>
      <c r="I15" s="189">
        <v>2112.52</v>
      </c>
      <c r="J15" s="190">
        <v>100</v>
      </c>
      <c r="K15" s="191">
        <v>0</v>
      </c>
      <c r="L15" s="188" t="s">
        <v>404</v>
      </c>
      <c r="M15" s="198" t="s">
        <v>3</v>
      </c>
      <c r="N15" s="192">
        <v>42795</v>
      </c>
      <c r="O15" s="192">
        <f t="shared" ref="O15:O16" si="0">N15+150</f>
        <v>42945</v>
      </c>
      <c r="P15" s="194"/>
      <c r="Q15" s="188"/>
      <c r="R15" s="285" t="s">
        <v>1</v>
      </c>
      <c r="S15" s="382"/>
      <c r="T15" s="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2" s="87" customFormat="1" ht="62.4" x14ac:dyDescent="0.3">
      <c r="A16" s="237" t="s">
        <v>158</v>
      </c>
      <c r="B16" s="185" t="s">
        <v>146</v>
      </c>
      <c r="C16" s="185" t="s">
        <v>279</v>
      </c>
      <c r="D16" s="185" t="s">
        <v>541</v>
      </c>
      <c r="E16" s="187" t="s">
        <v>40</v>
      </c>
      <c r="F16" s="188"/>
      <c r="G16" s="188"/>
      <c r="H16" s="188"/>
      <c r="I16" s="189">
        <f>621.78+264.15+618</f>
        <v>1503.9299999999998</v>
      </c>
      <c r="J16" s="190">
        <v>100</v>
      </c>
      <c r="K16" s="191">
        <v>0</v>
      </c>
      <c r="L16" s="187" t="s">
        <v>483</v>
      </c>
      <c r="M16" s="198" t="s">
        <v>3</v>
      </c>
      <c r="N16" s="192">
        <v>42856</v>
      </c>
      <c r="O16" s="192">
        <f t="shared" si="0"/>
        <v>43006</v>
      </c>
      <c r="P16" s="194"/>
      <c r="Q16" s="188"/>
      <c r="R16" s="285" t="s">
        <v>1</v>
      </c>
      <c r="S16" s="65"/>
      <c r="T16" s="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</row>
    <row r="17" spans="1:41" s="86" customFormat="1" ht="36.75" customHeight="1" x14ac:dyDescent="0.3">
      <c r="A17" s="329" t="s">
        <v>159</v>
      </c>
      <c r="B17" s="322" t="s">
        <v>146</v>
      </c>
      <c r="C17" s="322" t="s">
        <v>139</v>
      </c>
      <c r="D17" s="322"/>
      <c r="E17" s="293" t="s">
        <v>41</v>
      </c>
      <c r="F17" s="295"/>
      <c r="G17" s="295"/>
      <c r="H17" s="295"/>
      <c r="I17" s="296">
        <v>37</v>
      </c>
      <c r="J17" s="297">
        <v>100</v>
      </c>
      <c r="K17" s="298">
        <v>0</v>
      </c>
      <c r="L17" s="295" t="s">
        <v>140</v>
      </c>
      <c r="M17" s="323" t="s">
        <v>3</v>
      </c>
      <c r="N17" s="300">
        <v>42705</v>
      </c>
      <c r="O17" s="300">
        <f>N17+150</f>
        <v>42855</v>
      </c>
      <c r="P17" s="301"/>
      <c r="Q17" s="295"/>
      <c r="R17" s="330" t="s">
        <v>1</v>
      </c>
      <c r="S17" s="65"/>
      <c r="T17" s="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</row>
    <row r="18" spans="1:41" s="87" customFormat="1" ht="81.75" customHeight="1" x14ac:dyDescent="0.3">
      <c r="A18" s="237" t="s">
        <v>171</v>
      </c>
      <c r="B18" s="185" t="s">
        <v>146</v>
      </c>
      <c r="C18" s="185" t="s">
        <v>266</v>
      </c>
      <c r="D18" s="185" t="s">
        <v>355</v>
      </c>
      <c r="E18" s="187" t="s">
        <v>40</v>
      </c>
      <c r="F18" s="188"/>
      <c r="G18" s="188"/>
      <c r="H18" s="188" t="s">
        <v>354</v>
      </c>
      <c r="I18" s="189">
        <f>(552811.42+727409.21)/1000</f>
        <v>1280.2206299999998</v>
      </c>
      <c r="J18" s="190">
        <v>100</v>
      </c>
      <c r="K18" s="191">
        <v>0</v>
      </c>
      <c r="L18" s="187" t="s">
        <v>566</v>
      </c>
      <c r="M18" s="198" t="s">
        <v>4</v>
      </c>
      <c r="N18" s="192">
        <v>42583</v>
      </c>
      <c r="O18" s="192">
        <v>42632</v>
      </c>
      <c r="P18" s="194"/>
      <c r="Q18" s="188" t="s">
        <v>598</v>
      </c>
      <c r="R18" s="285" t="s">
        <v>22</v>
      </c>
      <c r="S18" s="65"/>
      <c r="T18" s="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</row>
    <row r="19" spans="1:41" s="87" customFormat="1" ht="46.8" x14ac:dyDescent="0.3">
      <c r="A19" s="237" t="s">
        <v>175</v>
      </c>
      <c r="B19" s="185" t="s">
        <v>146</v>
      </c>
      <c r="C19" s="185" t="s">
        <v>661</v>
      </c>
      <c r="D19" s="286" t="s">
        <v>662</v>
      </c>
      <c r="E19" s="187" t="s">
        <v>599</v>
      </c>
      <c r="F19" s="187" t="s">
        <v>228</v>
      </c>
      <c r="G19" s="410" t="s">
        <v>660</v>
      </c>
      <c r="H19" s="187" t="s">
        <v>599</v>
      </c>
      <c r="I19" s="189">
        <f>(10791012.86+4012388.31+5763788.93)/1000/3.85</f>
        <v>5342.127298701299</v>
      </c>
      <c r="J19" s="190">
        <v>0</v>
      </c>
      <c r="K19" s="191">
        <v>100</v>
      </c>
      <c r="L19" s="187" t="s">
        <v>567</v>
      </c>
      <c r="M19" s="198" t="s">
        <v>5</v>
      </c>
      <c r="N19" s="192">
        <v>41102</v>
      </c>
      <c r="O19" s="286" t="s">
        <v>217</v>
      </c>
      <c r="P19" s="194" t="s">
        <v>141</v>
      </c>
      <c r="Q19" s="188" t="s">
        <v>224</v>
      </c>
      <c r="R19" s="284" t="s">
        <v>22</v>
      </c>
      <c r="S19" s="58"/>
      <c r="T19" s="96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</row>
    <row r="20" spans="1:41" s="87" customFormat="1" ht="31.2" x14ac:dyDescent="0.3">
      <c r="A20" s="237" t="s">
        <v>218</v>
      </c>
      <c r="B20" s="185" t="s">
        <v>146</v>
      </c>
      <c r="C20" s="185" t="s">
        <v>213</v>
      </c>
      <c r="D20" s="185"/>
      <c r="E20" s="187" t="s">
        <v>38</v>
      </c>
      <c r="F20" s="188"/>
      <c r="G20" s="408" t="s">
        <v>657</v>
      </c>
      <c r="H20" s="187" t="s">
        <v>214</v>
      </c>
      <c r="I20" s="189">
        <f>(12236.19067/3.85)</f>
        <v>3178.2313428571429</v>
      </c>
      <c r="J20" s="190">
        <v>0</v>
      </c>
      <c r="K20" s="191">
        <v>100</v>
      </c>
      <c r="L20" s="188" t="s">
        <v>405</v>
      </c>
      <c r="M20" s="198" t="s">
        <v>5</v>
      </c>
      <c r="N20" s="192">
        <v>40767</v>
      </c>
      <c r="O20" s="192">
        <v>40879</v>
      </c>
      <c r="P20" s="194" t="s">
        <v>141</v>
      </c>
      <c r="Q20" s="188" t="s">
        <v>224</v>
      </c>
      <c r="R20" s="284" t="s">
        <v>86</v>
      </c>
      <c r="S20" s="128"/>
      <c r="T20" s="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</row>
    <row r="21" spans="1:41" s="87" customFormat="1" ht="31.2" x14ac:dyDescent="0.3">
      <c r="A21" s="237" t="s">
        <v>219</v>
      </c>
      <c r="B21" s="185" t="s">
        <v>146</v>
      </c>
      <c r="C21" s="185" t="s">
        <v>213</v>
      </c>
      <c r="D21" s="185" t="s">
        <v>480</v>
      </c>
      <c r="E21" s="187" t="s">
        <v>38</v>
      </c>
      <c r="F21" s="188"/>
      <c r="G21" s="408" t="s">
        <v>651</v>
      </c>
      <c r="H21" s="187" t="s">
        <v>236</v>
      </c>
      <c r="I21" s="189">
        <f>7447908.69/1000/3.85</f>
        <v>1934.5217376623377</v>
      </c>
      <c r="J21" s="190">
        <v>0</v>
      </c>
      <c r="K21" s="191">
        <v>100</v>
      </c>
      <c r="L21" s="188" t="s">
        <v>406</v>
      </c>
      <c r="M21" s="198" t="s">
        <v>5</v>
      </c>
      <c r="N21" s="192">
        <v>42248</v>
      </c>
      <c r="O21" s="192">
        <v>42430</v>
      </c>
      <c r="P21" s="194" t="s">
        <v>141</v>
      </c>
      <c r="Q21" s="188" t="s">
        <v>224</v>
      </c>
      <c r="R21" s="284" t="s">
        <v>22</v>
      </c>
      <c r="S21" s="65"/>
      <c r="T21" s="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</row>
    <row r="22" spans="1:41" s="87" customFormat="1" ht="31.2" x14ac:dyDescent="0.3">
      <c r="A22" s="237" t="s">
        <v>220</v>
      </c>
      <c r="B22" s="185" t="s">
        <v>146</v>
      </c>
      <c r="C22" s="185" t="s">
        <v>210</v>
      </c>
      <c r="D22" s="185" t="s">
        <v>597</v>
      </c>
      <c r="E22" s="187" t="s">
        <v>38</v>
      </c>
      <c r="F22" s="188"/>
      <c r="G22" s="188"/>
      <c r="H22" s="188" t="s">
        <v>215</v>
      </c>
      <c r="I22" s="189">
        <f>146349.89/1000/3.85</f>
        <v>38.012958441558446</v>
      </c>
      <c r="J22" s="190">
        <v>0</v>
      </c>
      <c r="K22" s="191">
        <v>100</v>
      </c>
      <c r="L22" s="188" t="s">
        <v>389</v>
      </c>
      <c r="M22" s="198" t="s">
        <v>5</v>
      </c>
      <c r="N22" s="192">
        <v>41463</v>
      </c>
      <c r="O22" s="192">
        <v>41568</v>
      </c>
      <c r="P22" s="194" t="s">
        <v>141</v>
      </c>
      <c r="Q22" s="188" t="s">
        <v>224</v>
      </c>
      <c r="R22" s="284" t="s">
        <v>86</v>
      </c>
      <c r="S22" s="65"/>
      <c r="T22" s="109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</row>
    <row r="23" spans="1:41" s="87" customFormat="1" ht="31.2" x14ac:dyDescent="0.3">
      <c r="A23" s="237" t="s">
        <v>221</v>
      </c>
      <c r="B23" s="185" t="s">
        <v>146</v>
      </c>
      <c r="C23" s="185" t="s">
        <v>328</v>
      </c>
      <c r="D23" s="185"/>
      <c r="E23" s="187" t="s">
        <v>38</v>
      </c>
      <c r="F23" s="188"/>
      <c r="G23" s="408" t="s">
        <v>664</v>
      </c>
      <c r="H23" s="188" t="s">
        <v>600</v>
      </c>
      <c r="I23" s="189">
        <f>2915747.72/1000/3.85</f>
        <v>757.3370701298702</v>
      </c>
      <c r="J23" s="190">
        <v>0</v>
      </c>
      <c r="K23" s="191">
        <v>100</v>
      </c>
      <c r="L23" s="188" t="s">
        <v>407</v>
      </c>
      <c r="M23" s="198" t="s">
        <v>5</v>
      </c>
      <c r="N23" s="192">
        <v>41203</v>
      </c>
      <c r="O23" s="192">
        <v>41561</v>
      </c>
      <c r="P23" s="194" t="s">
        <v>141</v>
      </c>
      <c r="Q23" s="188" t="s">
        <v>224</v>
      </c>
      <c r="R23" s="284" t="s">
        <v>22</v>
      </c>
      <c r="S23" s="65"/>
      <c r="T23" s="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</row>
    <row r="24" spans="1:41" s="87" customFormat="1" ht="31.2" x14ac:dyDescent="0.3">
      <c r="A24" s="237" t="s">
        <v>222</v>
      </c>
      <c r="B24" s="185" t="s">
        <v>146</v>
      </c>
      <c r="C24" s="185" t="s">
        <v>211</v>
      </c>
      <c r="D24" s="185"/>
      <c r="E24" s="187" t="s">
        <v>38</v>
      </c>
      <c r="F24" s="188"/>
      <c r="G24" s="408" t="s">
        <v>652</v>
      </c>
      <c r="H24" s="188" t="s">
        <v>229</v>
      </c>
      <c r="I24" s="189">
        <f>6305359.85/1000/3.85</f>
        <v>1637.7558051948051</v>
      </c>
      <c r="J24" s="190">
        <v>0</v>
      </c>
      <c r="K24" s="191">
        <v>100</v>
      </c>
      <c r="L24" s="188" t="s">
        <v>408</v>
      </c>
      <c r="M24" s="198" t="s">
        <v>5</v>
      </c>
      <c r="N24" s="192">
        <v>41173</v>
      </c>
      <c r="O24" s="192">
        <v>41561</v>
      </c>
      <c r="P24" s="194" t="s">
        <v>141</v>
      </c>
      <c r="Q24" s="188" t="s">
        <v>224</v>
      </c>
      <c r="R24" s="284" t="s">
        <v>22</v>
      </c>
      <c r="S24" s="65"/>
      <c r="T24" s="109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</row>
    <row r="25" spans="1:41" s="86" customFormat="1" ht="31.2" x14ac:dyDescent="0.3">
      <c r="A25" s="237" t="s">
        <v>223</v>
      </c>
      <c r="B25" s="185" t="s">
        <v>146</v>
      </c>
      <c r="C25" s="186" t="s">
        <v>252</v>
      </c>
      <c r="D25" s="196"/>
      <c r="E25" s="187" t="s">
        <v>38</v>
      </c>
      <c r="F25" s="186"/>
      <c r="G25" s="408" t="s">
        <v>653</v>
      </c>
      <c r="H25" s="188" t="s">
        <v>253</v>
      </c>
      <c r="I25" s="189">
        <f>7049955.24/1000/3.85</f>
        <v>1831.1572051948051</v>
      </c>
      <c r="J25" s="190">
        <v>0</v>
      </c>
      <c r="K25" s="191">
        <v>100</v>
      </c>
      <c r="L25" s="188" t="s">
        <v>486</v>
      </c>
      <c r="M25" s="198" t="s">
        <v>5</v>
      </c>
      <c r="N25" s="192">
        <v>41368</v>
      </c>
      <c r="O25" s="192">
        <v>41516</v>
      </c>
      <c r="P25" s="194" t="s">
        <v>141</v>
      </c>
      <c r="Q25" s="188" t="s">
        <v>224</v>
      </c>
      <c r="R25" s="284" t="s">
        <v>22</v>
      </c>
      <c r="S25" s="233"/>
      <c r="T25" s="176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</row>
    <row r="26" spans="1:41" s="87" customFormat="1" ht="31.2" x14ac:dyDescent="0.3">
      <c r="A26" s="237" t="s">
        <v>237</v>
      </c>
      <c r="B26" s="185" t="s">
        <v>146</v>
      </c>
      <c r="C26" s="185" t="s">
        <v>484</v>
      </c>
      <c r="D26" s="287" t="s">
        <v>538</v>
      </c>
      <c r="E26" s="187" t="s">
        <v>38</v>
      </c>
      <c r="F26" s="186"/>
      <c r="G26" s="408" t="s">
        <v>658</v>
      </c>
      <c r="H26" s="188" t="s">
        <v>298</v>
      </c>
      <c r="I26" s="189">
        <f>7170617.41/1000/3.85</f>
        <v>1862.4980285714284</v>
      </c>
      <c r="J26" s="190">
        <v>0</v>
      </c>
      <c r="K26" s="191">
        <v>100</v>
      </c>
      <c r="L26" s="188" t="s">
        <v>388</v>
      </c>
      <c r="M26" s="198" t="s">
        <v>5</v>
      </c>
      <c r="N26" s="192">
        <v>40680</v>
      </c>
      <c r="O26" s="192">
        <v>40882</v>
      </c>
      <c r="P26" s="194" t="s">
        <v>141</v>
      </c>
      <c r="Q26" s="188" t="s">
        <v>224</v>
      </c>
      <c r="R26" s="284" t="s">
        <v>86</v>
      </c>
      <c r="S26" s="233"/>
      <c r="T26" s="91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</row>
    <row r="27" spans="1:41" s="87" customFormat="1" ht="31.2" x14ac:dyDescent="0.3">
      <c r="A27" s="237" t="s">
        <v>238</v>
      </c>
      <c r="B27" s="185" t="s">
        <v>146</v>
      </c>
      <c r="C27" s="186" t="s">
        <v>297</v>
      </c>
      <c r="D27" s="186" t="s">
        <v>481</v>
      </c>
      <c r="E27" s="187" t="s">
        <v>38</v>
      </c>
      <c r="F27" s="186"/>
      <c r="G27" s="409" t="s">
        <v>654</v>
      </c>
      <c r="H27" s="188" t="s">
        <v>299</v>
      </c>
      <c r="I27" s="189">
        <f>8372068.34/1000/3.85</f>
        <v>2174.5632051948051</v>
      </c>
      <c r="J27" s="190">
        <v>0</v>
      </c>
      <c r="K27" s="191">
        <v>100</v>
      </c>
      <c r="L27" s="188" t="s">
        <v>487</v>
      </c>
      <c r="M27" s="198" t="s">
        <v>5</v>
      </c>
      <c r="N27" s="192">
        <v>40889</v>
      </c>
      <c r="O27" s="192">
        <v>41018</v>
      </c>
      <c r="P27" s="194" t="s">
        <v>141</v>
      </c>
      <c r="Q27" s="188" t="s">
        <v>224</v>
      </c>
      <c r="R27" s="284" t="s">
        <v>86</v>
      </c>
      <c r="S27" s="91"/>
      <c r="T27" s="176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</row>
    <row r="28" spans="1:41" s="87" customFormat="1" ht="31.2" x14ac:dyDescent="0.3">
      <c r="A28" s="237" t="s">
        <v>243</v>
      </c>
      <c r="B28" s="185" t="s">
        <v>146</v>
      </c>
      <c r="C28" s="199" t="s">
        <v>250</v>
      </c>
      <c r="D28" s="288" t="s">
        <v>537</v>
      </c>
      <c r="E28" s="187" t="s">
        <v>38</v>
      </c>
      <c r="F28" s="188"/>
      <c r="G28" s="408" t="s">
        <v>650</v>
      </c>
      <c r="H28" s="188" t="s">
        <v>251</v>
      </c>
      <c r="I28" s="289">
        <f>16088089.08/1000/3.85</f>
        <v>4178.7244363636364</v>
      </c>
      <c r="J28" s="190">
        <v>0</v>
      </c>
      <c r="K28" s="190">
        <v>100</v>
      </c>
      <c r="L28" s="187" t="s">
        <v>568</v>
      </c>
      <c r="M28" s="198" t="s">
        <v>5</v>
      </c>
      <c r="N28" s="192">
        <v>39638</v>
      </c>
      <c r="O28" s="192">
        <v>39933</v>
      </c>
      <c r="P28" s="194" t="s">
        <v>141</v>
      </c>
      <c r="Q28" s="188" t="s">
        <v>224</v>
      </c>
      <c r="R28" s="284" t="s">
        <v>86</v>
      </c>
      <c r="S28" s="65"/>
      <c r="T28" s="109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</row>
    <row r="29" spans="1:41" s="87" customFormat="1" ht="62.4" x14ac:dyDescent="0.3">
      <c r="A29" s="237" t="s">
        <v>249</v>
      </c>
      <c r="B29" s="185" t="s">
        <v>146</v>
      </c>
      <c r="C29" s="185" t="s">
        <v>473</v>
      </c>
      <c r="D29" s="185" t="s">
        <v>474</v>
      </c>
      <c r="E29" s="187" t="s">
        <v>40</v>
      </c>
      <c r="F29" s="188"/>
      <c r="G29" s="188"/>
      <c r="H29" s="188" t="s">
        <v>472</v>
      </c>
      <c r="I29" s="189">
        <f>6805000/3.85/1000</f>
        <v>1767.5324675324675</v>
      </c>
      <c r="J29" s="190">
        <v>100</v>
      </c>
      <c r="K29" s="190">
        <v>0</v>
      </c>
      <c r="L29" s="188" t="s">
        <v>410</v>
      </c>
      <c r="M29" s="283" t="s">
        <v>4</v>
      </c>
      <c r="N29" s="192">
        <v>42644</v>
      </c>
      <c r="O29" s="192">
        <v>42767</v>
      </c>
      <c r="P29" s="194"/>
      <c r="Q29" s="188"/>
      <c r="R29" s="284" t="s">
        <v>67</v>
      </c>
      <c r="S29" s="107"/>
      <c r="T29" s="208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</row>
    <row r="30" spans="1:41" s="86" customFormat="1" ht="54" customHeight="1" x14ac:dyDescent="0.3">
      <c r="A30" s="237" t="s">
        <v>267</v>
      </c>
      <c r="B30" s="185" t="s">
        <v>146</v>
      </c>
      <c r="C30" s="185" t="s">
        <v>488</v>
      </c>
      <c r="D30" s="185" t="s">
        <v>203</v>
      </c>
      <c r="E30" s="187" t="s">
        <v>41</v>
      </c>
      <c r="F30" s="188"/>
      <c r="G30" s="188"/>
      <c r="H30" s="188"/>
      <c r="I30" s="189">
        <v>177.27</v>
      </c>
      <c r="J30" s="190">
        <v>100</v>
      </c>
      <c r="K30" s="191">
        <v>0</v>
      </c>
      <c r="L30" s="187" t="s">
        <v>411</v>
      </c>
      <c r="M30" s="198" t="s">
        <v>3</v>
      </c>
      <c r="N30" s="192">
        <v>42835</v>
      </c>
      <c r="O30" s="192">
        <f>N30+90</f>
        <v>42925</v>
      </c>
      <c r="P30" s="194"/>
      <c r="Q30" s="188"/>
      <c r="R30" s="285" t="s">
        <v>1</v>
      </c>
      <c r="S30" s="382"/>
      <c r="T30" s="109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</row>
    <row r="31" spans="1:41" s="87" customFormat="1" ht="37.5" customHeight="1" x14ac:dyDescent="0.3">
      <c r="A31" s="237" t="s">
        <v>257</v>
      </c>
      <c r="B31" s="185" t="s">
        <v>146</v>
      </c>
      <c r="C31" s="199" t="s">
        <v>240</v>
      </c>
      <c r="D31" s="288"/>
      <c r="E31" s="187" t="s">
        <v>38</v>
      </c>
      <c r="F31" s="188"/>
      <c r="G31" s="408" t="s">
        <v>655</v>
      </c>
      <c r="H31" s="188" t="s">
        <v>246</v>
      </c>
      <c r="I31" s="289">
        <f>2308724.8/1000/3.85</f>
        <v>599.66877922077924</v>
      </c>
      <c r="J31" s="190">
        <v>0</v>
      </c>
      <c r="K31" s="191">
        <v>100</v>
      </c>
      <c r="L31" s="188" t="s">
        <v>412</v>
      </c>
      <c r="M31" s="283" t="s">
        <v>5</v>
      </c>
      <c r="N31" s="192">
        <v>41183</v>
      </c>
      <c r="O31" s="192">
        <v>41381</v>
      </c>
      <c r="P31" s="194" t="s">
        <v>141</v>
      </c>
      <c r="Q31" s="188" t="s">
        <v>224</v>
      </c>
      <c r="R31" s="284" t="s">
        <v>86</v>
      </c>
      <c r="S31" s="208"/>
      <c r="T31" s="208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</row>
    <row r="32" spans="1:41" s="87" customFormat="1" ht="39" customHeight="1" x14ac:dyDescent="0.3">
      <c r="A32" s="237" t="s">
        <v>295</v>
      </c>
      <c r="B32" s="185" t="s">
        <v>146</v>
      </c>
      <c r="C32" s="199" t="s">
        <v>247</v>
      </c>
      <c r="D32" s="288"/>
      <c r="E32" s="187" t="s">
        <v>38</v>
      </c>
      <c r="F32" s="188"/>
      <c r="G32" s="408" t="s">
        <v>656</v>
      </c>
      <c r="H32" s="188" t="s">
        <v>248</v>
      </c>
      <c r="I32" s="289">
        <f>9237166.06/1000/3.85</f>
        <v>2399.263911688312</v>
      </c>
      <c r="J32" s="190">
        <v>0</v>
      </c>
      <c r="K32" s="191">
        <v>100</v>
      </c>
      <c r="L32" s="188" t="s">
        <v>413</v>
      </c>
      <c r="M32" s="198" t="s">
        <v>5</v>
      </c>
      <c r="N32" s="192">
        <v>41421</v>
      </c>
      <c r="O32" s="192">
        <v>41557</v>
      </c>
      <c r="P32" s="194" t="s">
        <v>141</v>
      </c>
      <c r="Q32" s="188" t="s">
        <v>224</v>
      </c>
      <c r="R32" s="284" t="s">
        <v>86</v>
      </c>
      <c r="S32" s="65"/>
      <c r="T32" s="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</row>
    <row r="33" spans="1:41" s="87" customFormat="1" x14ac:dyDescent="0.3">
      <c r="A33" s="237" t="s">
        <v>296</v>
      </c>
      <c r="B33" s="185" t="s">
        <v>146</v>
      </c>
      <c r="C33" s="185" t="s">
        <v>703</v>
      </c>
      <c r="D33" s="185" t="s">
        <v>356</v>
      </c>
      <c r="E33" s="187" t="s">
        <v>40</v>
      </c>
      <c r="F33" s="188"/>
      <c r="G33" s="188"/>
      <c r="H33" s="188"/>
      <c r="I33" s="189">
        <v>2264.15</v>
      </c>
      <c r="J33" s="190">
        <v>100</v>
      </c>
      <c r="K33" s="191">
        <v>0</v>
      </c>
      <c r="L33" s="187" t="s">
        <v>489</v>
      </c>
      <c r="M33" s="198" t="s">
        <v>3</v>
      </c>
      <c r="N33" s="192">
        <v>42917</v>
      </c>
      <c r="O33" s="192">
        <f>N33+150</f>
        <v>43067</v>
      </c>
      <c r="P33" s="194"/>
      <c r="Q33" s="188"/>
      <c r="R33" s="285" t="s">
        <v>1</v>
      </c>
      <c r="S33" s="65"/>
      <c r="T33" s="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</row>
    <row r="34" spans="1:41" s="86" customFormat="1" ht="66" customHeight="1" x14ac:dyDescent="0.3">
      <c r="A34" s="237" t="s">
        <v>348</v>
      </c>
      <c r="B34" s="185" t="s">
        <v>146</v>
      </c>
      <c r="C34" s="185" t="s">
        <v>349</v>
      </c>
      <c r="D34" s="193"/>
      <c r="E34" s="187" t="s">
        <v>40</v>
      </c>
      <c r="F34" s="186"/>
      <c r="G34" s="408" t="s">
        <v>672</v>
      </c>
      <c r="H34" s="188" t="s">
        <v>350</v>
      </c>
      <c r="I34" s="189">
        <f>3918802.12/1000/3.85</f>
        <v>1017.8706805194805</v>
      </c>
      <c r="J34" s="190">
        <v>0</v>
      </c>
      <c r="K34" s="191">
        <v>100</v>
      </c>
      <c r="L34" s="188" t="s">
        <v>389</v>
      </c>
      <c r="M34" s="198" t="s">
        <v>5</v>
      </c>
      <c r="N34" s="192">
        <v>42389</v>
      </c>
      <c r="O34" s="192">
        <v>42541</v>
      </c>
      <c r="P34" s="194" t="s">
        <v>141</v>
      </c>
      <c r="Q34" s="188" t="s">
        <v>224</v>
      </c>
      <c r="R34" s="284" t="s">
        <v>22</v>
      </c>
      <c r="S34" s="91"/>
      <c r="T34" s="91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</row>
    <row r="35" spans="1:41" s="87" customFormat="1" ht="39" customHeight="1" x14ac:dyDescent="0.3">
      <c r="A35" s="237" t="s">
        <v>351</v>
      </c>
      <c r="B35" s="185" t="s">
        <v>146</v>
      </c>
      <c r="C35" s="185" t="s">
        <v>384</v>
      </c>
      <c r="D35" s="185" t="s">
        <v>385</v>
      </c>
      <c r="E35" s="187" t="s">
        <v>38</v>
      </c>
      <c r="F35" s="186"/>
      <c r="G35" s="408" t="s">
        <v>659</v>
      </c>
      <c r="H35" s="188" t="s">
        <v>352</v>
      </c>
      <c r="I35" s="189">
        <f>7682817.37/1000/3.85</f>
        <v>1995.5369792207791</v>
      </c>
      <c r="J35" s="190">
        <v>0</v>
      </c>
      <c r="K35" s="191">
        <v>100</v>
      </c>
      <c r="L35" s="188" t="s">
        <v>485</v>
      </c>
      <c r="M35" s="198" t="s">
        <v>5</v>
      </c>
      <c r="N35" s="192">
        <v>42293</v>
      </c>
      <c r="O35" s="192">
        <v>42445</v>
      </c>
      <c r="P35" s="194" t="s">
        <v>141</v>
      </c>
      <c r="Q35" s="188" t="s">
        <v>224</v>
      </c>
      <c r="R35" s="284" t="s">
        <v>22</v>
      </c>
      <c r="S35" s="91"/>
      <c r="T35" s="91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</row>
    <row r="36" spans="1:41" s="241" customFormat="1" ht="35.25" customHeight="1" x14ac:dyDescent="0.3">
      <c r="A36" s="329" t="s">
        <v>392</v>
      </c>
      <c r="B36" s="322" t="s">
        <v>146</v>
      </c>
      <c r="C36" s="291" t="s">
        <v>394</v>
      </c>
      <c r="D36" s="292"/>
      <c r="E36" s="293" t="s">
        <v>40</v>
      </c>
      <c r="F36" s="294"/>
      <c r="G36" s="295"/>
      <c r="H36" s="295" t="s">
        <v>395</v>
      </c>
      <c r="I36" s="296"/>
      <c r="J36" s="297">
        <v>100</v>
      </c>
      <c r="K36" s="298">
        <v>0</v>
      </c>
      <c r="L36" s="295" t="s">
        <v>409</v>
      </c>
      <c r="M36" s="299" t="s">
        <v>3</v>
      </c>
      <c r="N36" s="300">
        <v>42659</v>
      </c>
      <c r="O36" s="300">
        <v>42782</v>
      </c>
      <c r="P36" s="301"/>
      <c r="Q36" s="295"/>
      <c r="R36" s="302" t="s">
        <v>7</v>
      </c>
      <c r="S36" s="239"/>
      <c r="T36" s="239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</row>
    <row r="37" spans="1:41" s="87" customFormat="1" ht="40.5" customHeight="1" x14ac:dyDescent="0.3">
      <c r="A37" s="237" t="s">
        <v>393</v>
      </c>
      <c r="B37" s="185" t="s">
        <v>146</v>
      </c>
      <c r="C37" s="199" t="s">
        <v>396</v>
      </c>
      <c r="D37" s="288" t="s">
        <v>671</v>
      </c>
      <c r="E37" s="187" t="s">
        <v>40</v>
      </c>
      <c r="F37" s="186"/>
      <c r="G37" s="408" t="s">
        <v>670</v>
      </c>
      <c r="H37" s="188" t="s">
        <v>397</v>
      </c>
      <c r="I37" s="189">
        <f>2220783.82/1000/3.85</f>
        <v>576.82696623376614</v>
      </c>
      <c r="J37" s="190">
        <v>0</v>
      </c>
      <c r="K37" s="191">
        <v>100</v>
      </c>
      <c r="L37" s="188" t="s">
        <v>414</v>
      </c>
      <c r="M37" s="283" t="s">
        <v>5</v>
      </c>
      <c r="N37" s="192">
        <v>42278</v>
      </c>
      <c r="O37" s="192">
        <v>42430</v>
      </c>
      <c r="P37" s="194" t="s">
        <v>141</v>
      </c>
      <c r="Q37" s="188" t="s">
        <v>224</v>
      </c>
      <c r="R37" s="284" t="s">
        <v>22</v>
      </c>
      <c r="S37" s="91"/>
      <c r="T37" s="91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</row>
    <row r="38" spans="1:41" s="87" customFormat="1" ht="60" customHeight="1" x14ac:dyDescent="0.3">
      <c r="A38" s="237" t="s">
        <v>418</v>
      </c>
      <c r="B38" s="185" t="s">
        <v>146</v>
      </c>
      <c r="C38" s="199" t="s">
        <v>422</v>
      </c>
      <c r="D38" s="288"/>
      <c r="E38" s="187" t="s">
        <v>40</v>
      </c>
      <c r="F38" s="186"/>
      <c r="G38" s="188"/>
      <c r="H38" s="188" t="s">
        <v>601</v>
      </c>
      <c r="I38" s="189">
        <f>6041/3.85</f>
        <v>1569.090909090909</v>
      </c>
      <c r="J38" s="190">
        <v>100</v>
      </c>
      <c r="K38" s="191">
        <v>0</v>
      </c>
      <c r="L38" s="188" t="s">
        <v>421</v>
      </c>
      <c r="M38" s="283" t="s">
        <v>4</v>
      </c>
      <c r="N38" s="192" t="s">
        <v>490</v>
      </c>
      <c r="O38" s="192">
        <v>42705</v>
      </c>
      <c r="P38" s="194"/>
      <c r="Q38" s="188" t="s">
        <v>629</v>
      </c>
      <c r="R38" s="285" t="s">
        <v>22</v>
      </c>
      <c r="S38" s="91"/>
      <c r="T38" s="91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</row>
    <row r="39" spans="1:41" s="87" customFormat="1" ht="60" customHeight="1" x14ac:dyDescent="0.3">
      <c r="A39" s="237" t="s">
        <v>434</v>
      </c>
      <c r="B39" s="185" t="s">
        <v>146</v>
      </c>
      <c r="C39" s="199" t="s">
        <v>443</v>
      </c>
      <c r="D39" s="288" t="s">
        <v>444</v>
      </c>
      <c r="E39" s="187" t="s">
        <v>40</v>
      </c>
      <c r="F39" s="186"/>
      <c r="G39" s="188"/>
      <c r="H39" s="186"/>
      <c r="I39" s="189">
        <f>3100000/1000/3.85</f>
        <v>805.19480519480521</v>
      </c>
      <c r="J39" s="190">
        <v>100</v>
      </c>
      <c r="K39" s="191">
        <v>0</v>
      </c>
      <c r="L39" s="188" t="s">
        <v>445</v>
      </c>
      <c r="M39" s="283" t="s">
        <v>3</v>
      </c>
      <c r="N39" s="192">
        <v>42826</v>
      </c>
      <c r="O39" s="192">
        <f t="shared" ref="O39:O46" si="1">N39+150</f>
        <v>42976</v>
      </c>
      <c r="P39" s="194"/>
      <c r="Q39" s="188"/>
      <c r="R39" s="285" t="s">
        <v>1</v>
      </c>
      <c r="S39" s="490"/>
      <c r="T39" s="91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</row>
    <row r="40" spans="1:41" s="87" customFormat="1" ht="41.25" customHeight="1" x14ac:dyDescent="0.3">
      <c r="A40" s="237" t="s">
        <v>442</v>
      </c>
      <c r="B40" s="185" t="s">
        <v>146</v>
      </c>
      <c r="C40" s="126" t="s">
        <v>447</v>
      </c>
      <c r="D40" s="288" t="s">
        <v>447</v>
      </c>
      <c r="E40" s="187" t="s">
        <v>40</v>
      </c>
      <c r="F40" s="186"/>
      <c r="G40" s="188"/>
      <c r="H40" s="188" t="s">
        <v>602</v>
      </c>
      <c r="I40" s="189">
        <f>4000/3.85</f>
        <v>1038.9610389610389</v>
      </c>
      <c r="J40" s="190">
        <v>100</v>
      </c>
      <c r="K40" s="191">
        <v>0</v>
      </c>
      <c r="L40" s="506" t="s">
        <v>491</v>
      </c>
      <c r="M40" s="283" t="s">
        <v>3</v>
      </c>
      <c r="N40" s="192">
        <v>42856</v>
      </c>
      <c r="O40" s="192">
        <f t="shared" si="1"/>
        <v>43006</v>
      </c>
      <c r="P40" s="194"/>
      <c r="Q40" s="188"/>
      <c r="R40" s="285" t="s">
        <v>67</v>
      </c>
      <c r="S40" s="490"/>
      <c r="T40" s="91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</row>
    <row r="41" spans="1:41" s="87" customFormat="1" ht="78" customHeight="1" x14ac:dyDescent="0.3">
      <c r="A41" s="237" t="s">
        <v>446</v>
      </c>
      <c r="B41" s="185" t="s">
        <v>146</v>
      </c>
      <c r="C41" s="185" t="s">
        <v>450</v>
      </c>
      <c r="D41" s="288" t="s">
        <v>475</v>
      </c>
      <c r="E41" s="187" t="s">
        <v>40</v>
      </c>
      <c r="F41" s="186"/>
      <c r="G41" s="188"/>
      <c r="H41" s="188"/>
      <c r="I41" s="189">
        <f>37323000/3.85/1000</f>
        <v>9694.2857142857138</v>
      </c>
      <c r="J41" s="190">
        <v>100</v>
      </c>
      <c r="K41" s="191">
        <v>0</v>
      </c>
      <c r="L41" s="506" t="s">
        <v>451</v>
      </c>
      <c r="M41" s="283" t="s">
        <v>3</v>
      </c>
      <c r="N41" s="192">
        <v>42856</v>
      </c>
      <c r="O41" s="192">
        <f t="shared" ref="O41:O42" si="2">N41+150</f>
        <v>43006</v>
      </c>
      <c r="P41" s="194"/>
      <c r="Q41" s="188"/>
      <c r="R41" s="285" t="s">
        <v>1</v>
      </c>
      <c r="S41" s="490"/>
      <c r="T41" s="91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</row>
    <row r="42" spans="1:41" s="87" customFormat="1" ht="29.25" customHeight="1" x14ac:dyDescent="0.3">
      <c r="A42" s="237" t="s">
        <v>449</v>
      </c>
      <c r="B42" s="185" t="s">
        <v>146</v>
      </c>
      <c r="C42" s="185" t="s">
        <v>492</v>
      </c>
      <c r="D42" s="126" t="s">
        <v>453</v>
      </c>
      <c r="E42" s="187" t="s">
        <v>41</v>
      </c>
      <c r="F42" s="186"/>
      <c r="G42" s="188"/>
      <c r="H42" s="188" t="s">
        <v>454</v>
      </c>
      <c r="I42" s="189">
        <f>300000/3.85/1000</f>
        <v>77.922077922077918</v>
      </c>
      <c r="J42" s="190">
        <v>100</v>
      </c>
      <c r="K42" s="191">
        <v>0</v>
      </c>
      <c r="L42" s="506" t="s">
        <v>455</v>
      </c>
      <c r="M42" s="283" t="s">
        <v>3</v>
      </c>
      <c r="N42" s="192">
        <v>42856</v>
      </c>
      <c r="O42" s="192">
        <f t="shared" si="2"/>
        <v>43006</v>
      </c>
      <c r="P42" s="194"/>
      <c r="Q42" s="188"/>
      <c r="R42" s="285" t="s">
        <v>1</v>
      </c>
      <c r="S42" s="490"/>
      <c r="T42" s="91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</row>
    <row r="43" spans="1:41" s="178" customFormat="1" ht="93.6" x14ac:dyDescent="0.3">
      <c r="A43" s="237" t="s">
        <v>452</v>
      </c>
      <c r="B43" s="185" t="s">
        <v>146</v>
      </c>
      <c r="C43" s="126" t="s">
        <v>457</v>
      </c>
      <c r="D43" s="179" t="s">
        <v>458</v>
      </c>
      <c r="E43" s="187" t="s">
        <v>40</v>
      </c>
      <c r="F43" s="186"/>
      <c r="G43" s="188"/>
      <c r="H43" s="188"/>
      <c r="I43" s="189">
        <f>6128114.42633036/1000</f>
        <v>6128.1144263303595</v>
      </c>
      <c r="J43" s="190">
        <v>100</v>
      </c>
      <c r="K43" s="191">
        <v>0</v>
      </c>
      <c r="L43" s="123" t="s">
        <v>569</v>
      </c>
      <c r="M43" s="283" t="s">
        <v>3</v>
      </c>
      <c r="N43" s="192">
        <v>42979</v>
      </c>
      <c r="O43" s="192">
        <f t="shared" si="1"/>
        <v>43129</v>
      </c>
      <c r="P43" s="194"/>
      <c r="Q43" s="188"/>
      <c r="R43" s="285" t="s">
        <v>1</v>
      </c>
      <c r="S43" s="90"/>
      <c r="T43" s="91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</row>
    <row r="44" spans="1:41" s="178" customFormat="1" ht="62.4" x14ac:dyDescent="0.3">
      <c r="A44" s="237" t="s">
        <v>456</v>
      </c>
      <c r="B44" s="185" t="s">
        <v>146</v>
      </c>
      <c r="C44" s="185" t="s">
        <v>460</v>
      </c>
      <c r="D44" s="185" t="s">
        <v>461</v>
      </c>
      <c r="E44" s="187" t="s">
        <v>40</v>
      </c>
      <c r="F44" s="186"/>
      <c r="G44" s="188"/>
      <c r="H44" s="188"/>
      <c r="I44" s="189">
        <f>(7705321.44-3691171.95)/1000</f>
        <v>4014.1494900000002</v>
      </c>
      <c r="J44" s="190">
        <v>100</v>
      </c>
      <c r="K44" s="191">
        <v>0</v>
      </c>
      <c r="L44" s="123" t="s">
        <v>757</v>
      </c>
      <c r="M44" s="283" t="s">
        <v>3</v>
      </c>
      <c r="N44" s="192">
        <v>42826</v>
      </c>
      <c r="O44" s="192">
        <f t="shared" si="1"/>
        <v>42976</v>
      </c>
      <c r="P44" s="194"/>
      <c r="Q44" s="188"/>
      <c r="R44" s="285" t="s">
        <v>1</v>
      </c>
      <c r="S44" s="90"/>
      <c r="T44" s="91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</row>
    <row r="45" spans="1:41" s="197" customFormat="1" ht="54" customHeight="1" x14ac:dyDescent="0.3">
      <c r="A45" s="237" t="s">
        <v>459</v>
      </c>
      <c r="B45" s="185" t="s">
        <v>146</v>
      </c>
      <c r="C45" s="185" t="s">
        <v>513</v>
      </c>
      <c r="D45" s="185" t="s">
        <v>517</v>
      </c>
      <c r="E45" s="187" t="s">
        <v>41</v>
      </c>
      <c r="F45" s="186"/>
      <c r="G45" s="188"/>
      <c r="H45" s="188" t="s">
        <v>603</v>
      </c>
      <c r="I45" s="189">
        <f>1050000/3.85/1000</f>
        <v>272.72727272727269</v>
      </c>
      <c r="J45" s="190">
        <v>100</v>
      </c>
      <c r="K45" s="191">
        <v>0</v>
      </c>
      <c r="L45" s="459" t="s">
        <v>518</v>
      </c>
      <c r="M45" s="283" t="s">
        <v>3</v>
      </c>
      <c r="N45" s="192">
        <v>42795</v>
      </c>
      <c r="O45" s="192">
        <f t="shared" si="1"/>
        <v>42945</v>
      </c>
      <c r="P45" s="194"/>
      <c r="Q45" s="188"/>
      <c r="R45" s="285" t="s">
        <v>67</v>
      </c>
      <c r="S45" s="382"/>
      <c r="T45" s="91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</row>
    <row r="46" spans="1:41" s="197" customFormat="1" ht="51.75" customHeight="1" x14ac:dyDescent="0.3">
      <c r="A46" s="237" t="s">
        <v>539</v>
      </c>
      <c r="B46" s="185" t="s">
        <v>146</v>
      </c>
      <c r="C46" s="185" t="s">
        <v>540</v>
      </c>
      <c r="D46" s="369"/>
      <c r="E46" s="187" t="s">
        <v>40</v>
      </c>
      <c r="F46" s="186"/>
      <c r="G46" s="188"/>
      <c r="H46" s="188"/>
      <c r="I46" s="189">
        <f>1563664.6/1000</f>
        <v>1563.6646000000001</v>
      </c>
      <c r="J46" s="190">
        <v>100</v>
      </c>
      <c r="K46" s="191">
        <v>0</v>
      </c>
      <c r="L46" s="459" t="s">
        <v>570</v>
      </c>
      <c r="M46" s="283" t="s">
        <v>3</v>
      </c>
      <c r="N46" s="192">
        <v>42826</v>
      </c>
      <c r="O46" s="192">
        <f t="shared" si="1"/>
        <v>42976</v>
      </c>
      <c r="P46" s="194"/>
      <c r="Q46" s="250"/>
      <c r="R46" s="285" t="s">
        <v>1</v>
      </c>
      <c r="S46" s="367"/>
      <c r="T46" s="176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</row>
    <row r="47" spans="1:41" s="197" customFormat="1" ht="51.75" customHeight="1" x14ac:dyDescent="0.3">
      <c r="A47" s="237" t="s">
        <v>562</v>
      </c>
      <c r="B47" s="185" t="s">
        <v>146</v>
      </c>
      <c r="C47" s="185" t="s">
        <v>630</v>
      </c>
      <c r="D47" s="369"/>
      <c r="E47" s="187" t="s">
        <v>40</v>
      </c>
      <c r="F47" s="186"/>
      <c r="G47" s="188"/>
      <c r="H47" s="188" t="s">
        <v>604</v>
      </c>
      <c r="I47" s="189">
        <f>2937000/3.25/1000</f>
        <v>903.69230769230774</v>
      </c>
      <c r="J47" s="190">
        <v>100</v>
      </c>
      <c r="K47" s="191">
        <v>0</v>
      </c>
      <c r="L47" s="459" t="s">
        <v>571</v>
      </c>
      <c r="M47" s="283" t="s">
        <v>3</v>
      </c>
      <c r="N47" s="192">
        <v>42795</v>
      </c>
      <c r="O47" s="192">
        <f>N47+150</f>
        <v>42945</v>
      </c>
      <c r="P47" s="194"/>
      <c r="Q47" s="250"/>
      <c r="R47" s="285" t="s">
        <v>67</v>
      </c>
      <c r="S47" s="367"/>
      <c r="T47" s="176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</row>
    <row r="48" spans="1:41" s="197" customFormat="1" ht="51.75" customHeight="1" x14ac:dyDescent="0.3">
      <c r="A48" s="393" t="s">
        <v>674</v>
      </c>
      <c r="B48" s="185" t="s">
        <v>146</v>
      </c>
      <c r="C48" s="394" t="s">
        <v>676</v>
      </c>
      <c r="D48" s="369"/>
      <c r="E48" s="187" t="s">
        <v>40</v>
      </c>
      <c r="F48" s="186"/>
      <c r="G48" s="408" t="s">
        <v>675</v>
      </c>
      <c r="H48" s="188" t="s">
        <v>679</v>
      </c>
      <c r="I48" s="529">
        <f>29574605.63/1000/3.85</f>
        <v>7681.7157480519472</v>
      </c>
      <c r="J48" s="517">
        <v>0</v>
      </c>
      <c r="K48" s="494">
        <v>100</v>
      </c>
      <c r="L48" s="450" t="s">
        <v>724</v>
      </c>
      <c r="M48" s="518" t="s">
        <v>3</v>
      </c>
      <c r="N48" s="251"/>
      <c r="O48" s="192">
        <v>39826</v>
      </c>
      <c r="P48" s="194" t="s">
        <v>141</v>
      </c>
      <c r="Q48" s="188" t="s">
        <v>224</v>
      </c>
      <c r="R48" s="285" t="s">
        <v>86</v>
      </c>
      <c r="S48" s="367"/>
      <c r="T48" s="176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</row>
    <row r="49" spans="1:42" s="197" customFormat="1" ht="51.75" customHeight="1" x14ac:dyDescent="0.3">
      <c r="A49" s="393" t="s">
        <v>677</v>
      </c>
      <c r="B49" s="185" t="s">
        <v>146</v>
      </c>
      <c r="C49" s="394" t="s">
        <v>678</v>
      </c>
      <c r="D49" s="369"/>
      <c r="E49" s="187" t="s">
        <v>41</v>
      </c>
      <c r="F49" s="186"/>
      <c r="G49" s="408" t="s">
        <v>681</v>
      </c>
      <c r="H49" s="188" t="s">
        <v>680</v>
      </c>
      <c r="I49" s="529">
        <f>1470296.35/1000/3.85</f>
        <v>381.89515584415585</v>
      </c>
      <c r="J49" s="517">
        <v>0</v>
      </c>
      <c r="K49" s="494">
        <v>100</v>
      </c>
      <c r="L49" s="519" t="s">
        <v>771</v>
      </c>
      <c r="M49" s="518" t="s">
        <v>3</v>
      </c>
      <c r="N49" s="251"/>
      <c r="O49" s="192">
        <v>40885</v>
      </c>
      <c r="P49" s="194" t="s">
        <v>141</v>
      </c>
      <c r="Q49" s="188" t="s">
        <v>224</v>
      </c>
      <c r="R49" s="285" t="s">
        <v>86</v>
      </c>
      <c r="S49" s="367"/>
      <c r="T49" s="176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</row>
    <row r="50" spans="1:42" s="197" customFormat="1" ht="51.75" customHeight="1" x14ac:dyDescent="0.3">
      <c r="A50" s="393" t="s">
        <v>682</v>
      </c>
      <c r="B50" s="185" t="s">
        <v>146</v>
      </c>
      <c r="C50" s="394" t="s">
        <v>750</v>
      </c>
      <c r="D50" s="369"/>
      <c r="E50" s="187" t="s">
        <v>40</v>
      </c>
      <c r="F50" s="186"/>
      <c r="G50" s="408" t="s">
        <v>683</v>
      </c>
      <c r="H50" s="188" t="s">
        <v>299</v>
      </c>
      <c r="I50" s="529">
        <f>3550339.22/1000/3.85</f>
        <v>922.16603116883118</v>
      </c>
      <c r="J50" s="517">
        <v>0</v>
      </c>
      <c r="K50" s="494">
        <v>100</v>
      </c>
      <c r="L50" s="519" t="s">
        <v>772</v>
      </c>
      <c r="M50" s="518" t="s">
        <v>3</v>
      </c>
      <c r="N50" s="192"/>
      <c r="O50" s="192">
        <v>41106</v>
      </c>
      <c r="P50" s="194" t="s">
        <v>141</v>
      </c>
      <c r="Q50" s="188" t="s">
        <v>224</v>
      </c>
      <c r="R50" s="285" t="s">
        <v>86</v>
      </c>
      <c r="S50" s="367"/>
      <c r="T50" s="176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</row>
    <row r="51" spans="1:42" s="197" customFormat="1" ht="51.75" customHeight="1" x14ac:dyDescent="0.3">
      <c r="A51" s="393" t="s">
        <v>684</v>
      </c>
      <c r="B51" s="185" t="s">
        <v>146</v>
      </c>
      <c r="C51" s="394" t="s">
        <v>685</v>
      </c>
      <c r="D51" s="369"/>
      <c r="E51" s="187" t="s">
        <v>40</v>
      </c>
      <c r="F51" s="186"/>
      <c r="G51" s="408" t="s">
        <v>686</v>
      </c>
      <c r="H51" s="188" t="s">
        <v>687</v>
      </c>
      <c r="I51" s="529">
        <f>14528547.68/1000/3.85</f>
        <v>3773.6487480519477</v>
      </c>
      <c r="J51" s="517">
        <v>0</v>
      </c>
      <c r="K51" s="494">
        <v>100</v>
      </c>
      <c r="L51" s="519" t="s">
        <v>773</v>
      </c>
      <c r="M51" s="518" t="s">
        <v>3</v>
      </c>
      <c r="N51" s="192"/>
      <c r="O51" s="192">
        <v>41908</v>
      </c>
      <c r="P51" s="194" t="s">
        <v>141</v>
      </c>
      <c r="Q51" s="188" t="s">
        <v>224</v>
      </c>
      <c r="R51" s="285" t="s">
        <v>86</v>
      </c>
      <c r="S51" s="367"/>
      <c r="T51" s="176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</row>
    <row r="52" spans="1:42" s="197" customFormat="1" ht="51.75" customHeight="1" x14ac:dyDescent="0.3">
      <c r="A52" s="393" t="s">
        <v>688</v>
      </c>
      <c r="B52" s="185" t="s">
        <v>146</v>
      </c>
      <c r="C52" s="394" t="s">
        <v>689</v>
      </c>
      <c r="D52" s="369"/>
      <c r="E52" s="187" t="s">
        <v>40</v>
      </c>
      <c r="F52" s="186"/>
      <c r="G52" s="408" t="s">
        <v>690</v>
      </c>
      <c r="H52" s="188" t="s">
        <v>691</v>
      </c>
      <c r="I52" s="529">
        <f>7045509.02/1000/3.85</f>
        <v>1830.0023428571426</v>
      </c>
      <c r="J52" s="517">
        <v>0</v>
      </c>
      <c r="K52" s="494">
        <v>100</v>
      </c>
      <c r="L52" s="450" t="s">
        <v>798</v>
      </c>
      <c r="M52" s="518" t="s">
        <v>3</v>
      </c>
      <c r="N52" s="192"/>
      <c r="O52" s="192">
        <v>41983</v>
      </c>
      <c r="P52" s="194" t="s">
        <v>141</v>
      </c>
      <c r="Q52" s="188" t="s">
        <v>224</v>
      </c>
      <c r="R52" s="285" t="s">
        <v>86</v>
      </c>
      <c r="S52" s="367"/>
      <c r="T52" s="176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</row>
    <row r="53" spans="1:42" s="437" customFormat="1" ht="51.75" customHeight="1" x14ac:dyDescent="0.3">
      <c r="A53" s="426" t="s">
        <v>707</v>
      </c>
      <c r="B53" s="185" t="s">
        <v>146</v>
      </c>
      <c r="C53" s="427" t="s">
        <v>712</v>
      </c>
      <c r="D53" s="492" t="s">
        <v>716</v>
      </c>
      <c r="E53" s="187" t="s">
        <v>40</v>
      </c>
      <c r="F53" s="429"/>
      <c r="G53" s="430"/>
      <c r="H53" s="430"/>
      <c r="I53" s="505">
        <v>813.7</v>
      </c>
      <c r="J53" s="517">
        <v>100</v>
      </c>
      <c r="K53" s="494">
        <v>0</v>
      </c>
      <c r="L53" s="450" t="s">
        <v>715</v>
      </c>
      <c r="M53" s="518" t="s">
        <v>3</v>
      </c>
      <c r="N53" s="433">
        <v>43009</v>
      </c>
      <c r="O53" s="433">
        <f>N53+120</f>
        <v>43129</v>
      </c>
      <c r="P53" s="194"/>
      <c r="Q53" s="435"/>
      <c r="R53" s="436" t="s">
        <v>1</v>
      </c>
      <c r="S53" s="367"/>
      <c r="T53" s="176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</row>
    <row r="54" spans="1:42" s="437" customFormat="1" ht="51.75" customHeight="1" x14ac:dyDescent="0.3">
      <c r="A54" s="426" t="s">
        <v>708</v>
      </c>
      <c r="B54" s="185" t="s">
        <v>146</v>
      </c>
      <c r="C54" s="427" t="s">
        <v>711</v>
      </c>
      <c r="D54" s="492" t="s">
        <v>717</v>
      </c>
      <c r="E54" s="187" t="s">
        <v>41</v>
      </c>
      <c r="F54" s="429"/>
      <c r="G54" s="430"/>
      <c r="H54" s="430"/>
      <c r="I54" s="505">
        <v>240.03899999999999</v>
      </c>
      <c r="J54" s="517">
        <v>100</v>
      </c>
      <c r="K54" s="494">
        <v>0</v>
      </c>
      <c r="L54" s="450" t="s">
        <v>718</v>
      </c>
      <c r="M54" s="518" t="s">
        <v>3</v>
      </c>
      <c r="N54" s="433">
        <v>43120</v>
      </c>
      <c r="O54" s="433">
        <f t="shared" ref="O54:O57" si="3">N54+120</f>
        <v>43240</v>
      </c>
      <c r="P54" s="434"/>
      <c r="Q54" s="435"/>
      <c r="R54" s="436" t="s">
        <v>1</v>
      </c>
      <c r="S54" s="367"/>
      <c r="T54" s="176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</row>
    <row r="55" spans="1:42" s="437" customFormat="1" ht="51.75" customHeight="1" x14ac:dyDescent="0.3">
      <c r="A55" s="426" t="s">
        <v>709</v>
      </c>
      <c r="B55" s="185" t="s">
        <v>146</v>
      </c>
      <c r="C55" s="427" t="s">
        <v>710</v>
      </c>
      <c r="D55" s="492" t="s">
        <v>720</v>
      </c>
      <c r="E55" s="187" t="s">
        <v>41</v>
      </c>
      <c r="F55" s="429"/>
      <c r="G55" s="430"/>
      <c r="H55" s="430"/>
      <c r="I55" s="505">
        <v>123.456</v>
      </c>
      <c r="J55" s="431">
        <v>100</v>
      </c>
      <c r="K55" s="432">
        <v>0</v>
      </c>
      <c r="L55" s="508" t="s">
        <v>721</v>
      </c>
      <c r="M55" s="198" t="s">
        <v>3</v>
      </c>
      <c r="N55" s="433">
        <v>43079</v>
      </c>
      <c r="O55" s="433">
        <f t="shared" si="3"/>
        <v>43199</v>
      </c>
      <c r="P55" s="434"/>
      <c r="Q55" s="435"/>
      <c r="R55" s="436" t="s">
        <v>1</v>
      </c>
      <c r="S55" s="367"/>
      <c r="T55" s="176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</row>
    <row r="56" spans="1:42" s="437" customFormat="1" ht="51.75" customHeight="1" x14ac:dyDescent="0.3">
      <c r="A56" s="426" t="s">
        <v>714</v>
      </c>
      <c r="B56" s="185" t="s">
        <v>146</v>
      </c>
      <c r="C56" s="427" t="s">
        <v>713</v>
      </c>
      <c r="D56" s="492" t="s">
        <v>719</v>
      </c>
      <c r="E56" s="187" t="s">
        <v>41</v>
      </c>
      <c r="F56" s="429"/>
      <c r="G56" s="430"/>
      <c r="H56" s="430"/>
      <c r="I56" s="505">
        <f>685000/3.85/1000</f>
        <v>177.9220779220779</v>
      </c>
      <c r="J56" s="431">
        <v>100</v>
      </c>
      <c r="K56" s="432">
        <v>0</v>
      </c>
      <c r="L56" s="508" t="s">
        <v>751</v>
      </c>
      <c r="M56" s="198" t="s">
        <v>3</v>
      </c>
      <c r="N56" s="433">
        <v>43070</v>
      </c>
      <c r="O56" s="433">
        <f t="shared" si="3"/>
        <v>43190</v>
      </c>
      <c r="P56" s="434"/>
      <c r="Q56" s="435"/>
      <c r="R56" s="436" t="s">
        <v>1</v>
      </c>
      <c r="S56" s="367"/>
      <c r="T56" s="176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</row>
    <row r="57" spans="1:42" s="437" customFormat="1" ht="51.75" customHeight="1" x14ac:dyDescent="0.3">
      <c r="A57" s="426" t="s">
        <v>725</v>
      </c>
      <c r="B57" s="185" t="s">
        <v>146</v>
      </c>
      <c r="C57" s="427" t="s">
        <v>745</v>
      </c>
      <c r="D57" s="492" t="s">
        <v>746</v>
      </c>
      <c r="E57" s="187" t="s">
        <v>40</v>
      </c>
      <c r="F57" s="429"/>
      <c r="H57" s="430" t="s">
        <v>747</v>
      </c>
      <c r="I57" s="505">
        <f>7120000/3.85/1000</f>
        <v>1849.3506493506493</v>
      </c>
      <c r="J57" s="431">
        <v>100</v>
      </c>
      <c r="K57" s="432">
        <v>0</v>
      </c>
      <c r="L57" s="508" t="s">
        <v>727</v>
      </c>
      <c r="M57" s="198" t="s">
        <v>3</v>
      </c>
      <c r="N57" s="433">
        <v>42826</v>
      </c>
      <c r="O57" s="433">
        <f t="shared" si="3"/>
        <v>42946</v>
      </c>
      <c r="P57" s="434"/>
      <c r="Q57" s="435"/>
      <c r="R57" s="436" t="s">
        <v>1</v>
      </c>
      <c r="S57" s="367"/>
      <c r="T57" s="176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</row>
    <row r="58" spans="1:42" s="437" customFormat="1" ht="51.75" customHeight="1" x14ac:dyDescent="0.3">
      <c r="A58" s="426" t="s">
        <v>726</v>
      </c>
      <c r="B58" s="185" t="s">
        <v>146</v>
      </c>
      <c r="C58" s="427" t="s">
        <v>728</v>
      </c>
      <c r="D58" s="428"/>
      <c r="E58" s="187" t="s">
        <v>40</v>
      </c>
      <c r="F58" s="429"/>
      <c r="G58" s="430"/>
      <c r="H58" s="430"/>
      <c r="I58" s="505">
        <f>5344000/3.85/1000</f>
        <v>1388.0519480519481</v>
      </c>
      <c r="J58" s="431">
        <v>100</v>
      </c>
      <c r="K58" s="432">
        <v>0</v>
      </c>
      <c r="L58" s="508" t="s">
        <v>729</v>
      </c>
      <c r="M58" s="198" t="s">
        <v>3</v>
      </c>
      <c r="N58" s="433">
        <v>42857</v>
      </c>
      <c r="O58" s="433">
        <f t="shared" ref="O58:O59" si="4">N58+120</f>
        <v>42977</v>
      </c>
      <c r="P58" s="434"/>
      <c r="Q58" s="435"/>
      <c r="R58" s="436" t="s">
        <v>1</v>
      </c>
      <c r="S58" s="367"/>
      <c r="T58" s="176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</row>
    <row r="59" spans="1:42" s="437" customFormat="1" ht="51.75" customHeight="1" x14ac:dyDescent="0.3">
      <c r="A59" s="426" t="s">
        <v>785</v>
      </c>
      <c r="B59" s="438"/>
      <c r="C59" s="427" t="s">
        <v>782</v>
      </c>
      <c r="D59" s="428"/>
      <c r="E59" s="187" t="s">
        <v>40</v>
      </c>
      <c r="F59" s="439"/>
      <c r="G59" s="435"/>
      <c r="H59" s="435"/>
      <c r="I59" s="505">
        <f>8500000/3.85/1000</f>
        <v>2207.7922077922076</v>
      </c>
      <c r="J59" s="431">
        <v>100</v>
      </c>
      <c r="K59" s="432">
        <v>0</v>
      </c>
      <c r="L59" s="433" t="s">
        <v>786</v>
      </c>
      <c r="M59" s="198" t="s">
        <v>3</v>
      </c>
      <c r="N59" s="433">
        <v>42887</v>
      </c>
      <c r="O59" s="433">
        <f t="shared" si="4"/>
        <v>43007</v>
      </c>
      <c r="P59" s="434"/>
      <c r="Q59" s="435"/>
      <c r="R59" s="436" t="s">
        <v>1</v>
      </c>
      <c r="S59" s="367"/>
      <c r="T59" s="176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</row>
    <row r="61" spans="1:42" s="75" customFormat="1" ht="25.5" customHeight="1" x14ac:dyDescent="0.3">
      <c r="A61" s="281"/>
      <c r="B61" s="304"/>
      <c r="C61" s="304"/>
      <c r="D61" s="310"/>
      <c r="E61" s="290"/>
      <c r="F61" s="304"/>
      <c r="G61" s="290"/>
      <c r="H61" s="335" t="s">
        <v>195</v>
      </c>
      <c r="I61" s="336">
        <f>SUM(I11:I52)</f>
        <v>90674.022051425287</v>
      </c>
      <c r="J61" s="307"/>
      <c r="K61" s="308"/>
      <c r="L61" s="290"/>
      <c r="M61" s="290"/>
      <c r="N61" s="304"/>
      <c r="O61" s="290"/>
      <c r="P61" s="304"/>
      <c r="Q61" s="304"/>
      <c r="R61" s="309"/>
      <c r="S61" s="208"/>
      <c r="T61" s="208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87"/>
    </row>
    <row r="62" spans="1:42" ht="20.399999999999999" x14ac:dyDescent="0.3">
      <c r="A62" s="312">
        <v>2</v>
      </c>
      <c r="B62" s="313" t="s">
        <v>10</v>
      </c>
      <c r="C62" s="385" t="s">
        <v>10</v>
      </c>
      <c r="D62" s="314"/>
      <c r="E62" s="315"/>
      <c r="F62" s="314"/>
      <c r="G62" s="315"/>
      <c r="H62" s="314"/>
      <c r="I62" s="315"/>
      <c r="J62" s="314"/>
      <c r="K62" s="314"/>
      <c r="L62" s="314"/>
      <c r="M62" s="314"/>
      <c r="N62" s="314"/>
      <c r="O62" s="314"/>
      <c r="P62" s="314"/>
      <c r="Q62" s="314"/>
      <c r="R62" s="316"/>
      <c r="S62" s="209"/>
      <c r="T62" s="209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</row>
    <row r="63" spans="1:42" x14ac:dyDescent="0.3">
      <c r="A63" s="599" t="s">
        <v>263</v>
      </c>
      <c r="B63" s="551" t="s">
        <v>55</v>
      </c>
      <c r="C63" s="551" t="s">
        <v>30</v>
      </c>
      <c r="D63" s="551" t="s">
        <v>49</v>
      </c>
      <c r="E63" s="551" t="s">
        <v>245</v>
      </c>
      <c r="F63" s="567" t="s">
        <v>48</v>
      </c>
      <c r="G63" s="389"/>
      <c r="H63" s="551" t="s">
        <v>50</v>
      </c>
      <c r="I63" s="560" t="s">
        <v>8</v>
      </c>
      <c r="J63" s="560"/>
      <c r="K63" s="560"/>
      <c r="L63" s="551" t="s">
        <v>58</v>
      </c>
      <c r="M63" s="551" t="s">
        <v>54</v>
      </c>
      <c r="N63" s="551" t="s">
        <v>31</v>
      </c>
      <c r="O63" s="551"/>
      <c r="P63" s="551" t="s">
        <v>83</v>
      </c>
      <c r="Q63" s="551" t="s">
        <v>53</v>
      </c>
      <c r="R63" s="553" t="s">
        <v>20</v>
      </c>
      <c r="S63" s="65"/>
      <c r="T63" s="65"/>
      <c r="U63" s="558"/>
      <c r="V63" s="558"/>
      <c r="W63" s="558"/>
      <c r="X63" s="558"/>
      <c r="Y63" s="558"/>
      <c r="Z63" s="558"/>
      <c r="AA63" s="558"/>
      <c r="AB63" s="558"/>
      <c r="AC63" s="558"/>
      <c r="AD63" s="558"/>
      <c r="AE63" s="558"/>
      <c r="AF63" s="558"/>
      <c r="AG63" s="558"/>
      <c r="AH63" s="558"/>
      <c r="AI63" s="558"/>
      <c r="AJ63" s="558"/>
      <c r="AK63" s="87"/>
      <c r="AL63" s="87"/>
      <c r="AM63" s="87"/>
      <c r="AN63" s="87"/>
      <c r="AO63" s="87"/>
    </row>
    <row r="64" spans="1:42" ht="72" customHeight="1" x14ac:dyDescent="0.3">
      <c r="A64" s="600"/>
      <c r="B64" s="551"/>
      <c r="C64" s="551"/>
      <c r="D64" s="551"/>
      <c r="E64" s="551"/>
      <c r="F64" s="568"/>
      <c r="G64" s="390" t="s">
        <v>663</v>
      </c>
      <c r="H64" s="551"/>
      <c r="I64" s="350" t="s">
        <v>134</v>
      </c>
      <c r="J64" s="279" t="s">
        <v>52</v>
      </c>
      <c r="K64" s="279" t="s">
        <v>51</v>
      </c>
      <c r="L64" s="551"/>
      <c r="M64" s="551"/>
      <c r="N64" s="280" t="s">
        <v>32</v>
      </c>
      <c r="O64" s="280" t="s">
        <v>9</v>
      </c>
      <c r="P64" s="551"/>
      <c r="Q64" s="551"/>
      <c r="R64" s="553"/>
      <c r="S64" s="65"/>
      <c r="T64" s="65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87"/>
      <c r="AL64" s="87"/>
      <c r="AM64" s="87"/>
      <c r="AN64" s="87"/>
      <c r="AO64" s="87"/>
    </row>
    <row r="65" spans="1:41" s="86" customFormat="1" ht="41.25" customHeight="1" x14ac:dyDescent="0.3">
      <c r="A65" s="237" t="s">
        <v>160</v>
      </c>
      <c r="B65" s="185" t="s">
        <v>146</v>
      </c>
      <c r="C65" s="185" t="s">
        <v>204</v>
      </c>
      <c r="D65" s="185" t="s">
        <v>230</v>
      </c>
      <c r="E65" s="187" t="s">
        <v>38</v>
      </c>
      <c r="F65" s="188"/>
      <c r="G65" s="188"/>
      <c r="H65" s="188" t="s">
        <v>235</v>
      </c>
      <c r="I65" s="318">
        <f>1610000/1000/3.85</f>
        <v>418.18181818181819</v>
      </c>
      <c r="J65" s="190">
        <v>100</v>
      </c>
      <c r="K65" s="191">
        <v>0</v>
      </c>
      <c r="L65" s="188" t="s">
        <v>306</v>
      </c>
      <c r="M65" s="198" t="s">
        <v>5</v>
      </c>
      <c r="N65" s="317">
        <v>42326</v>
      </c>
      <c r="O65" s="192">
        <v>42430</v>
      </c>
      <c r="P65" s="195" t="s">
        <v>79</v>
      </c>
      <c r="Q65" s="188" t="s">
        <v>371</v>
      </c>
      <c r="R65" s="284" t="s">
        <v>22</v>
      </c>
      <c r="S65" s="234"/>
      <c r="T65" s="211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</row>
    <row r="66" spans="1:41" s="87" customFormat="1" ht="59.25" customHeight="1" x14ac:dyDescent="0.3">
      <c r="A66" s="237" t="s">
        <v>161</v>
      </c>
      <c r="B66" s="185" t="s">
        <v>146</v>
      </c>
      <c r="C66" s="185" t="s">
        <v>204</v>
      </c>
      <c r="D66" s="185" t="s">
        <v>303</v>
      </c>
      <c r="E66" s="187" t="s">
        <v>38</v>
      </c>
      <c r="F66" s="188"/>
      <c r="G66" s="188"/>
      <c r="H66" s="188" t="s">
        <v>304</v>
      </c>
      <c r="I66" s="318">
        <f>683100/1000/3.85</f>
        <v>177.42857142857142</v>
      </c>
      <c r="J66" s="190">
        <v>100</v>
      </c>
      <c r="K66" s="191">
        <v>0</v>
      </c>
      <c r="L66" s="188" t="s">
        <v>305</v>
      </c>
      <c r="M66" s="198" t="s">
        <v>5</v>
      </c>
      <c r="N66" s="192">
        <v>42670</v>
      </c>
      <c r="O66" s="192">
        <v>42731</v>
      </c>
      <c r="P66" s="195" t="s">
        <v>79</v>
      </c>
      <c r="Q66" s="188" t="s">
        <v>787</v>
      </c>
      <c r="R66" s="285" t="s">
        <v>22</v>
      </c>
      <c r="S66" s="382"/>
      <c r="T66" s="211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</row>
    <row r="67" spans="1:41" s="86" customFormat="1" ht="174" customHeight="1" x14ac:dyDescent="0.3">
      <c r="A67" s="237" t="s">
        <v>162</v>
      </c>
      <c r="B67" s="185" t="s">
        <v>146</v>
      </c>
      <c r="C67" s="185" t="s">
        <v>205</v>
      </c>
      <c r="D67" s="185" t="s">
        <v>626</v>
      </c>
      <c r="E67" s="187" t="s">
        <v>38</v>
      </c>
      <c r="F67" s="188"/>
      <c r="G67" s="188"/>
      <c r="H67" s="188" t="s">
        <v>605</v>
      </c>
      <c r="I67" s="318">
        <v>715</v>
      </c>
      <c r="J67" s="190">
        <v>100</v>
      </c>
      <c r="K67" s="191">
        <v>0</v>
      </c>
      <c r="L67" s="187" t="s">
        <v>627</v>
      </c>
      <c r="M67" s="198" t="s">
        <v>5</v>
      </c>
      <c r="N67" s="192">
        <v>42856</v>
      </c>
      <c r="O67" s="192">
        <f>N67+90</f>
        <v>42946</v>
      </c>
      <c r="P67" s="195" t="s">
        <v>79</v>
      </c>
      <c r="Q67" s="188"/>
      <c r="R67" s="285" t="s">
        <v>67</v>
      </c>
      <c r="S67" s="382"/>
      <c r="T67" s="213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</row>
    <row r="68" spans="1:41" s="86" customFormat="1" ht="105.75" customHeight="1" x14ac:dyDescent="0.3">
      <c r="A68" s="237" t="s">
        <v>163</v>
      </c>
      <c r="B68" s="185" t="s">
        <v>146</v>
      </c>
      <c r="C68" s="196" t="s">
        <v>145</v>
      </c>
      <c r="D68" s="185" t="s">
        <v>494</v>
      </c>
      <c r="E68" s="187" t="s">
        <v>38</v>
      </c>
      <c r="F68" s="188"/>
      <c r="G68" s="188"/>
      <c r="H68" s="188" t="s">
        <v>259</v>
      </c>
      <c r="I68" s="318">
        <v>420</v>
      </c>
      <c r="J68" s="190">
        <v>100</v>
      </c>
      <c r="K68" s="191">
        <v>0</v>
      </c>
      <c r="L68" s="188" t="s">
        <v>493</v>
      </c>
      <c r="M68" s="198" t="s">
        <v>5</v>
      </c>
      <c r="N68" s="192">
        <v>42437</v>
      </c>
      <c r="O68" s="192">
        <v>42524</v>
      </c>
      <c r="P68" s="195" t="s">
        <v>79</v>
      </c>
      <c r="Q68" s="188" t="s">
        <v>479</v>
      </c>
      <c r="R68" s="285" t="s">
        <v>86</v>
      </c>
      <c r="S68" s="235"/>
      <c r="T68" s="214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</row>
    <row r="69" spans="1:41" s="86" customFormat="1" ht="87.75" customHeight="1" x14ac:dyDescent="0.3">
      <c r="A69" s="237" t="s">
        <v>164</v>
      </c>
      <c r="B69" s="185" t="s">
        <v>146</v>
      </c>
      <c r="C69" s="185" t="s">
        <v>144</v>
      </c>
      <c r="D69" s="185" t="s">
        <v>391</v>
      </c>
      <c r="E69" s="187" t="s">
        <v>38</v>
      </c>
      <c r="F69" s="188"/>
      <c r="G69" s="188"/>
      <c r="H69" s="188" t="s">
        <v>260</v>
      </c>
      <c r="I69" s="318">
        <f>1750000/1000/3.85</f>
        <v>454.54545454545456</v>
      </c>
      <c r="J69" s="190">
        <v>100</v>
      </c>
      <c r="K69" s="191">
        <v>0</v>
      </c>
      <c r="L69" s="188" t="s">
        <v>415</v>
      </c>
      <c r="M69" s="198" t="s">
        <v>5</v>
      </c>
      <c r="N69" s="192">
        <v>42417</v>
      </c>
      <c r="O69" s="192">
        <v>42541</v>
      </c>
      <c r="P69" s="195" t="s">
        <v>79</v>
      </c>
      <c r="Q69" s="188" t="s">
        <v>514</v>
      </c>
      <c r="R69" s="284" t="s">
        <v>22</v>
      </c>
      <c r="S69" s="501" t="s">
        <v>788</v>
      </c>
      <c r="T69" s="65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</row>
    <row r="70" spans="1:41" s="87" customFormat="1" ht="138.75" customHeight="1" x14ac:dyDescent="0.3">
      <c r="A70" s="237" t="s">
        <v>165</v>
      </c>
      <c r="B70" s="185" t="s">
        <v>146</v>
      </c>
      <c r="C70" s="185" t="s">
        <v>286</v>
      </c>
      <c r="D70" s="124" t="s">
        <v>289</v>
      </c>
      <c r="E70" s="187" t="s">
        <v>38</v>
      </c>
      <c r="F70" s="188"/>
      <c r="G70" s="188"/>
      <c r="H70" s="187" t="s">
        <v>300</v>
      </c>
      <c r="I70" s="318">
        <f>(84673.25+25609.48+42336.62)/1000</f>
        <v>152.61935</v>
      </c>
      <c r="J70" s="190">
        <v>100</v>
      </c>
      <c r="K70" s="191">
        <v>0</v>
      </c>
      <c r="L70" s="187" t="s">
        <v>287</v>
      </c>
      <c r="M70" s="198" t="s">
        <v>5</v>
      </c>
      <c r="N70" s="192">
        <v>42592</v>
      </c>
      <c r="O70" s="192">
        <v>42614</v>
      </c>
      <c r="P70" s="195" t="s">
        <v>79</v>
      </c>
      <c r="Q70" s="188" t="s">
        <v>789</v>
      </c>
      <c r="R70" s="285" t="s">
        <v>86</v>
      </c>
      <c r="S70" s="65"/>
      <c r="T70" s="65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</row>
    <row r="71" spans="1:41" s="86" customFormat="1" ht="57.75" customHeight="1" x14ac:dyDescent="0.3">
      <c r="A71" s="237" t="s">
        <v>166</v>
      </c>
      <c r="B71" s="185" t="s">
        <v>146</v>
      </c>
      <c r="C71" s="185" t="s">
        <v>427</v>
      </c>
      <c r="D71" s="185" t="s">
        <v>482</v>
      </c>
      <c r="E71" s="187" t="s">
        <v>38</v>
      </c>
      <c r="F71" s="188"/>
      <c r="G71" s="188"/>
      <c r="H71" s="188"/>
      <c r="I71" s="189">
        <f xml:space="preserve"> (698.05)+(500000/1000/3.85)</f>
        <v>827.92012987012981</v>
      </c>
      <c r="J71" s="190">
        <v>100</v>
      </c>
      <c r="K71" s="191">
        <v>0</v>
      </c>
      <c r="L71" s="187" t="s">
        <v>329</v>
      </c>
      <c r="M71" s="198" t="s">
        <v>5</v>
      </c>
      <c r="N71" s="192">
        <v>42856</v>
      </c>
      <c r="O71" s="192">
        <v>42826</v>
      </c>
      <c r="P71" s="195" t="s">
        <v>79</v>
      </c>
      <c r="Q71" s="188"/>
      <c r="R71" s="285" t="s">
        <v>1</v>
      </c>
      <c r="S71" s="65"/>
      <c r="T71" s="65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</row>
    <row r="72" spans="1:41" s="86" customFormat="1" ht="31.2" x14ac:dyDescent="0.3">
      <c r="A72" s="237" t="s">
        <v>167</v>
      </c>
      <c r="B72" s="185" t="s">
        <v>146</v>
      </c>
      <c r="C72" s="185" t="s">
        <v>521</v>
      </c>
      <c r="D72" s="185" t="s">
        <v>520</v>
      </c>
      <c r="E72" s="187" t="s">
        <v>38</v>
      </c>
      <c r="F72" s="186"/>
      <c r="G72" s="188"/>
      <c r="H72" s="319" t="s">
        <v>528</v>
      </c>
      <c r="I72" s="289">
        <v>2206.7399999999998</v>
      </c>
      <c r="J72" s="190">
        <v>100</v>
      </c>
      <c r="K72" s="191">
        <v>0</v>
      </c>
      <c r="L72" s="188" t="s">
        <v>292</v>
      </c>
      <c r="M72" s="198" t="s">
        <v>5</v>
      </c>
      <c r="N72" s="192">
        <v>42341</v>
      </c>
      <c r="O72" s="192">
        <v>42344</v>
      </c>
      <c r="P72" s="195" t="s">
        <v>79</v>
      </c>
      <c r="Q72" s="250"/>
      <c r="R72" s="284" t="s">
        <v>86</v>
      </c>
      <c r="S72" s="65"/>
      <c r="T72" s="110"/>
      <c r="U72" s="555"/>
      <c r="V72" s="548"/>
      <c r="W72" s="555"/>
      <c r="X72" s="548"/>
      <c r="Y72" s="548"/>
      <c r="Z72" s="548"/>
      <c r="AA72" s="548"/>
      <c r="AB72" s="548"/>
      <c r="AC72" s="548"/>
      <c r="AD72" s="548"/>
      <c r="AE72" s="548"/>
      <c r="AF72" s="548"/>
      <c r="AG72" s="548"/>
      <c r="AH72" s="548"/>
      <c r="AI72" s="548"/>
      <c r="AJ72" s="548"/>
      <c r="AK72" s="548"/>
      <c r="AL72" s="548"/>
      <c r="AM72" s="548"/>
      <c r="AN72" s="548"/>
      <c r="AO72" s="548"/>
    </row>
    <row r="73" spans="1:41" s="87" customFormat="1" ht="59.25" customHeight="1" x14ac:dyDescent="0.3">
      <c r="A73" s="237" t="s">
        <v>168</v>
      </c>
      <c r="B73" s="185" t="s">
        <v>146</v>
      </c>
      <c r="C73" s="185" t="s">
        <v>522</v>
      </c>
      <c r="D73" s="185" t="s">
        <v>519</v>
      </c>
      <c r="E73" s="187" t="s">
        <v>38</v>
      </c>
      <c r="F73" s="186"/>
      <c r="G73" s="188"/>
      <c r="H73" s="319" t="s">
        <v>528</v>
      </c>
      <c r="I73" s="289">
        <v>4316.3900000000003</v>
      </c>
      <c r="J73" s="190">
        <v>100</v>
      </c>
      <c r="K73" s="191">
        <v>0</v>
      </c>
      <c r="L73" s="188" t="s">
        <v>292</v>
      </c>
      <c r="M73" s="198" t="s">
        <v>5</v>
      </c>
      <c r="N73" s="192">
        <v>42342</v>
      </c>
      <c r="O73" s="192">
        <v>42345</v>
      </c>
      <c r="P73" s="195" t="s">
        <v>79</v>
      </c>
      <c r="Q73" s="250"/>
      <c r="R73" s="284" t="s">
        <v>86</v>
      </c>
      <c r="S73" s="127"/>
      <c r="T73" s="111"/>
      <c r="U73" s="556"/>
      <c r="V73" s="549"/>
      <c r="W73" s="556"/>
      <c r="X73" s="549"/>
      <c r="Y73" s="549"/>
      <c r="Z73" s="549"/>
      <c r="AA73" s="549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549"/>
      <c r="AN73" s="549"/>
      <c r="AO73" s="549"/>
    </row>
    <row r="74" spans="1:41" s="87" customFormat="1" ht="48.75" customHeight="1" x14ac:dyDescent="0.3">
      <c r="A74" s="237" t="s">
        <v>148</v>
      </c>
      <c r="B74" s="185" t="s">
        <v>146</v>
      </c>
      <c r="C74" s="185" t="s">
        <v>523</v>
      </c>
      <c r="D74" s="185" t="s">
        <v>529</v>
      </c>
      <c r="E74" s="187" t="s">
        <v>38</v>
      </c>
      <c r="F74" s="186"/>
      <c r="G74" s="188"/>
      <c r="H74" s="319" t="s">
        <v>528</v>
      </c>
      <c r="I74" s="289">
        <v>1323.08</v>
      </c>
      <c r="J74" s="190">
        <v>0</v>
      </c>
      <c r="K74" s="320">
        <v>100</v>
      </c>
      <c r="L74" s="188" t="s">
        <v>292</v>
      </c>
      <c r="M74" s="198" t="s">
        <v>5</v>
      </c>
      <c r="N74" s="192">
        <v>42343</v>
      </c>
      <c r="O74" s="192">
        <v>42346</v>
      </c>
      <c r="P74" s="195" t="s">
        <v>79</v>
      </c>
      <c r="Q74" s="188" t="s">
        <v>224</v>
      </c>
      <c r="R74" s="284" t="s">
        <v>86</v>
      </c>
      <c r="S74" s="127"/>
      <c r="T74" s="111"/>
      <c r="U74" s="556"/>
      <c r="V74" s="549"/>
      <c r="W74" s="556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  <c r="AJ74" s="549"/>
      <c r="AK74" s="549"/>
      <c r="AL74" s="549"/>
      <c r="AM74" s="549"/>
      <c r="AN74" s="549"/>
      <c r="AO74" s="549"/>
    </row>
    <row r="75" spans="1:41" s="87" customFormat="1" ht="31.2" x14ac:dyDescent="0.3">
      <c r="A75" s="237" t="s">
        <v>149</v>
      </c>
      <c r="B75" s="185" t="s">
        <v>146</v>
      </c>
      <c r="C75" s="185" t="s">
        <v>527</v>
      </c>
      <c r="D75" s="185" t="s">
        <v>666</v>
      </c>
      <c r="E75" s="187" t="s">
        <v>38</v>
      </c>
      <c r="F75" s="186"/>
      <c r="G75" s="188" t="s">
        <v>665</v>
      </c>
      <c r="H75" s="188" t="s">
        <v>278</v>
      </c>
      <c r="I75" s="289">
        <f>20177647.57/1000/3.85</f>
        <v>5240.9474207792209</v>
      </c>
      <c r="J75" s="190">
        <v>100</v>
      </c>
      <c r="K75" s="191">
        <v>0</v>
      </c>
      <c r="L75" s="319" t="s">
        <v>293</v>
      </c>
      <c r="M75" s="198" t="s">
        <v>5</v>
      </c>
      <c r="N75" s="192">
        <v>42344</v>
      </c>
      <c r="O75" s="192">
        <v>42347</v>
      </c>
      <c r="P75" s="195" t="s">
        <v>79</v>
      </c>
      <c r="Q75" s="250"/>
      <c r="R75" s="284" t="s">
        <v>86</v>
      </c>
      <c r="S75" s="127"/>
      <c r="T75" s="112"/>
      <c r="U75" s="557"/>
      <c r="V75" s="550"/>
      <c r="W75" s="557"/>
      <c r="X75" s="550"/>
      <c r="Y75" s="550"/>
      <c r="Z75" s="550"/>
      <c r="AA75" s="550"/>
      <c r="AB75" s="550"/>
      <c r="AC75" s="550"/>
      <c r="AD75" s="550"/>
      <c r="AE75" s="550"/>
      <c r="AF75" s="550"/>
      <c r="AG75" s="550"/>
      <c r="AH75" s="550"/>
      <c r="AI75" s="550"/>
      <c r="AJ75" s="550"/>
      <c r="AK75" s="550"/>
      <c r="AL75" s="550"/>
      <c r="AM75" s="550"/>
      <c r="AN75" s="550"/>
      <c r="AO75" s="550"/>
    </row>
    <row r="76" spans="1:41" s="87" customFormat="1" ht="39.75" customHeight="1" x14ac:dyDescent="0.3">
      <c r="A76" s="237" t="s">
        <v>178</v>
      </c>
      <c r="B76" s="185" t="s">
        <v>146</v>
      </c>
      <c r="C76" s="185" t="s">
        <v>530</v>
      </c>
      <c r="D76" s="185" t="s">
        <v>525</v>
      </c>
      <c r="E76" s="187" t="s">
        <v>38</v>
      </c>
      <c r="F76" s="186"/>
      <c r="G76" s="188"/>
      <c r="H76" s="188" t="s">
        <v>526</v>
      </c>
      <c r="I76" s="289">
        <f>(17044637.71/3.22/1000)-2062.22</f>
        <v>3231.1457484472053</v>
      </c>
      <c r="J76" s="191">
        <v>0</v>
      </c>
      <c r="K76" s="320">
        <v>100</v>
      </c>
      <c r="L76" s="188" t="s">
        <v>293</v>
      </c>
      <c r="M76" s="198" t="s">
        <v>5</v>
      </c>
      <c r="N76" s="192">
        <v>41507</v>
      </c>
      <c r="O76" s="192">
        <v>41605</v>
      </c>
      <c r="P76" s="195" t="s">
        <v>239</v>
      </c>
      <c r="Q76" s="188" t="s">
        <v>224</v>
      </c>
      <c r="R76" s="284" t="s">
        <v>86</v>
      </c>
      <c r="S76" s="127"/>
      <c r="T76" s="215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</row>
    <row r="77" spans="1:41" s="87" customFormat="1" ht="62.4" x14ac:dyDescent="0.3">
      <c r="A77" s="321" t="s">
        <v>179</v>
      </c>
      <c r="B77" s="185" t="s">
        <v>146</v>
      </c>
      <c r="C77" s="322" t="s">
        <v>524</v>
      </c>
      <c r="D77" s="322" t="s">
        <v>283</v>
      </c>
      <c r="E77" s="322" t="s">
        <v>38</v>
      </c>
      <c r="F77" s="322"/>
      <c r="G77" s="293"/>
      <c r="H77" s="293" t="s">
        <v>275</v>
      </c>
      <c r="I77" s="293"/>
      <c r="J77" s="293">
        <v>100</v>
      </c>
      <c r="K77" s="322">
        <v>0</v>
      </c>
      <c r="L77" s="293" t="s">
        <v>293</v>
      </c>
      <c r="M77" s="323" t="s">
        <v>5</v>
      </c>
      <c r="N77" s="300">
        <v>41661</v>
      </c>
      <c r="O77" s="300">
        <v>41814</v>
      </c>
      <c r="P77" s="324" t="s">
        <v>239</v>
      </c>
      <c r="Q77" s="295" t="s">
        <v>372</v>
      </c>
      <c r="R77" s="325" t="s">
        <v>86</v>
      </c>
      <c r="S77" s="127"/>
      <c r="T77" s="215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</row>
    <row r="78" spans="1:41" s="87" customFormat="1" ht="62.4" x14ac:dyDescent="0.3">
      <c r="A78" s="321" t="s">
        <v>189</v>
      </c>
      <c r="B78" s="185" t="s">
        <v>146</v>
      </c>
      <c r="C78" s="322" t="s">
        <v>370</v>
      </c>
      <c r="D78" s="322" t="s">
        <v>284</v>
      </c>
      <c r="E78" s="322" t="s">
        <v>38</v>
      </c>
      <c r="F78" s="322"/>
      <c r="G78" s="293"/>
      <c r="H78" s="293" t="s">
        <v>276</v>
      </c>
      <c r="I78" s="293"/>
      <c r="J78" s="298">
        <v>100</v>
      </c>
      <c r="K78" s="298">
        <v>0</v>
      </c>
      <c r="L78" s="295" t="s">
        <v>293</v>
      </c>
      <c r="M78" s="323" t="s">
        <v>5</v>
      </c>
      <c r="N78" s="300">
        <v>41662</v>
      </c>
      <c r="O78" s="300">
        <v>41848</v>
      </c>
      <c r="P78" s="324" t="s">
        <v>239</v>
      </c>
      <c r="Q78" s="295" t="s">
        <v>373</v>
      </c>
      <c r="R78" s="325" t="s">
        <v>86</v>
      </c>
      <c r="S78" s="127"/>
      <c r="T78" s="116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</row>
    <row r="79" spans="1:41" s="87" customFormat="1" ht="62.4" x14ac:dyDescent="0.3">
      <c r="A79" s="321" t="s">
        <v>198</v>
      </c>
      <c r="B79" s="185" t="s">
        <v>146</v>
      </c>
      <c r="C79" s="322" t="s">
        <v>370</v>
      </c>
      <c r="D79" s="322" t="s">
        <v>285</v>
      </c>
      <c r="E79" s="322" t="s">
        <v>38</v>
      </c>
      <c r="F79" s="322"/>
      <c r="G79" s="293"/>
      <c r="H79" s="293" t="s">
        <v>277</v>
      </c>
      <c r="I79" s="293"/>
      <c r="J79" s="298">
        <v>100</v>
      </c>
      <c r="K79" s="298">
        <v>0</v>
      </c>
      <c r="L79" s="295" t="s">
        <v>293</v>
      </c>
      <c r="M79" s="323" t="s">
        <v>5</v>
      </c>
      <c r="N79" s="300">
        <v>41824</v>
      </c>
      <c r="O79" s="300">
        <v>41992</v>
      </c>
      <c r="P79" s="324" t="s">
        <v>239</v>
      </c>
      <c r="Q79" s="295" t="s">
        <v>374</v>
      </c>
      <c r="R79" s="325" t="s">
        <v>86</v>
      </c>
      <c r="S79" s="127"/>
      <c r="T79" s="116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</row>
    <row r="80" spans="1:41" s="86" customFormat="1" ht="204" customHeight="1" x14ac:dyDescent="0.3">
      <c r="A80" s="237" t="s">
        <v>225</v>
      </c>
      <c r="B80" s="185" t="s">
        <v>146</v>
      </c>
      <c r="C80" s="199" t="s">
        <v>769</v>
      </c>
      <c r="D80" s="185" t="s">
        <v>699</v>
      </c>
      <c r="E80" s="187" t="s">
        <v>38</v>
      </c>
      <c r="F80" s="188"/>
      <c r="G80" s="188"/>
      <c r="H80" s="188"/>
      <c r="I80" s="289">
        <v>565.85</v>
      </c>
      <c r="J80" s="190">
        <v>100</v>
      </c>
      <c r="K80" s="191">
        <v>0</v>
      </c>
      <c r="L80" s="187" t="s">
        <v>572</v>
      </c>
      <c r="M80" s="198" t="s">
        <v>5</v>
      </c>
      <c r="N80" s="192">
        <v>42870</v>
      </c>
      <c r="O80" s="192">
        <f>N80+90</f>
        <v>42960</v>
      </c>
      <c r="P80" s="195" t="s">
        <v>79</v>
      </c>
      <c r="Q80" s="188"/>
      <c r="R80" s="285" t="s">
        <v>1</v>
      </c>
      <c r="S80" s="490"/>
      <c r="T80" s="65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</row>
    <row r="81" spans="1:16373" s="86" customFormat="1" ht="183.75" customHeight="1" x14ac:dyDescent="0.3">
      <c r="A81" s="237" t="s">
        <v>256</v>
      </c>
      <c r="B81" s="185" t="s">
        <v>146</v>
      </c>
      <c r="C81" s="185" t="s">
        <v>476</v>
      </c>
      <c r="D81" s="185" t="s">
        <v>419</v>
      </c>
      <c r="E81" s="187" t="s">
        <v>38</v>
      </c>
      <c r="F81" s="188"/>
      <c r="G81" s="188"/>
      <c r="H81" s="188" t="s">
        <v>606</v>
      </c>
      <c r="I81" s="326">
        <v>139</v>
      </c>
      <c r="J81" s="190">
        <v>100</v>
      </c>
      <c r="K81" s="191">
        <v>0</v>
      </c>
      <c r="L81" s="187" t="s">
        <v>420</v>
      </c>
      <c r="M81" s="198" t="s">
        <v>5</v>
      </c>
      <c r="N81" s="192">
        <v>42826</v>
      </c>
      <c r="O81" s="192">
        <f>N81+90</f>
        <v>42916</v>
      </c>
      <c r="P81" s="195" t="s">
        <v>79</v>
      </c>
      <c r="Q81" s="188"/>
      <c r="R81" s="285" t="s">
        <v>67</v>
      </c>
      <c r="S81" s="382"/>
      <c r="T81" s="65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6"/>
      <c r="AQ81" s="216"/>
      <c r="AR81" s="216"/>
      <c r="AS81" s="216"/>
      <c r="AT81" s="216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  <c r="BZ81" s="216"/>
      <c r="CA81" s="216"/>
      <c r="CB81" s="216"/>
      <c r="CC81" s="216"/>
      <c r="CD81" s="216"/>
      <c r="CE81" s="216"/>
      <c r="CF81" s="216"/>
      <c r="CG81" s="216"/>
      <c r="CH81" s="216"/>
      <c r="CI81" s="216"/>
      <c r="CJ81" s="216"/>
      <c r="CK81" s="216"/>
      <c r="CL81" s="216"/>
      <c r="CM81" s="216"/>
      <c r="CN81" s="216"/>
      <c r="CO81" s="216"/>
      <c r="CP81" s="216"/>
      <c r="CQ81" s="216"/>
      <c r="CR81" s="216"/>
      <c r="CS81" s="216"/>
      <c r="CT81" s="216"/>
      <c r="CU81" s="216"/>
      <c r="CV81" s="216"/>
      <c r="CW81" s="216"/>
      <c r="CX81" s="216"/>
      <c r="CY81" s="216"/>
      <c r="CZ81" s="216"/>
      <c r="DA81" s="216"/>
      <c r="DB81" s="216"/>
      <c r="DC81" s="216"/>
      <c r="DD81" s="216"/>
      <c r="DE81" s="216"/>
      <c r="DF81" s="216"/>
      <c r="DG81" s="216"/>
      <c r="DH81" s="216"/>
      <c r="DI81" s="216"/>
      <c r="DJ81" s="216"/>
      <c r="DK81" s="216"/>
      <c r="DL81" s="216"/>
      <c r="DM81" s="216"/>
      <c r="DN81" s="216"/>
      <c r="DO81" s="216"/>
      <c r="DP81" s="216"/>
      <c r="DQ81" s="216"/>
      <c r="DR81" s="216"/>
      <c r="DS81" s="216"/>
      <c r="DT81" s="216"/>
      <c r="DU81" s="216"/>
      <c r="DV81" s="216"/>
      <c r="DW81" s="216"/>
      <c r="DX81" s="216"/>
      <c r="DY81" s="216"/>
      <c r="DZ81" s="216"/>
      <c r="EA81" s="216"/>
      <c r="EB81" s="216"/>
      <c r="EC81" s="216"/>
      <c r="ED81" s="216"/>
      <c r="EE81" s="216"/>
      <c r="EF81" s="216"/>
      <c r="EG81" s="216"/>
      <c r="EH81" s="216"/>
      <c r="EI81" s="216"/>
      <c r="EJ81" s="216"/>
      <c r="EK81" s="216"/>
      <c r="EL81" s="216"/>
      <c r="EM81" s="216"/>
      <c r="EN81" s="216"/>
      <c r="EO81" s="216"/>
      <c r="EP81" s="216"/>
      <c r="EQ81" s="216"/>
      <c r="ER81" s="216"/>
      <c r="ES81" s="216"/>
      <c r="ET81" s="216"/>
      <c r="EU81" s="216"/>
      <c r="EV81" s="216"/>
      <c r="EW81" s="216"/>
      <c r="EX81" s="216"/>
      <c r="EY81" s="216"/>
      <c r="EZ81" s="216"/>
      <c r="FA81" s="216"/>
      <c r="FB81" s="216"/>
      <c r="FC81" s="216"/>
      <c r="FD81" s="216"/>
      <c r="FE81" s="216"/>
      <c r="FF81" s="216"/>
      <c r="FG81" s="216"/>
      <c r="FH81" s="216"/>
      <c r="FI81" s="216"/>
      <c r="FJ81" s="216"/>
      <c r="FK81" s="216"/>
      <c r="FL81" s="216"/>
      <c r="FM81" s="216"/>
      <c r="FN81" s="216"/>
      <c r="FO81" s="216"/>
      <c r="FP81" s="216"/>
      <c r="FQ81" s="216"/>
      <c r="FR81" s="216"/>
      <c r="FS81" s="216"/>
      <c r="FT81" s="216"/>
      <c r="FU81" s="216"/>
      <c r="FV81" s="216"/>
      <c r="FW81" s="216"/>
      <c r="FX81" s="216"/>
      <c r="FY81" s="216"/>
      <c r="FZ81" s="216"/>
      <c r="GA81" s="216"/>
      <c r="GB81" s="216"/>
      <c r="GC81" s="216"/>
      <c r="GD81" s="216"/>
      <c r="GE81" s="216"/>
      <c r="GF81" s="216"/>
      <c r="GG81" s="216"/>
      <c r="GH81" s="216"/>
      <c r="GI81" s="216"/>
      <c r="GJ81" s="216"/>
      <c r="GK81" s="216"/>
      <c r="GL81" s="216"/>
      <c r="GM81" s="216"/>
      <c r="GN81" s="216"/>
      <c r="GO81" s="216"/>
      <c r="GP81" s="216"/>
      <c r="GQ81" s="216"/>
      <c r="GR81" s="216"/>
      <c r="GS81" s="216"/>
      <c r="GT81" s="216"/>
      <c r="GU81" s="216"/>
      <c r="GV81" s="216"/>
      <c r="GW81" s="216"/>
      <c r="GX81" s="216"/>
      <c r="GY81" s="216"/>
      <c r="GZ81" s="216"/>
      <c r="HA81" s="216"/>
      <c r="HB81" s="216"/>
      <c r="HC81" s="216"/>
      <c r="HD81" s="216"/>
      <c r="HE81" s="216"/>
      <c r="HF81" s="216"/>
      <c r="HG81" s="216"/>
      <c r="HH81" s="216"/>
      <c r="HI81" s="216"/>
      <c r="HJ81" s="216"/>
      <c r="HK81" s="216"/>
      <c r="HL81" s="216"/>
      <c r="HM81" s="216"/>
      <c r="HN81" s="216"/>
      <c r="HO81" s="216"/>
      <c r="HP81" s="216"/>
      <c r="HQ81" s="216"/>
      <c r="HR81" s="216"/>
      <c r="HS81" s="216"/>
      <c r="HT81" s="216"/>
      <c r="HU81" s="216"/>
      <c r="HV81" s="216"/>
      <c r="HW81" s="216"/>
      <c r="HX81" s="216"/>
      <c r="HY81" s="216"/>
      <c r="HZ81" s="216"/>
      <c r="IA81" s="216"/>
      <c r="IB81" s="216"/>
      <c r="IC81" s="216"/>
      <c r="ID81" s="216"/>
      <c r="IE81" s="216"/>
      <c r="IF81" s="216"/>
      <c r="IG81" s="216"/>
      <c r="IH81" s="216"/>
      <c r="II81" s="216"/>
      <c r="IJ81" s="216"/>
      <c r="IK81" s="216"/>
      <c r="IL81" s="216"/>
      <c r="IM81" s="216"/>
      <c r="IN81" s="216"/>
      <c r="IO81" s="216"/>
      <c r="IP81" s="216"/>
      <c r="IQ81" s="216"/>
      <c r="IR81" s="216"/>
      <c r="IS81" s="216"/>
      <c r="IT81" s="216"/>
      <c r="IU81" s="216"/>
      <c r="IV81" s="216"/>
      <c r="IW81" s="216"/>
      <c r="IX81" s="216"/>
      <c r="IY81" s="216"/>
      <c r="IZ81" s="216"/>
      <c r="JA81" s="216"/>
      <c r="JB81" s="216"/>
      <c r="JC81" s="216"/>
      <c r="JD81" s="216"/>
      <c r="JE81" s="216"/>
      <c r="JF81" s="216"/>
      <c r="JG81" s="216"/>
      <c r="JH81" s="216"/>
      <c r="JI81" s="216"/>
      <c r="JJ81" s="216"/>
      <c r="JK81" s="216"/>
      <c r="JL81" s="216"/>
      <c r="JM81" s="216"/>
      <c r="JN81" s="216"/>
      <c r="JO81" s="216"/>
      <c r="JP81" s="216"/>
      <c r="JQ81" s="216"/>
      <c r="JR81" s="216"/>
      <c r="JS81" s="216"/>
      <c r="JT81" s="216"/>
      <c r="JU81" s="216"/>
      <c r="JV81" s="216"/>
      <c r="JW81" s="216"/>
      <c r="JX81" s="216"/>
      <c r="JY81" s="216"/>
      <c r="JZ81" s="216"/>
      <c r="KA81" s="216"/>
      <c r="KB81" s="216"/>
      <c r="KC81" s="216"/>
      <c r="KD81" s="216"/>
      <c r="KE81" s="216"/>
      <c r="KF81" s="216"/>
      <c r="KG81" s="216"/>
      <c r="KH81" s="216"/>
      <c r="KI81" s="216"/>
      <c r="KJ81" s="216"/>
      <c r="KK81" s="216"/>
      <c r="KL81" s="216"/>
      <c r="KM81" s="216"/>
      <c r="KN81" s="216"/>
      <c r="KO81" s="216"/>
      <c r="KP81" s="216"/>
      <c r="KQ81" s="216"/>
      <c r="KR81" s="216"/>
      <c r="KS81" s="216"/>
      <c r="KT81" s="216"/>
      <c r="KU81" s="216"/>
      <c r="KV81" s="216"/>
      <c r="KW81" s="216"/>
      <c r="KX81" s="216"/>
      <c r="KY81" s="216"/>
      <c r="KZ81" s="216"/>
      <c r="LA81" s="216"/>
      <c r="LB81" s="216"/>
      <c r="LC81" s="216"/>
      <c r="LD81" s="216"/>
      <c r="LE81" s="216"/>
      <c r="LF81" s="216"/>
      <c r="LG81" s="216"/>
      <c r="LH81" s="216"/>
      <c r="LI81" s="216"/>
      <c r="LJ81" s="216"/>
      <c r="LK81" s="216"/>
      <c r="LL81" s="216"/>
      <c r="LM81" s="216"/>
      <c r="LN81" s="216"/>
      <c r="LO81" s="216"/>
      <c r="LP81" s="216"/>
      <c r="LQ81" s="216"/>
      <c r="LR81" s="216"/>
      <c r="LS81" s="216"/>
      <c r="LT81" s="216"/>
      <c r="LU81" s="216"/>
      <c r="LV81" s="216"/>
      <c r="LW81" s="216"/>
      <c r="LX81" s="216"/>
      <c r="LY81" s="216"/>
      <c r="LZ81" s="216"/>
      <c r="MA81" s="216"/>
      <c r="MB81" s="216"/>
      <c r="MC81" s="216"/>
      <c r="MD81" s="216"/>
      <c r="ME81" s="216"/>
      <c r="MF81" s="216"/>
      <c r="MG81" s="216"/>
      <c r="MH81" s="216"/>
      <c r="MI81" s="216"/>
      <c r="MJ81" s="216"/>
      <c r="MK81" s="216"/>
      <c r="ML81" s="216"/>
      <c r="MM81" s="216"/>
      <c r="MN81" s="216"/>
      <c r="MO81" s="216"/>
      <c r="MP81" s="216"/>
      <c r="MQ81" s="216"/>
      <c r="MR81" s="216"/>
      <c r="MS81" s="216"/>
      <c r="MT81" s="216"/>
      <c r="MU81" s="216"/>
      <c r="MV81" s="216"/>
      <c r="MW81" s="216"/>
      <c r="MX81" s="216"/>
      <c r="MY81" s="216"/>
      <c r="MZ81" s="216"/>
      <c r="NA81" s="216"/>
      <c r="NB81" s="216"/>
      <c r="NC81" s="216"/>
      <c r="ND81" s="216"/>
      <c r="NE81" s="216"/>
      <c r="NF81" s="216"/>
      <c r="NG81" s="216"/>
      <c r="NH81" s="216"/>
      <c r="NI81" s="216"/>
      <c r="NJ81" s="216"/>
      <c r="NK81" s="216"/>
      <c r="NL81" s="216"/>
      <c r="NM81" s="216"/>
      <c r="NN81" s="216"/>
      <c r="NO81" s="216"/>
      <c r="NP81" s="216"/>
      <c r="NQ81" s="216"/>
      <c r="NR81" s="216"/>
      <c r="NS81" s="216"/>
      <c r="NT81" s="216"/>
      <c r="NU81" s="216"/>
      <c r="NV81" s="216"/>
      <c r="NW81" s="216"/>
      <c r="NX81" s="216"/>
      <c r="NY81" s="216"/>
      <c r="NZ81" s="216"/>
      <c r="OA81" s="216"/>
      <c r="OB81" s="216"/>
      <c r="OC81" s="216"/>
      <c r="OD81" s="216"/>
      <c r="OE81" s="216"/>
      <c r="OF81" s="216"/>
      <c r="OG81" s="216"/>
      <c r="OH81" s="216"/>
      <c r="OI81" s="216"/>
      <c r="OJ81" s="216"/>
      <c r="OK81" s="216"/>
      <c r="OL81" s="216"/>
      <c r="OM81" s="216"/>
      <c r="ON81" s="216"/>
      <c r="OO81" s="216"/>
      <c r="OP81" s="216"/>
      <c r="OQ81" s="216"/>
      <c r="OR81" s="216"/>
      <c r="OS81" s="216"/>
      <c r="OT81" s="216"/>
      <c r="OU81" s="216"/>
      <c r="OV81" s="216"/>
      <c r="OW81" s="216"/>
      <c r="OX81" s="216"/>
      <c r="OY81" s="216"/>
      <c r="OZ81" s="216"/>
      <c r="PA81" s="216"/>
      <c r="PB81" s="216"/>
      <c r="PC81" s="216"/>
      <c r="PD81" s="216"/>
      <c r="PE81" s="216"/>
      <c r="PF81" s="216"/>
      <c r="PG81" s="216"/>
      <c r="PH81" s="216"/>
      <c r="PI81" s="216"/>
      <c r="PJ81" s="216"/>
      <c r="PK81" s="216"/>
      <c r="PL81" s="216"/>
      <c r="PM81" s="216"/>
      <c r="PN81" s="216"/>
      <c r="PO81" s="216"/>
      <c r="PP81" s="216"/>
      <c r="PQ81" s="216"/>
      <c r="PR81" s="216"/>
      <c r="PS81" s="216"/>
      <c r="PT81" s="216"/>
      <c r="PU81" s="216"/>
      <c r="PV81" s="216"/>
      <c r="PW81" s="216"/>
      <c r="PX81" s="216"/>
      <c r="PY81" s="216"/>
      <c r="PZ81" s="216"/>
      <c r="QA81" s="216"/>
      <c r="QB81" s="216"/>
      <c r="QC81" s="216"/>
      <c r="QD81" s="216"/>
      <c r="QE81" s="216"/>
      <c r="QF81" s="216"/>
      <c r="QG81" s="216"/>
      <c r="QH81" s="216"/>
      <c r="QI81" s="216"/>
      <c r="QJ81" s="216"/>
      <c r="QK81" s="216"/>
      <c r="QL81" s="216"/>
      <c r="QM81" s="216"/>
      <c r="QN81" s="216"/>
      <c r="QO81" s="216"/>
      <c r="QP81" s="216"/>
      <c r="QQ81" s="216"/>
      <c r="QR81" s="216"/>
      <c r="QS81" s="216"/>
      <c r="QT81" s="216"/>
      <c r="QU81" s="216"/>
      <c r="QV81" s="216"/>
      <c r="QW81" s="216"/>
      <c r="QX81" s="216"/>
      <c r="QY81" s="216"/>
      <c r="QZ81" s="216"/>
      <c r="RA81" s="216"/>
      <c r="RB81" s="216"/>
      <c r="RC81" s="216"/>
      <c r="RD81" s="216"/>
      <c r="RE81" s="216"/>
      <c r="RF81" s="216"/>
      <c r="RG81" s="216"/>
      <c r="RH81" s="216"/>
      <c r="RI81" s="216"/>
      <c r="RJ81" s="216"/>
      <c r="RK81" s="216"/>
      <c r="RL81" s="216"/>
      <c r="RM81" s="216"/>
      <c r="RN81" s="216"/>
      <c r="RO81" s="216"/>
      <c r="RP81" s="216"/>
      <c r="RQ81" s="216"/>
      <c r="RR81" s="216"/>
      <c r="RS81" s="216"/>
      <c r="RT81" s="216"/>
      <c r="RU81" s="216"/>
      <c r="RV81" s="216"/>
      <c r="RW81" s="216"/>
      <c r="RX81" s="216"/>
      <c r="RY81" s="216"/>
      <c r="RZ81" s="216"/>
      <c r="SA81" s="216"/>
      <c r="SB81" s="216"/>
      <c r="SC81" s="216"/>
      <c r="SD81" s="216"/>
      <c r="SE81" s="216"/>
      <c r="SF81" s="216"/>
      <c r="SG81" s="216"/>
      <c r="SH81" s="216"/>
      <c r="SI81" s="216"/>
      <c r="SJ81" s="216"/>
      <c r="SK81" s="216"/>
      <c r="SL81" s="216"/>
      <c r="SM81" s="216"/>
      <c r="SN81" s="216"/>
      <c r="SO81" s="216"/>
      <c r="SP81" s="216"/>
      <c r="SQ81" s="216"/>
      <c r="SR81" s="216"/>
      <c r="SS81" s="216"/>
      <c r="ST81" s="216"/>
      <c r="SU81" s="216"/>
      <c r="SV81" s="216"/>
      <c r="SW81" s="216"/>
      <c r="SX81" s="216"/>
      <c r="SY81" s="216"/>
      <c r="SZ81" s="216"/>
      <c r="TA81" s="216"/>
      <c r="TB81" s="216"/>
      <c r="TC81" s="216"/>
      <c r="TD81" s="216"/>
      <c r="TE81" s="216"/>
      <c r="TF81" s="216"/>
      <c r="TG81" s="216"/>
      <c r="TH81" s="216"/>
      <c r="TI81" s="216"/>
      <c r="TJ81" s="216"/>
      <c r="TK81" s="216"/>
      <c r="TL81" s="216"/>
      <c r="TM81" s="216"/>
      <c r="TN81" s="216"/>
      <c r="TO81" s="216"/>
      <c r="TP81" s="216"/>
      <c r="TQ81" s="216"/>
      <c r="TR81" s="216"/>
      <c r="TS81" s="216"/>
      <c r="TT81" s="216"/>
      <c r="TU81" s="216"/>
      <c r="TV81" s="216"/>
      <c r="TW81" s="216"/>
      <c r="TX81" s="216"/>
      <c r="TY81" s="216"/>
      <c r="TZ81" s="216"/>
      <c r="UA81" s="216"/>
      <c r="UB81" s="216"/>
      <c r="UC81" s="216"/>
      <c r="UD81" s="216"/>
      <c r="UE81" s="216"/>
      <c r="UF81" s="216"/>
      <c r="UG81" s="216"/>
      <c r="UH81" s="216"/>
      <c r="UI81" s="216"/>
      <c r="UJ81" s="216"/>
      <c r="UK81" s="216"/>
      <c r="UL81" s="216"/>
      <c r="UM81" s="216"/>
      <c r="UN81" s="216"/>
      <c r="UO81" s="216"/>
      <c r="UP81" s="216"/>
      <c r="UQ81" s="216"/>
      <c r="UR81" s="216"/>
      <c r="US81" s="216"/>
      <c r="UT81" s="216"/>
      <c r="UU81" s="216"/>
      <c r="UV81" s="216"/>
      <c r="UW81" s="216"/>
      <c r="UX81" s="216"/>
      <c r="UY81" s="216"/>
      <c r="UZ81" s="216"/>
      <c r="VA81" s="216"/>
      <c r="VB81" s="216"/>
      <c r="VC81" s="216"/>
      <c r="VD81" s="216"/>
      <c r="VE81" s="216"/>
      <c r="VF81" s="216"/>
      <c r="VG81" s="216"/>
      <c r="VH81" s="216"/>
      <c r="VI81" s="216"/>
      <c r="VJ81" s="216"/>
      <c r="VK81" s="216"/>
      <c r="VL81" s="216"/>
      <c r="VM81" s="216"/>
      <c r="VN81" s="216"/>
      <c r="VO81" s="216"/>
      <c r="VP81" s="216"/>
      <c r="VQ81" s="216"/>
      <c r="VR81" s="216"/>
      <c r="VS81" s="216"/>
      <c r="VT81" s="216"/>
      <c r="VU81" s="216"/>
      <c r="VV81" s="216"/>
      <c r="VW81" s="216"/>
      <c r="VX81" s="216"/>
      <c r="VY81" s="216"/>
      <c r="VZ81" s="216"/>
      <c r="WA81" s="216"/>
      <c r="WB81" s="216"/>
      <c r="WC81" s="216"/>
      <c r="WD81" s="216"/>
      <c r="WE81" s="216"/>
      <c r="WF81" s="216"/>
      <c r="WG81" s="216"/>
      <c r="WH81" s="216"/>
      <c r="WI81" s="216"/>
      <c r="WJ81" s="216"/>
      <c r="WK81" s="216"/>
      <c r="WL81" s="216"/>
      <c r="WM81" s="216"/>
      <c r="WN81" s="216"/>
      <c r="WO81" s="216"/>
      <c r="WP81" s="216"/>
      <c r="WQ81" s="216"/>
      <c r="WR81" s="216"/>
      <c r="WS81" s="216"/>
      <c r="WT81" s="216"/>
      <c r="WU81" s="216"/>
      <c r="WV81" s="216"/>
      <c r="WW81" s="216"/>
      <c r="WX81" s="216"/>
      <c r="WY81" s="216"/>
      <c r="WZ81" s="216"/>
      <c r="XA81" s="216"/>
      <c r="XB81" s="216"/>
      <c r="XC81" s="216"/>
      <c r="XD81" s="216"/>
      <c r="XE81" s="216"/>
      <c r="XF81" s="216"/>
      <c r="XG81" s="216"/>
      <c r="XH81" s="216"/>
      <c r="XI81" s="216"/>
      <c r="XJ81" s="216"/>
      <c r="XK81" s="216"/>
      <c r="XL81" s="216"/>
      <c r="XM81" s="216"/>
      <c r="XN81" s="216"/>
      <c r="XO81" s="216"/>
      <c r="XP81" s="216"/>
      <c r="XQ81" s="216"/>
      <c r="XR81" s="216"/>
      <c r="XS81" s="216"/>
      <c r="XT81" s="216"/>
      <c r="XU81" s="216"/>
      <c r="XV81" s="216"/>
      <c r="XW81" s="216"/>
      <c r="XX81" s="216"/>
      <c r="XY81" s="216"/>
      <c r="XZ81" s="216"/>
      <c r="YA81" s="216"/>
      <c r="YB81" s="216"/>
      <c r="YC81" s="216"/>
      <c r="YD81" s="216"/>
      <c r="YE81" s="216"/>
      <c r="YF81" s="216"/>
      <c r="YG81" s="216"/>
      <c r="YH81" s="216"/>
      <c r="YI81" s="216"/>
      <c r="YJ81" s="216"/>
      <c r="YK81" s="216"/>
      <c r="YL81" s="216"/>
      <c r="YM81" s="216"/>
      <c r="YN81" s="216"/>
      <c r="YO81" s="216"/>
      <c r="YP81" s="216"/>
      <c r="YQ81" s="216"/>
      <c r="YR81" s="216"/>
      <c r="YS81" s="216"/>
      <c r="YT81" s="216"/>
      <c r="YU81" s="216"/>
      <c r="YV81" s="216"/>
      <c r="YW81" s="216"/>
      <c r="YX81" s="216"/>
      <c r="YY81" s="216"/>
      <c r="YZ81" s="216"/>
      <c r="ZA81" s="216"/>
      <c r="ZB81" s="216"/>
      <c r="ZC81" s="216"/>
      <c r="ZD81" s="216"/>
      <c r="ZE81" s="216"/>
      <c r="ZF81" s="216"/>
      <c r="ZG81" s="216"/>
      <c r="ZH81" s="216"/>
      <c r="ZI81" s="216"/>
      <c r="ZJ81" s="216"/>
      <c r="ZK81" s="216"/>
      <c r="ZL81" s="216"/>
      <c r="ZM81" s="216"/>
      <c r="ZN81" s="216"/>
      <c r="ZO81" s="216"/>
      <c r="ZP81" s="216"/>
      <c r="ZQ81" s="216"/>
      <c r="ZR81" s="216"/>
      <c r="ZS81" s="216"/>
      <c r="ZT81" s="216"/>
      <c r="ZU81" s="216"/>
      <c r="ZV81" s="216"/>
      <c r="ZW81" s="216"/>
      <c r="ZX81" s="216"/>
      <c r="ZY81" s="216"/>
      <c r="ZZ81" s="216"/>
      <c r="AAA81" s="216"/>
      <c r="AAB81" s="216"/>
      <c r="AAC81" s="216"/>
      <c r="AAD81" s="216"/>
      <c r="AAE81" s="216"/>
      <c r="AAF81" s="216"/>
      <c r="AAG81" s="216"/>
      <c r="AAH81" s="216"/>
      <c r="AAI81" s="216"/>
      <c r="AAJ81" s="216"/>
      <c r="AAK81" s="216"/>
      <c r="AAL81" s="216"/>
      <c r="AAM81" s="216"/>
      <c r="AAN81" s="216"/>
      <c r="AAO81" s="216"/>
      <c r="AAP81" s="216"/>
      <c r="AAQ81" s="216"/>
      <c r="AAR81" s="216"/>
      <c r="AAS81" s="216"/>
      <c r="AAT81" s="216"/>
      <c r="AAU81" s="216"/>
      <c r="AAV81" s="216"/>
      <c r="AAW81" s="216"/>
      <c r="AAX81" s="216"/>
      <c r="AAY81" s="216"/>
      <c r="AAZ81" s="216"/>
      <c r="ABA81" s="216"/>
      <c r="ABB81" s="216"/>
      <c r="ABC81" s="216"/>
      <c r="ABD81" s="216"/>
      <c r="ABE81" s="216"/>
      <c r="ABF81" s="216"/>
      <c r="ABG81" s="216"/>
      <c r="ABH81" s="216"/>
      <c r="ABI81" s="216"/>
      <c r="ABJ81" s="216"/>
      <c r="ABK81" s="216"/>
      <c r="ABL81" s="216"/>
      <c r="ABM81" s="216"/>
      <c r="ABN81" s="216"/>
      <c r="ABO81" s="216"/>
      <c r="ABP81" s="216"/>
      <c r="ABQ81" s="216"/>
      <c r="ABR81" s="216"/>
      <c r="ABS81" s="216"/>
      <c r="ABT81" s="216"/>
      <c r="ABU81" s="216"/>
      <c r="ABV81" s="216"/>
      <c r="ABW81" s="216"/>
      <c r="ABX81" s="216"/>
      <c r="ABY81" s="216"/>
      <c r="ABZ81" s="216"/>
      <c r="ACA81" s="216"/>
      <c r="ACB81" s="216"/>
      <c r="ACC81" s="216"/>
      <c r="ACD81" s="216"/>
      <c r="ACE81" s="216"/>
      <c r="ACF81" s="216"/>
      <c r="ACG81" s="216"/>
      <c r="ACH81" s="216"/>
      <c r="ACI81" s="216"/>
      <c r="ACJ81" s="216"/>
      <c r="ACK81" s="216"/>
      <c r="ACL81" s="216"/>
      <c r="ACM81" s="216"/>
      <c r="ACN81" s="216"/>
      <c r="ACO81" s="216"/>
      <c r="ACP81" s="216"/>
      <c r="ACQ81" s="216"/>
      <c r="ACR81" s="216"/>
      <c r="ACS81" s="216"/>
      <c r="ACT81" s="216"/>
      <c r="ACU81" s="216"/>
      <c r="ACV81" s="216"/>
      <c r="ACW81" s="216"/>
      <c r="ACX81" s="216"/>
      <c r="ACY81" s="216"/>
      <c r="ACZ81" s="216"/>
      <c r="ADA81" s="216"/>
      <c r="ADB81" s="216"/>
      <c r="ADC81" s="216"/>
      <c r="ADD81" s="216"/>
      <c r="ADE81" s="216"/>
      <c r="ADF81" s="216"/>
      <c r="ADG81" s="216"/>
      <c r="ADH81" s="216"/>
      <c r="ADI81" s="216"/>
      <c r="ADJ81" s="216"/>
      <c r="ADK81" s="216"/>
      <c r="ADL81" s="216"/>
      <c r="ADM81" s="216"/>
      <c r="ADN81" s="216"/>
      <c r="ADO81" s="216"/>
      <c r="ADP81" s="216"/>
      <c r="ADQ81" s="216"/>
      <c r="ADR81" s="216"/>
      <c r="ADS81" s="216"/>
      <c r="ADT81" s="216"/>
      <c r="ADU81" s="216"/>
      <c r="ADV81" s="216"/>
      <c r="ADW81" s="216"/>
      <c r="ADX81" s="216"/>
      <c r="ADY81" s="216"/>
      <c r="ADZ81" s="216"/>
      <c r="AEA81" s="216"/>
      <c r="AEB81" s="216"/>
      <c r="AEC81" s="216"/>
      <c r="AED81" s="216"/>
      <c r="AEE81" s="216"/>
      <c r="AEF81" s="216"/>
      <c r="AEG81" s="216"/>
      <c r="AEH81" s="216"/>
      <c r="AEI81" s="216"/>
      <c r="AEJ81" s="216"/>
      <c r="AEK81" s="216"/>
      <c r="AEL81" s="216"/>
      <c r="AEM81" s="216"/>
      <c r="AEN81" s="216"/>
      <c r="AEO81" s="216"/>
      <c r="AEP81" s="216"/>
      <c r="AEQ81" s="216"/>
      <c r="AER81" s="216"/>
      <c r="AES81" s="216"/>
      <c r="AET81" s="216"/>
      <c r="AEU81" s="216"/>
      <c r="AEV81" s="216"/>
      <c r="AEW81" s="216"/>
      <c r="AEX81" s="216"/>
      <c r="AEY81" s="216"/>
      <c r="AEZ81" s="216"/>
      <c r="AFA81" s="216"/>
      <c r="AFB81" s="216"/>
      <c r="AFC81" s="216"/>
      <c r="AFD81" s="216"/>
      <c r="AFE81" s="216"/>
      <c r="AFF81" s="216"/>
      <c r="AFG81" s="216"/>
      <c r="AFH81" s="216"/>
      <c r="AFI81" s="216"/>
      <c r="AFJ81" s="216"/>
      <c r="AFK81" s="216"/>
      <c r="AFL81" s="216"/>
      <c r="AFM81" s="216"/>
      <c r="AFN81" s="216"/>
      <c r="AFO81" s="216"/>
      <c r="AFP81" s="216"/>
      <c r="AFQ81" s="216"/>
      <c r="AFR81" s="216"/>
      <c r="AFS81" s="216"/>
      <c r="AFT81" s="216"/>
      <c r="AFU81" s="216"/>
      <c r="AFV81" s="216"/>
      <c r="AFW81" s="216"/>
      <c r="AFX81" s="216"/>
      <c r="AFY81" s="216"/>
      <c r="AFZ81" s="216"/>
      <c r="AGA81" s="216"/>
      <c r="AGB81" s="216"/>
      <c r="AGC81" s="216"/>
      <c r="AGD81" s="216"/>
      <c r="AGE81" s="216"/>
      <c r="AGF81" s="216"/>
      <c r="AGG81" s="216"/>
      <c r="AGH81" s="216"/>
      <c r="AGI81" s="216"/>
      <c r="AGJ81" s="216"/>
      <c r="AGK81" s="216"/>
      <c r="AGL81" s="216"/>
      <c r="AGM81" s="216"/>
      <c r="AGN81" s="216"/>
      <c r="AGO81" s="216"/>
      <c r="AGP81" s="216"/>
      <c r="AGQ81" s="216"/>
      <c r="AGR81" s="216"/>
      <c r="AGS81" s="216"/>
      <c r="AGT81" s="216"/>
      <c r="AGU81" s="216"/>
      <c r="AGV81" s="216"/>
      <c r="AGW81" s="216"/>
      <c r="AGX81" s="216"/>
      <c r="AGY81" s="216"/>
      <c r="AGZ81" s="216"/>
      <c r="AHA81" s="216"/>
      <c r="AHB81" s="216"/>
      <c r="AHC81" s="216"/>
      <c r="AHD81" s="216"/>
      <c r="AHE81" s="216"/>
      <c r="AHF81" s="216"/>
      <c r="AHG81" s="216"/>
      <c r="AHH81" s="216"/>
      <c r="AHI81" s="216"/>
      <c r="AHJ81" s="216"/>
      <c r="AHK81" s="216"/>
      <c r="AHL81" s="216"/>
      <c r="AHM81" s="216"/>
      <c r="AHN81" s="216"/>
      <c r="AHO81" s="216"/>
      <c r="AHP81" s="216"/>
      <c r="AHQ81" s="216"/>
      <c r="AHR81" s="216"/>
      <c r="AHS81" s="216"/>
      <c r="AHT81" s="216"/>
      <c r="AHU81" s="216"/>
      <c r="AHV81" s="216"/>
      <c r="AHW81" s="216"/>
      <c r="AHX81" s="216"/>
      <c r="AHY81" s="216"/>
      <c r="AHZ81" s="216"/>
      <c r="AIA81" s="216"/>
      <c r="AIB81" s="216"/>
      <c r="AIC81" s="216"/>
      <c r="AID81" s="216"/>
      <c r="AIE81" s="216"/>
      <c r="AIF81" s="216"/>
      <c r="AIG81" s="216"/>
      <c r="AIH81" s="216"/>
      <c r="AII81" s="216"/>
      <c r="AIJ81" s="216"/>
      <c r="AIK81" s="216"/>
      <c r="AIL81" s="216"/>
      <c r="AIM81" s="216"/>
      <c r="AIN81" s="216"/>
      <c r="AIO81" s="216"/>
      <c r="AIP81" s="216"/>
      <c r="AIQ81" s="216"/>
      <c r="AIR81" s="216"/>
      <c r="AIS81" s="216"/>
      <c r="AIT81" s="216"/>
      <c r="AIU81" s="216"/>
      <c r="AIV81" s="216"/>
      <c r="AIW81" s="216"/>
      <c r="AIX81" s="216"/>
      <c r="AIY81" s="216"/>
      <c r="AIZ81" s="216"/>
      <c r="AJA81" s="216"/>
      <c r="AJB81" s="216"/>
      <c r="AJC81" s="216"/>
      <c r="AJD81" s="216"/>
      <c r="AJE81" s="216"/>
      <c r="AJF81" s="216"/>
      <c r="AJG81" s="216"/>
      <c r="AJH81" s="216"/>
      <c r="AJI81" s="216"/>
      <c r="AJJ81" s="216"/>
      <c r="AJK81" s="216"/>
      <c r="AJL81" s="216"/>
      <c r="AJM81" s="216"/>
      <c r="AJN81" s="216"/>
      <c r="AJO81" s="216"/>
      <c r="AJP81" s="216"/>
      <c r="AJQ81" s="216"/>
      <c r="AJR81" s="216"/>
      <c r="AJS81" s="216"/>
      <c r="AJT81" s="216"/>
      <c r="AJU81" s="216"/>
      <c r="AJV81" s="216"/>
      <c r="AJW81" s="216"/>
      <c r="AJX81" s="216"/>
      <c r="AJY81" s="216"/>
      <c r="AJZ81" s="216"/>
      <c r="AKA81" s="216"/>
      <c r="AKB81" s="216"/>
      <c r="AKC81" s="216"/>
      <c r="AKD81" s="216"/>
      <c r="AKE81" s="216"/>
      <c r="AKF81" s="216"/>
      <c r="AKG81" s="216"/>
      <c r="AKH81" s="216"/>
      <c r="AKI81" s="216"/>
      <c r="AKJ81" s="216"/>
      <c r="AKK81" s="216"/>
      <c r="AKL81" s="216"/>
      <c r="AKM81" s="216"/>
      <c r="AKN81" s="216"/>
      <c r="AKO81" s="216"/>
      <c r="AKP81" s="216"/>
      <c r="AKQ81" s="216"/>
      <c r="AKR81" s="216"/>
      <c r="AKS81" s="216"/>
      <c r="AKT81" s="216"/>
      <c r="AKU81" s="216"/>
      <c r="AKV81" s="216"/>
      <c r="AKW81" s="216"/>
      <c r="AKX81" s="216"/>
      <c r="AKY81" s="216"/>
      <c r="AKZ81" s="216"/>
      <c r="ALA81" s="216"/>
      <c r="ALB81" s="216"/>
      <c r="ALC81" s="216"/>
      <c r="ALD81" s="216"/>
      <c r="ALE81" s="216"/>
      <c r="ALF81" s="216"/>
      <c r="ALG81" s="216"/>
      <c r="ALH81" s="216"/>
      <c r="ALI81" s="216"/>
      <c r="ALJ81" s="216"/>
      <c r="ALK81" s="216"/>
      <c r="ALL81" s="216"/>
      <c r="ALM81" s="216"/>
      <c r="ALN81" s="216"/>
      <c r="ALO81" s="216"/>
      <c r="ALP81" s="216"/>
      <c r="ALQ81" s="216"/>
      <c r="ALR81" s="216"/>
      <c r="ALS81" s="216"/>
      <c r="ALT81" s="216"/>
      <c r="ALU81" s="216"/>
      <c r="ALV81" s="216"/>
      <c r="ALW81" s="216"/>
      <c r="ALX81" s="216"/>
      <c r="ALY81" s="216"/>
      <c r="ALZ81" s="216"/>
      <c r="AMA81" s="216"/>
      <c r="AMB81" s="216"/>
      <c r="AMC81" s="216"/>
      <c r="AMD81" s="216"/>
      <c r="AME81" s="216"/>
      <c r="AMF81" s="216"/>
      <c r="AMG81" s="216"/>
      <c r="AMH81" s="216"/>
      <c r="AMI81" s="216"/>
      <c r="AMJ81" s="216"/>
      <c r="AMK81" s="216"/>
      <c r="AML81" s="216"/>
      <c r="AMM81" s="216"/>
      <c r="AMN81" s="216"/>
      <c r="AMO81" s="216"/>
      <c r="AMP81" s="216"/>
      <c r="AMQ81" s="216"/>
      <c r="AMR81" s="216"/>
      <c r="AMS81" s="216"/>
      <c r="AMT81" s="216"/>
      <c r="AMU81" s="216"/>
      <c r="AMV81" s="216"/>
      <c r="AMW81" s="216"/>
      <c r="AMX81" s="216"/>
      <c r="AMY81" s="216"/>
      <c r="AMZ81" s="216"/>
      <c r="ANA81" s="216"/>
      <c r="ANB81" s="216"/>
      <c r="ANC81" s="216"/>
      <c r="AND81" s="216"/>
      <c r="ANE81" s="216"/>
      <c r="ANF81" s="216"/>
      <c r="ANG81" s="216"/>
      <c r="ANH81" s="216"/>
      <c r="ANI81" s="216"/>
      <c r="ANJ81" s="216"/>
      <c r="ANK81" s="216"/>
      <c r="ANL81" s="216"/>
      <c r="ANM81" s="216"/>
      <c r="ANN81" s="216"/>
      <c r="ANO81" s="216"/>
      <c r="ANP81" s="216"/>
      <c r="ANQ81" s="216"/>
      <c r="ANR81" s="216"/>
      <c r="ANS81" s="216"/>
      <c r="ANT81" s="216"/>
      <c r="ANU81" s="216"/>
      <c r="ANV81" s="216"/>
      <c r="ANW81" s="216"/>
      <c r="ANX81" s="216"/>
      <c r="ANY81" s="216"/>
      <c r="ANZ81" s="216"/>
      <c r="AOA81" s="216"/>
      <c r="AOB81" s="216"/>
      <c r="AOC81" s="216"/>
      <c r="AOD81" s="216"/>
      <c r="AOE81" s="216"/>
      <c r="AOF81" s="216"/>
      <c r="AOG81" s="216"/>
      <c r="AOH81" s="216"/>
      <c r="AOI81" s="216"/>
      <c r="AOJ81" s="216"/>
      <c r="AOK81" s="216"/>
      <c r="AOL81" s="216"/>
      <c r="AOM81" s="216"/>
      <c r="AON81" s="216"/>
      <c r="AOO81" s="216"/>
      <c r="AOP81" s="216"/>
      <c r="AOQ81" s="216"/>
      <c r="AOR81" s="216"/>
      <c r="AOS81" s="216"/>
      <c r="AOT81" s="216"/>
      <c r="AOU81" s="216"/>
      <c r="AOV81" s="216"/>
      <c r="AOW81" s="216"/>
      <c r="AOX81" s="216"/>
      <c r="AOY81" s="216"/>
      <c r="AOZ81" s="216"/>
      <c r="APA81" s="216"/>
      <c r="APB81" s="216"/>
      <c r="APC81" s="216"/>
      <c r="APD81" s="216"/>
      <c r="APE81" s="216"/>
      <c r="APF81" s="216"/>
      <c r="APG81" s="216"/>
      <c r="APH81" s="216"/>
      <c r="API81" s="216"/>
      <c r="APJ81" s="216"/>
      <c r="APK81" s="216"/>
      <c r="APL81" s="216"/>
      <c r="APM81" s="216"/>
      <c r="APN81" s="216"/>
      <c r="APO81" s="216"/>
      <c r="APP81" s="216"/>
      <c r="APQ81" s="216"/>
      <c r="APR81" s="216"/>
      <c r="APS81" s="216"/>
      <c r="APT81" s="216"/>
      <c r="APU81" s="216"/>
      <c r="APV81" s="216"/>
      <c r="APW81" s="216"/>
      <c r="APX81" s="216"/>
      <c r="APY81" s="216"/>
      <c r="APZ81" s="216"/>
      <c r="AQA81" s="216"/>
      <c r="AQB81" s="216"/>
      <c r="AQC81" s="216"/>
      <c r="AQD81" s="216"/>
      <c r="AQE81" s="216"/>
      <c r="AQF81" s="216"/>
      <c r="AQG81" s="216"/>
      <c r="AQH81" s="216"/>
      <c r="AQI81" s="216"/>
      <c r="AQJ81" s="216"/>
      <c r="AQK81" s="216"/>
      <c r="AQL81" s="216"/>
      <c r="AQM81" s="216"/>
      <c r="AQN81" s="216"/>
      <c r="AQO81" s="216"/>
      <c r="AQP81" s="216"/>
      <c r="AQQ81" s="216"/>
      <c r="AQR81" s="216"/>
      <c r="AQS81" s="216"/>
      <c r="AQT81" s="216"/>
      <c r="AQU81" s="216"/>
      <c r="AQV81" s="216"/>
      <c r="AQW81" s="216"/>
      <c r="AQX81" s="216"/>
      <c r="AQY81" s="216"/>
      <c r="AQZ81" s="216"/>
      <c r="ARA81" s="216"/>
      <c r="ARB81" s="216"/>
      <c r="ARC81" s="216"/>
      <c r="ARD81" s="216"/>
      <c r="ARE81" s="216"/>
      <c r="ARF81" s="216"/>
      <c r="ARG81" s="216"/>
      <c r="ARH81" s="216"/>
      <c r="ARI81" s="216"/>
      <c r="ARJ81" s="216"/>
      <c r="ARK81" s="216"/>
      <c r="ARL81" s="216"/>
      <c r="ARM81" s="216"/>
      <c r="ARN81" s="216"/>
      <c r="ARO81" s="216"/>
      <c r="ARP81" s="216"/>
      <c r="ARQ81" s="216"/>
      <c r="ARR81" s="216"/>
      <c r="ARS81" s="216"/>
      <c r="ART81" s="216"/>
      <c r="ARU81" s="216"/>
      <c r="ARV81" s="216"/>
      <c r="ARW81" s="216"/>
      <c r="ARX81" s="216"/>
      <c r="ARY81" s="216"/>
      <c r="ARZ81" s="216"/>
      <c r="ASA81" s="216"/>
      <c r="ASB81" s="216"/>
      <c r="ASC81" s="216"/>
      <c r="ASD81" s="216"/>
      <c r="ASE81" s="216"/>
      <c r="ASF81" s="216"/>
      <c r="ASG81" s="216"/>
      <c r="ASH81" s="216"/>
      <c r="ASI81" s="216"/>
      <c r="ASJ81" s="216"/>
      <c r="ASK81" s="216"/>
      <c r="ASL81" s="216"/>
      <c r="ASM81" s="216"/>
      <c r="ASN81" s="216"/>
      <c r="ASO81" s="216"/>
      <c r="ASP81" s="216"/>
      <c r="ASQ81" s="216"/>
      <c r="ASR81" s="216"/>
      <c r="ASS81" s="216"/>
      <c r="AST81" s="216"/>
      <c r="ASU81" s="216"/>
      <c r="ASV81" s="216"/>
      <c r="ASW81" s="216"/>
      <c r="ASX81" s="216"/>
      <c r="ASY81" s="216"/>
      <c r="ASZ81" s="216"/>
      <c r="ATA81" s="216"/>
      <c r="ATB81" s="216"/>
      <c r="ATC81" s="216"/>
      <c r="ATD81" s="216"/>
      <c r="ATE81" s="216"/>
      <c r="ATF81" s="216"/>
      <c r="ATG81" s="216"/>
      <c r="ATH81" s="216"/>
      <c r="ATI81" s="216"/>
      <c r="ATJ81" s="216"/>
      <c r="ATK81" s="216"/>
      <c r="ATL81" s="216"/>
      <c r="ATM81" s="216"/>
      <c r="ATN81" s="216"/>
      <c r="ATO81" s="216"/>
      <c r="ATP81" s="216"/>
      <c r="ATQ81" s="216"/>
      <c r="ATR81" s="216"/>
      <c r="ATS81" s="216"/>
      <c r="ATT81" s="216"/>
      <c r="ATU81" s="216"/>
      <c r="ATV81" s="216"/>
      <c r="ATW81" s="216"/>
      <c r="ATX81" s="216"/>
      <c r="ATY81" s="216"/>
      <c r="ATZ81" s="216"/>
      <c r="AUA81" s="216"/>
      <c r="AUB81" s="216"/>
      <c r="AUC81" s="216"/>
      <c r="AUD81" s="216"/>
      <c r="AUE81" s="216"/>
      <c r="AUF81" s="216"/>
      <c r="AUG81" s="216"/>
      <c r="AUH81" s="216"/>
      <c r="AUI81" s="216"/>
      <c r="AUJ81" s="216"/>
      <c r="AUK81" s="216"/>
      <c r="AUL81" s="216"/>
      <c r="AUM81" s="216"/>
      <c r="AUN81" s="216"/>
      <c r="AUO81" s="216"/>
      <c r="AUP81" s="216"/>
      <c r="AUQ81" s="216"/>
      <c r="AUR81" s="216"/>
      <c r="AUS81" s="216"/>
      <c r="AUT81" s="216"/>
      <c r="AUU81" s="216"/>
      <c r="AUV81" s="216"/>
      <c r="AUW81" s="216"/>
      <c r="AUX81" s="216"/>
      <c r="AUY81" s="216"/>
      <c r="AUZ81" s="216"/>
      <c r="AVA81" s="216"/>
      <c r="AVB81" s="216"/>
      <c r="AVC81" s="216"/>
      <c r="AVD81" s="216"/>
      <c r="AVE81" s="216"/>
      <c r="AVF81" s="216"/>
      <c r="AVG81" s="216"/>
      <c r="AVH81" s="216"/>
      <c r="AVI81" s="216"/>
      <c r="AVJ81" s="216"/>
      <c r="AVK81" s="216"/>
      <c r="AVL81" s="216"/>
      <c r="AVM81" s="216"/>
      <c r="AVN81" s="216"/>
      <c r="AVO81" s="216"/>
      <c r="AVP81" s="216"/>
      <c r="AVQ81" s="216"/>
      <c r="AVR81" s="216"/>
      <c r="AVS81" s="216"/>
      <c r="AVT81" s="216"/>
      <c r="AVU81" s="216"/>
      <c r="AVV81" s="216"/>
      <c r="AVW81" s="216"/>
      <c r="AVX81" s="216"/>
      <c r="AVY81" s="216"/>
      <c r="AVZ81" s="216"/>
      <c r="AWA81" s="216"/>
      <c r="AWB81" s="216"/>
      <c r="AWC81" s="216"/>
      <c r="AWD81" s="216"/>
      <c r="AWE81" s="216"/>
      <c r="AWF81" s="216"/>
      <c r="AWG81" s="216"/>
      <c r="AWH81" s="216"/>
      <c r="AWI81" s="216"/>
      <c r="AWJ81" s="216"/>
      <c r="AWK81" s="216"/>
      <c r="AWL81" s="216"/>
      <c r="AWM81" s="216"/>
      <c r="AWN81" s="216"/>
      <c r="AWO81" s="216"/>
      <c r="AWP81" s="216"/>
      <c r="AWQ81" s="216"/>
      <c r="AWR81" s="216"/>
      <c r="AWS81" s="216"/>
      <c r="AWT81" s="216"/>
      <c r="AWU81" s="216"/>
      <c r="AWV81" s="216"/>
      <c r="AWW81" s="216"/>
      <c r="AWX81" s="216"/>
      <c r="AWY81" s="216"/>
      <c r="AWZ81" s="216"/>
      <c r="AXA81" s="216"/>
      <c r="AXB81" s="216"/>
      <c r="AXC81" s="216"/>
      <c r="AXD81" s="216"/>
      <c r="AXE81" s="216"/>
      <c r="AXF81" s="216"/>
      <c r="AXG81" s="216"/>
      <c r="AXH81" s="216"/>
      <c r="AXI81" s="216"/>
      <c r="AXJ81" s="216"/>
      <c r="AXK81" s="216"/>
      <c r="AXL81" s="216"/>
      <c r="AXM81" s="216"/>
      <c r="AXN81" s="216"/>
      <c r="AXO81" s="216"/>
      <c r="AXP81" s="216"/>
      <c r="AXQ81" s="216"/>
      <c r="AXR81" s="216"/>
      <c r="AXS81" s="216"/>
      <c r="AXT81" s="216"/>
      <c r="AXU81" s="216"/>
      <c r="AXV81" s="216"/>
      <c r="AXW81" s="216"/>
      <c r="AXX81" s="216"/>
      <c r="AXY81" s="216"/>
      <c r="AXZ81" s="216"/>
      <c r="AYA81" s="216"/>
      <c r="AYB81" s="216"/>
      <c r="AYC81" s="216"/>
      <c r="AYD81" s="216"/>
      <c r="AYE81" s="216"/>
      <c r="AYF81" s="216"/>
      <c r="AYG81" s="216"/>
      <c r="AYH81" s="216"/>
      <c r="AYI81" s="216"/>
      <c r="AYJ81" s="216"/>
      <c r="AYK81" s="216"/>
      <c r="AYL81" s="216"/>
      <c r="AYM81" s="216"/>
      <c r="AYN81" s="216"/>
      <c r="AYO81" s="216"/>
      <c r="AYP81" s="216"/>
      <c r="AYQ81" s="216"/>
      <c r="AYR81" s="216"/>
      <c r="AYS81" s="216"/>
      <c r="AYT81" s="216"/>
      <c r="AYU81" s="216"/>
      <c r="AYV81" s="216"/>
      <c r="AYW81" s="216"/>
      <c r="AYX81" s="216"/>
      <c r="AYY81" s="216"/>
      <c r="AYZ81" s="216"/>
      <c r="AZA81" s="216"/>
      <c r="AZB81" s="216"/>
      <c r="AZC81" s="216"/>
      <c r="AZD81" s="216"/>
      <c r="AZE81" s="216"/>
      <c r="AZF81" s="216"/>
      <c r="AZG81" s="216"/>
      <c r="AZH81" s="216"/>
      <c r="AZI81" s="216"/>
      <c r="AZJ81" s="216"/>
      <c r="AZK81" s="216"/>
      <c r="AZL81" s="216"/>
      <c r="AZM81" s="216"/>
      <c r="AZN81" s="216"/>
      <c r="AZO81" s="216"/>
      <c r="AZP81" s="216"/>
      <c r="AZQ81" s="216"/>
      <c r="AZR81" s="216"/>
      <c r="AZS81" s="216"/>
      <c r="AZT81" s="216"/>
      <c r="AZU81" s="216"/>
      <c r="AZV81" s="216"/>
      <c r="AZW81" s="216"/>
      <c r="AZX81" s="216"/>
      <c r="AZY81" s="216"/>
      <c r="AZZ81" s="216"/>
      <c r="BAA81" s="216"/>
      <c r="BAB81" s="216"/>
      <c r="BAC81" s="216"/>
      <c r="BAD81" s="216"/>
      <c r="BAE81" s="216"/>
      <c r="BAF81" s="216"/>
      <c r="BAG81" s="216"/>
      <c r="BAH81" s="216"/>
      <c r="BAI81" s="216"/>
      <c r="BAJ81" s="216"/>
      <c r="BAK81" s="216"/>
      <c r="BAL81" s="216"/>
      <c r="BAM81" s="216"/>
      <c r="BAN81" s="216"/>
      <c r="BAO81" s="216"/>
      <c r="BAP81" s="216"/>
      <c r="BAQ81" s="216"/>
      <c r="BAR81" s="216"/>
      <c r="BAS81" s="216"/>
      <c r="BAT81" s="216"/>
      <c r="BAU81" s="216"/>
      <c r="BAV81" s="216"/>
      <c r="BAW81" s="216"/>
      <c r="BAX81" s="216"/>
      <c r="BAY81" s="216"/>
      <c r="BAZ81" s="216"/>
      <c r="BBA81" s="216"/>
      <c r="BBB81" s="216"/>
      <c r="BBC81" s="216"/>
      <c r="BBD81" s="216"/>
      <c r="BBE81" s="216"/>
      <c r="BBF81" s="216"/>
      <c r="BBG81" s="216"/>
      <c r="BBH81" s="216"/>
      <c r="BBI81" s="216"/>
      <c r="BBJ81" s="216"/>
      <c r="BBK81" s="216"/>
      <c r="BBL81" s="216"/>
      <c r="BBM81" s="216"/>
      <c r="BBN81" s="216"/>
      <c r="BBO81" s="216"/>
      <c r="BBP81" s="216"/>
      <c r="BBQ81" s="216"/>
      <c r="BBR81" s="216"/>
      <c r="BBS81" s="216"/>
      <c r="BBT81" s="216"/>
      <c r="BBU81" s="216"/>
      <c r="BBV81" s="216"/>
      <c r="BBW81" s="216"/>
      <c r="BBX81" s="216"/>
      <c r="BBY81" s="216"/>
      <c r="BBZ81" s="216"/>
      <c r="BCA81" s="216"/>
      <c r="BCB81" s="216"/>
      <c r="BCC81" s="216"/>
      <c r="BCD81" s="216"/>
      <c r="BCE81" s="216"/>
      <c r="BCF81" s="216"/>
      <c r="BCG81" s="216"/>
      <c r="BCH81" s="216"/>
      <c r="BCI81" s="216"/>
      <c r="BCJ81" s="216"/>
      <c r="BCK81" s="216"/>
      <c r="BCL81" s="216"/>
      <c r="BCM81" s="216"/>
      <c r="BCN81" s="216"/>
      <c r="BCO81" s="216"/>
      <c r="BCP81" s="216"/>
      <c r="BCQ81" s="216"/>
      <c r="BCR81" s="216"/>
      <c r="BCS81" s="216"/>
      <c r="BCT81" s="216"/>
      <c r="BCU81" s="216"/>
      <c r="BCV81" s="216"/>
      <c r="BCW81" s="216"/>
      <c r="BCX81" s="216"/>
      <c r="BCY81" s="216"/>
      <c r="BCZ81" s="216"/>
      <c r="BDA81" s="216"/>
      <c r="BDB81" s="216"/>
      <c r="BDC81" s="216"/>
      <c r="BDD81" s="216"/>
      <c r="BDE81" s="216"/>
      <c r="BDF81" s="216"/>
      <c r="BDG81" s="216"/>
      <c r="BDH81" s="216"/>
      <c r="BDI81" s="216"/>
      <c r="BDJ81" s="216"/>
      <c r="BDK81" s="216"/>
      <c r="BDL81" s="216"/>
      <c r="BDM81" s="216"/>
      <c r="BDN81" s="216"/>
      <c r="BDO81" s="216"/>
      <c r="BDP81" s="216"/>
      <c r="BDQ81" s="216"/>
      <c r="BDR81" s="216"/>
      <c r="BDS81" s="216"/>
      <c r="BDT81" s="216"/>
      <c r="BDU81" s="216"/>
      <c r="BDV81" s="216"/>
      <c r="BDW81" s="216"/>
      <c r="BDX81" s="216"/>
      <c r="BDY81" s="216"/>
      <c r="BDZ81" s="216"/>
      <c r="BEA81" s="216"/>
      <c r="BEB81" s="216"/>
      <c r="BEC81" s="216"/>
      <c r="BED81" s="216"/>
      <c r="BEE81" s="216"/>
      <c r="BEF81" s="216"/>
      <c r="BEG81" s="216"/>
      <c r="BEH81" s="216"/>
      <c r="BEI81" s="216"/>
      <c r="BEJ81" s="216"/>
      <c r="BEK81" s="216"/>
      <c r="BEL81" s="216"/>
      <c r="BEM81" s="216"/>
      <c r="BEN81" s="216"/>
      <c r="BEO81" s="216"/>
      <c r="BEP81" s="216"/>
      <c r="BEQ81" s="216"/>
      <c r="BER81" s="216"/>
      <c r="BES81" s="216"/>
      <c r="BET81" s="216"/>
      <c r="BEU81" s="216"/>
      <c r="BEV81" s="216"/>
      <c r="BEW81" s="216"/>
      <c r="BEX81" s="216"/>
      <c r="BEY81" s="216"/>
      <c r="BEZ81" s="216"/>
      <c r="BFA81" s="216"/>
      <c r="BFB81" s="216"/>
      <c r="BFC81" s="216"/>
      <c r="BFD81" s="216"/>
      <c r="BFE81" s="216"/>
      <c r="BFF81" s="216"/>
      <c r="BFG81" s="216"/>
      <c r="BFH81" s="216"/>
      <c r="BFI81" s="216"/>
      <c r="BFJ81" s="216"/>
      <c r="BFK81" s="216"/>
      <c r="BFL81" s="216"/>
      <c r="BFM81" s="216"/>
      <c r="BFN81" s="216"/>
      <c r="BFO81" s="216"/>
      <c r="BFP81" s="216"/>
      <c r="BFQ81" s="216"/>
      <c r="BFR81" s="216"/>
      <c r="BFS81" s="216"/>
      <c r="BFT81" s="216"/>
      <c r="BFU81" s="216"/>
      <c r="BFV81" s="216"/>
      <c r="BFW81" s="216"/>
      <c r="BFX81" s="216"/>
      <c r="BFY81" s="216"/>
      <c r="BFZ81" s="216"/>
      <c r="BGA81" s="216"/>
      <c r="BGB81" s="216"/>
      <c r="BGC81" s="216"/>
      <c r="BGD81" s="216"/>
      <c r="BGE81" s="216"/>
      <c r="BGF81" s="216"/>
      <c r="BGG81" s="216"/>
      <c r="BGH81" s="216"/>
      <c r="BGI81" s="216"/>
      <c r="BGJ81" s="216"/>
      <c r="BGK81" s="216"/>
      <c r="BGL81" s="216"/>
      <c r="BGM81" s="216"/>
      <c r="BGN81" s="216"/>
      <c r="BGO81" s="216"/>
      <c r="BGP81" s="216"/>
      <c r="BGQ81" s="216"/>
      <c r="BGR81" s="216"/>
      <c r="BGS81" s="216"/>
      <c r="BGT81" s="216"/>
      <c r="BGU81" s="216"/>
      <c r="BGV81" s="216"/>
      <c r="BGW81" s="216"/>
      <c r="BGX81" s="216"/>
      <c r="BGY81" s="216"/>
      <c r="BGZ81" s="216"/>
      <c r="BHA81" s="216"/>
      <c r="BHB81" s="216"/>
      <c r="BHC81" s="216"/>
      <c r="BHD81" s="216"/>
      <c r="BHE81" s="216"/>
      <c r="BHF81" s="216"/>
      <c r="BHG81" s="216"/>
      <c r="BHH81" s="216"/>
      <c r="BHI81" s="216"/>
      <c r="BHJ81" s="216"/>
      <c r="BHK81" s="216"/>
      <c r="BHL81" s="216"/>
      <c r="BHM81" s="216"/>
      <c r="BHN81" s="216"/>
      <c r="BHO81" s="216"/>
      <c r="BHP81" s="216"/>
      <c r="BHQ81" s="216"/>
      <c r="BHR81" s="216"/>
      <c r="BHS81" s="216"/>
      <c r="BHT81" s="216"/>
      <c r="BHU81" s="216"/>
      <c r="BHV81" s="216"/>
      <c r="BHW81" s="216"/>
      <c r="BHX81" s="216"/>
      <c r="BHY81" s="216"/>
      <c r="BHZ81" s="216"/>
      <c r="BIA81" s="216"/>
      <c r="BIB81" s="216"/>
      <c r="BIC81" s="216"/>
      <c r="BID81" s="216"/>
      <c r="BIE81" s="216"/>
      <c r="BIF81" s="216"/>
      <c r="BIG81" s="216"/>
      <c r="BIH81" s="216"/>
      <c r="BII81" s="216"/>
      <c r="BIJ81" s="216"/>
      <c r="BIK81" s="216"/>
      <c r="BIL81" s="216"/>
      <c r="BIM81" s="216"/>
      <c r="BIN81" s="216"/>
      <c r="BIO81" s="216"/>
      <c r="BIP81" s="216"/>
      <c r="BIQ81" s="216"/>
      <c r="BIR81" s="216"/>
      <c r="BIS81" s="216"/>
      <c r="BIT81" s="216"/>
      <c r="BIU81" s="216"/>
      <c r="BIV81" s="216"/>
      <c r="BIW81" s="216"/>
      <c r="BIX81" s="216"/>
      <c r="BIY81" s="216"/>
      <c r="BIZ81" s="216"/>
      <c r="BJA81" s="216"/>
      <c r="BJB81" s="216"/>
      <c r="BJC81" s="216"/>
      <c r="BJD81" s="216"/>
      <c r="BJE81" s="216"/>
      <c r="BJF81" s="216"/>
      <c r="BJG81" s="216"/>
      <c r="BJH81" s="216"/>
      <c r="BJI81" s="216"/>
      <c r="BJJ81" s="216"/>
      <c r="BJK81" s="216"/>
      <c r="BJL81" s="216"/>
      <c r="BJM81" s="216"/>
      <c r="BJN81" s="216"/>
      <c r="BJO81" s="216"/>
      <c r="BJP81" s="216"/>
      <c r="BJQ81" s="216"/>
      <c r="BJR81" s="216"/>
      <c r="BJS81" s="216"/>
      <c r="BJT81" s="216"/>
      <c r="BJU81" s="216"/>
      <c r="BJV81" s="216"/>
      <c r="BJW81" s="216"/>
      <c r="BJX81" s="216"/>
      <c r="BJY81" s="216"/>
      <c r="BJZ81" s="216"/>
      <c r="BKA81" s="216"/>
      <c r="BKB81" s="216"/>
      <c r="BKC81" s="216"/>
      <c r="BKD81" s="216"/>
      <c r="BKE81" s="216"/>
      <c r="BKF81" s="216"/>
      <c r="BKG81" s="216"/>
      <c r="BKH81" s="216"/>
      <c r="BKI81" s="216"/>
      <c r="BKJ81" s="216"/>
      <c r="BKK81" s="216"/>
      <c r="BKL81" s="216"/>
      <c r="BKM81" s="216"/>
      <c r="BKN81" s="216"/>
      <c r="BKO81" s="216"/>
      <c r="BKP81" s="216"/>
      <c r="BKQ81" s="216"/>
      <c r="BKR81" s="216"/>
      <c r="BKS81" s="216"/>
      <c r="BKT81" s="216"/>
      <c r="BKU81" s="216"/>
      <c r="BKV81" s="216"/>
      <c r="BKW81" s="216"/>
      <c r="BKX81" s="216"/>
      <c r="BKY81" s="216"/>
      <c r="BKZ81" s="216"/>
      <c r="BLA81" s="216"/>
      <c r="BLB81" s="216"/>
      <c r="BLC81" s="216"/>
      <c r="BLD81" s="216"/>
      <c r="BLE81" s="216"/>
      <c r="BLF81" s="216"/>
      <c r="BLG81" s="216"/>
      <c r="BLH81" s="216"/>
      <c r="BLI81" s="216"/>
      <c r="BLJ81" s="216"/>
      <c r="BLK81" s="216"/>
      <c r="BLL81" s="216"/>
      <c r="BLM81" s="216"/>
      <c r="BLN81" s="216"/>
      <c r="BLO81" s="216"/>
      <c r="BLP81" s="216"/>
      <c r="BLQ81" s="216"/>
      <c r="BLR81" s="216"/>
      <c r="BLS81" s="216"/>
      <c r="BLT81" s="216"/>
      <c r="BLU81" s="216"/>
      <c r="BLV81" s="216"/>
      <c r="BLW81" s="216"/>
      <c r="BLX81" s="216"/>
      <c r="BLY81" s="216"/>
      <c r="BLZ81" s="216"/>
      <c r="BMA81" s="216"/>
      <c r="BMB81" s="216"/>
      <c r="BMC81" s="216"/>
      <c r="BMD81" s="216"/>
      <c r="BME81" s="216"/>
      <c r="BMF81" s="216"/>
      <c r="BMG81" s="216"/>
      <c r="BMH81" s="216"/>
      <c r="BMI81" s="216"/>
      <c r="BMJ81" s="216"/>
      <c r="BMK81" s="216"/>
      <c r="BML81" s="216"/>
      <c r="BMM81" s="216"/>
      <c r="BMN81" s="216"/>
      <c r="BMO81" s="216"/>
      <c r="BMP81" s="216"/>
      <c r="BMQ81" s="216"/>
      <c r="BMR81" s="216"/>
      <c r="BMS81" s="216"/>
      <c r="BMT81" s="216"/>
      <c r="BMU81" s="216"/>
      <c r="BMV81" s="216"/>
      <c r="BMW81" s="216"/>
      <c r="BMX81" s="216"/>
      <c r="BMY81" s="216"/>
      <c r="BMZ81" s="216"/>
      <c r="BNA81" s="216"/>
      <c r="BNB81" s="216"/>
      <c r="BNC81" s="216"/>
      <c r="BND81" s="216"/>
      <c r="BNE81" s="216"/>
      <c r="BNF81" s="216"/>
      <c r="BNG81" s="216"/>
      <c r="BNH81" s="216"/>
      <c r="BNI81" s="216"/>
      <c r="BNJ81" s="216"/>
      <c r="BNK81" s="216"/>
      <c r="BNL81" s="216"/>
      <c r="BNM81" s="216"/>
      <c r="BNN81" s="216"/>
      <c r="BNO81" s="216"/>
      <c r="BNP81" s="216"/>
      <c r="BNQ81" s="216"/>
      <c r="BNR81" s="216"/>
      <c r="BNS81" s="216"/>
      <c r="BNT81" s="216"/>
      <c r="BNU81" s="216"/>
      <c r="BNV81" s="216"/>
      <c r="BNW81" s="216"/>
      <c r="BNX81" s="216"/>
      <c r="BNY81" s="216"/>
      <c r="BNZ81" s="216"/>
      <c r="BOA81" s="216"/>
      <c r="BOB81" s="216"/>
      <c r="BOC81" s="216"/>
      <c r="BOD81" s="216"/>
      <c r="BOE81" s="216"/>
      <c r="BOF81" s="216"/>
      <c r="BOG81" s="216"/>
      <c r="BOH81" s="216"/>
      <c r="BOI81" s="216"/>
      <c r="BOJ81" s="216"/>
      <c r="BOK81" s="216"/>
      <c r="BOL81" s="216"/>
      <c r="BOM81" s="216"/>
      <c r="BON81" s="216"/>
      <c r="BOO81" s="216"/>
      <c r="BOP81" s="216"/>
      <c r="BOQ81" s="216"/>
      <c r="BOR81" s="216"/>
      <c r="BOS81" s="216"/>
      <c r="BOT81" s="216"/>
      <c r="BOU81" s="216"/>
      <c r="BOV81" s="216"/>
      <c r="BOW81" s="216"/>
      <c r="BOX81" s="216"/>
      <c r="BOY81" s="216"/>
      <c r="BOZ81" s="216"/>
      <c r="BPA81" s="216"/>
      <c r="BPB81" s="216"/>
      <c r="BPC81" s="216"/>
      <c r="BPD81" s="216"/>
      <c r="BPE81" s="216"/>
      <c r="BPF81" s="216"/>
      <c r="BPG81" s="216"/>
      <c r="BPH81" s="216"/>
      <c r="BPI81" s="216"/>
      <c r="BPJ81" s="216"/>
      <c r="BPK81" s="216"/>
      <c r="BPL81" s="216"/>
      <c r="BPM81" s="216"/>
      <c r="BPN81" s="216"/>
      <c r="BPO81" s="216"/>
      <c r="BPP81" s="216"/>
      <c r="BPQ81" s="216"/>
      <c r="BPR81" s="216"/>
      <c r="BPS81" s="216"/>
      <c r="BPT81" s="216"/>
      <c r="BPU81" s="216"/>
      <c r="BPV81" s="216"/>
      <c r="BPW81" s="216"/>
      <c r="BPX81" s="216"/>
      <c r="BPY81" s="216"/>
      <c r="BPZ81" s="216"/>
      <c r="BQA81" s="216"/>
      <c r="BQB81" s="216"/>
      <c r="BQC81" s="216"/>
      <c r="BQD81" s="216"/>
      <c r="BQE81" s="216"/>
      <c r="BQF81" s="216"/>
      <c r="BQG81" s="216"/>
      <c r="BQH81" s="216"/>
      <c r="BQI81" s="216"/>
      <c r="BQJ81" s="216"/>
      <c r="BQK81" s="216"/>
      <c r="BQL81" s="216"/>
      <c r="BQM81" s="216"/>
      <c r="BQN81" s="216"/>
      <c r="BQO81" s="216"/>
      <c r="BQP81" s="216"/>
      <c r="BQQ81" s="216"/>
      <c r="BQR81" s="216"/>
      <c r="BQS81" s="216"/>
      <c r="BQT81" s="216"/>
      <c r="BQU81" s="216"/>
      <c r="BQV81" s="216"/>
      <c r="BQW81" s="216"/>
      <c r="BQX81" s="216"/>
      <c r="BQY81" s="216"/>
      <c r="BQZ81" s="216"/>
      <c r="BRA81" s="216"/>
      <c r="BRB81" s="216"/>
      <c r="BRC81" s="216"/>
      <c r="BRD81" s="216"/>
      <c r="BRE81" s="216"/>
      <c r="BRF81" s="216"/>
      <c r="BRG81" s="216"/>
      <c r="BRH81" s="216"/>
      <c r="BRI81" s="216"/>
      <c r="BRJ81" s="216"/>
      <c r="BRK81" s="216"/>
      <c r="BRL81" s="216"/>
      <c r="BRM81" s="216"/>
      <c r="BRN81" s="216"/>
      <c r="BRO81" s="216"/>
      <c r="BRP81" s="216"/>
      <c r="BRQ81" s="216"/>
      <c r="BRR81" s="216"/>
      <c r="BRS81" s="216"/>
      <c r="BRT81" s="216"/>
      <c r="BRU81" s="216"/>
      <c r="BRV81" s="216"/>
      <c r="BRW81" s="216"/>
      <c r="BRX81" s="216"/>
      <c r="BRY81" s="216"/>
      <c r="BRZ81" s="216"/>
      <c r="BSA81" s="216"/>
      <c r="BSB81" s="216"/>
      <c r="BSC81" s="216"/>
      <c r="BSD81" s="216"/>
      <c r="BSE81" s="216"/>
      <c r="BSF81" s="216"/>
      <c r="BSG81" s="216"/>
      <c r="BSH81" s="216"/>
      <c r="BSI81" s="216"/>
      <c r="BSJ81" s="216"/>
      <c r="BSK81" s="216"/>
      <c r="BSL81" s="216"/>
      <c r="BSM81" s="216"/>
      <c r="BSN81" s="216"/>
      <c r="BSO81" s="216"/>
      <c r="BSP81" s="216"/>
      <c r="BSQ81" s="216"/>
      <c r="BSR81" s="216"/>
      <c r="BSS81" s="216"/>
      <c r="BST81" s="216"/>
      <c r="BSU81" s="216"/>
      <c r="BSV81" s="216"/>
      <c r="BSW81" s="216"/>
      <c r="BSX81" s="216"/>
      <c r="BSY81" s="216"/>
      <c r="BSZ81" s="216"/>
      <c r="BTA81" s="216"/>
      <c r="BTB81" s="216"/>
      <c r="BTC81" s="216"/>
      <c r="BTD81" s="216"/>
      <c r="BTE81" s="216"/>
      <c r="BTF81" s="216"/>
      <c r="BTG81" s="216"/>
      <c r="BTH81" s="216"/>
      <c r="BTI81" s="216"/>
      <c r="BTJ81" s="216"/>
      <c r="BTK81" s="216"/>
      <c r="BTL81" s="216"/>
      <c r="BTM81" s="216"/>
      <c r="BTN81" s="216"/>
      <c r="BTO81" s="216"/>
      <c r="BTP81" s="216"/>
      <c r="BTQ81" s="216"/>
      <c r="BTR81" s="216"/>
      <c r="BTS81" s="216"/>
      <c r="BTT81" s="216"/>
      <c r="BTU81" s="216"/>
      <c r="BTV81" s="216"/>
      <c r="BTW81" s="216"/>
      <c r="BTX81" s="216"/>
      <c r="BTY81" s="216"/>
      <c r="BTZ81" s="216"/>
      <c r="BUA81" s="216"/>
      <c r="BUB81" s="216"/>
      <c r="BUC81" s="216"/>
      <c r="BUD81" s="216"/>
      <c r="BUE81" s="216"/>
      <c r="BUF81" s="216"/>
      <c r="BUG81" s="216"/>
      <c r="BUH81" s="216"/>
      <c r="BUI81" s="216"/>
      <c r="BUJ81" s="216"/>
      <c r="BUK81" s="216"/>
      <c r="BUL81" s="216"/>
      <c r="BUM81" s="216"/>
      <c r="BUN81" s="216"/>
      <c r="BUO81" s="216"/>
      <c r="BUP81" s="216"/>
      <c r="BUQ81" s="216"/>
      <c r="BUR81" s="216"/>
      <c r="BUS81" s="216"/>
      <c r="BUT81" s="216"/>
      <c r="BUU81" s="216"/>
      <c r="BUV81" s="216"/>
      <c r="BUW81" s="216"/>
      <c r="BUX81" s="216"/>
      <c r="BUY81" s="216"/>
      <c r="BUZ81" s="216"/>
      <c r="BVA81" s="216"/>
      <c r="BVB81" s="216"/>
      <c r="BVC81" s="216"/>
      <c r="BVD81" s="216"/>
      <c r="BVE81" s="216"/>
      <c r="BVF81" s="216"/>
      <c r="BVG81" s="216"/>
      <c r="BVH81" s="216"/>
      <c r="BVI81" s="216"/>
      <c r="BVJ81" s="216"/>
      <c r="BVK81" s="216"/>
      <c r="BVL81" s="216"/>
      <c r="BVM81" s="216"/>
      <c r="BVN81" s="216"/>
      <c r="BVO81" s="216"/>
      <c r="BVP81" s="216"/>
      <c r="BVQ81" s="216"/>
      <c r="BVR81" s="216"/>
      <c r="BVS81" s="216"/>
      <c r="BVT81" s="216"/>
      <c r="BVU81" s="216"/>
      <c r="BVV81" s="216"/>
      <c r="BVW81" s="216"/>
      <c r="BVX81" s="216"/>
      <c r="BVY81" s="216"/>
      <c r="BVZ81" s="216"/>
      <c r="BWA81" s="216"/>
      <c r="BWB81" s="216"/>
      <c r="BWC81" s="216"/>
      <c r="BWD81" s="216"/>
      <c r="BWE81" s="216"/>
      <c r="BWF81" s="216"/>
      <c r="BWG81" s="216"/>
      <c r="BWH81" s="216"/>
      <c r="BWI81" s="216"/>
      <c r="BWJ81" s="216"/>
      <c r="BWK81" s="216"/>
      <c r="BWL81" s="216"/>
      <c r="BWM81" s="216"/>
      <c r="BWN81" s="216"/>
      <c r="BWO81" s="216"/>
      <c r="BWP81" s="216"/>
      <c r="BWQ81" s="216"/>
      <c r="BWR81" s="216"/>
      <c r="BWS81" s="216"/>
      <c r="BWT81" s="216"/>
      <c r="BWU81" s="216"/>
      <c r="BWV81" s="216"/>
      <c r="BWW81" s="216"/>
      <c r="BWX81" s="216"/>
      <c r="BWY81" s="216"/>
      <c r="BWZ81" s="216"/>
      <c r="BXA81" s="216"/>
      <c r="BXB81" s="216"/>
      <c r="BXC81" s="216"/>
      <c r="BXD81" s="216"/>
      <c r="BXE81" s="216"/>
      <c r="BXF81" s="216"/>
      <c r="BXG81" s="216"/>
      <c r="BXH81" s="216"/>
      <c r="BXI81" s="216"/>
      <c r="BXJ81" s="216"/>
      <c r="BXK81" s="216"/>
      <c r="BXL81" s="216"/>
      <c r="BXM81" s="216"/>
      <c r="BXN81" s="216"/>
      <c r="BXO81" s="216"/>
      <c r="BXP81" s="216"/>
      <c r="BXQ81" s="216"/>
      <c r="BXR81" s="216"/>
      <c r="BXS81" s="216"/>
      <c r="BXT81" s="216"/>
      <c r="BXU81" s="216"/>
      <c r="BXV81" s="216"/>
      <c r="BXW81" s="216"/>
      <c r="BXX81" s="216"/>
      <c r="BXY81" s="216"/>
      <c r="BXZ81" s="216"/>
      <c r="BYA81" s="216"/>
      <c r="BYB81" s="216"/>
      <c r="BYC81" s="216"/>
      <c r="BYD81" s="216"/>
      <c r="BYE81" s="216"/>
      <c r="BYF81" s="216"/>
      <c r="BYG81" s="216"/>
      <c r="BYH81" s="216"/>
      <c r="BYI81" s="216"/>
      <c r="BYJ81" s="216"/>
      <c r="BYK81" s="216"/>
      <c r="BYL81" s="216"/>
      <c r="BYM81" s="216"/>
      <c r="BYN81" s="216"/>
      <c r="BYO81" s="216"/>
      <c r="BYP81" s="216"/>
      <c r="BYQ81" s="216"/>
      <c r="BYR81" s="216"/>
      <c r="BYS81" s="216"/>
      <c r="BYT81" s="216"/>
      <c r="BYU81" s="216"/>
      <c r="BYV81" s="216"/>
      <c r="BYW81" s="216"/>
      <c r="BYX81" s="216"/>
      <c r="BYY81" s="216"/>
      <c r="BYZ81" s="216"/>
      <c r="BZA81" s="216"/>
      <c r="BZB81" s="216"/>
      <c r="BZC81" s="216"/>
      <c r="BZD81" s="216"/>
      <c r="BZE81" s="216"/>
      <c r="BZF81" s="216"/>
      <c r="BZG81" s="216"/>
      <c r="BZH81" s="216"/>
      <c r="BZI81" s="216"/>
      <c r="BZJ81" s="216"/>
      <c r="BZK81" s="216"/>
      <c r="BZL81" s="216"/>
      <c r="BZM81" s="216"/>
      <c r="BZN81" s="216"/>
      <c r="BZO81" s="216"/>
      <c r="BZP81" s="216"/>
      <c r="BZQ81" s="216"/>
      <c r="BZR81" s="216"/>
      <c r="BZS81" s="216"/>
      <c r="BZT81" s="216"/>
      <c r="BZU81" s="216"/>
      <c r="BZV81" s="216"/>
      <c r="BZW81" s="216"/>
      <c r="BZX81" s="216"/>
      <c r="BZY81" s="216"/>
      <c r="BZZ81" s="216"/>
      <c r="CAA81" s="216"/>
      <c r="CAB81" s="216"/>
      <c r="CAC81" s="216"/>
      <c r="CAD81" s="216"/>
      <c r="CAE81" s="216"/>
      <c r="CAF81" s="216"/>
      <c r="CAG81" s="216"/>
      <c r="CAH81" s="216"/>
      <c r="CAI81" s="216"/>
      <c r="CAJ81" s="216"/>
      <c r="CAK81" s="216"/>
      <c r="CAL81" s="216"/>
      <c r="CAM81" s="216"/>
      <c r="CAN81" s="216"/>
      <c r="CAO81" s="216"/>
      <c r="CAP81" s="216"/>
      <c r="CAQ81" s="216"/>
      <c r="CAR81" s="216"/>
      <c r="CAS81" s="216"/>
      <c r="CAT81" s="216"/>
      <c r="CAU81" s="216"/>
      <c r="CAV81" s="216"/>
      <c r="CAW81" s="216"/>
      <c r="CAX81" s="216"/>
      <c r="CAY81" s="216"/>
      <c r="CAZ81" s="216"/>
      <c r="CBA81" s="216"/>
      <c r="CBB81" s="216"/>
      <c r="CBC81" s="216"/>
      <c r="CBD81" s="216"/>
      <c r="CBE81" s="216"/>
      <c r="CBF81" s="216"/>
      <c r="CBG81" s="216"/>
      <c r="CBH81" s="216"/>
      <c r="CBI81" s="216"/>
      <c r="CBJ81" s="216"/>
      <c r="CBK81" s="216"/>
      <c r="CBL81" s="216"/>
      <c r="CBM81" s="216"/>
      <c r="CBN81" s="216"/>
      <c r="CBO81" s="216"/>
      <c r="CBP81" s="216"/>
      <c r="CBQ81" s="216"/>
      <c r="CBR81" s="216"/>
      <c r="CBS81" s="216"/>
      <c r="CBT81" s="216"/>
      <c r="CBU81" s="216"/>
      <c r="CBV81" s="216"/>
      <c r="CBW81" s="216"/>
      <c r="CBX81" s="216"/>
      <c r="CBY81" s="216"/>
      <c r="CBZ81" s="216"/>
      <c r="CCA81" s="216"/>
      <c r="CCB81" s="216"/>
      <c r="CCC81" s="216"/>
      <c r="CCD81" s="216"/>
      <c r="CCE81" s="216"/>
      <c r="CCF81" s="216"/>
      <c r="CCG81" s="216"/>
      <c r="CCH81" s="216"/>
      <c r="CCI81" s="216"/>
      <c r="CCJ81" s="216"/>
      <c r="CCK81" s="216"/>
      <c r="CCL81" s="216"/>
      <c r="CCM81" s="216"/>
      <c r="CCN81" s="216"/>
      <c r="CCO81" s="216"/>
      <c r="CCP81" s="216"/>
      <c r="CCQ81" s="216"/>
      <c r="CCR81" s="216"/>
      <c r="CCS81" s="216"/>
      <c r="CCT81" s="216"/>
      <c r="CCU81" s="216"/>
      <c r="CCV81" s="216"/>
      <c r="CCW81" s="216"/>
      <c r="CCX81" s="216"/>
      <c r="CCY81" s="216"/>
      <c r="CCZ81" s="216"/>
      <c r="CDA81" s="216"/>
      <c r="CDB81" s="216"/>
      <c r="CDC81" s="216"/>
      <c r="CDD81" s="216"/>
      <c r="CDE81" s="216"/>
      <c r="CDF81" s="216"/>
      <c r="CDG81" s="216"/>
      <c r="CDH81" s="216"/>
      <c r="CDI81" s="216"/>
      <c r="CDJ81" s="216"/>
      <c r="CDK81" s="216"/>
      <c r="CDL81" s="216"/>
      <c r="CDM81" s="216"/>
      <c r="CDN81" s="216"/>
      <c r="CDO81" s="216"/>
      <c r="CDP81" s="216"/>
      <c r="CDQ81" s="216"/>
      <c r="CDR81" s="216"/>
      <c r="CDS81" s="216"/>
      <c r="CDT81" s="216"/>
      <c r="CDU81" s="216"/>
      <c r="CDV81" s="216"/>
      <c r="CDW81" s="216"/>
      <c r="CDX81" s="216"/>
      <c r="CDY81" s="216"/>
      <c r="CDZ81" s="216"/>
      <c r="CEA81" s="216"/>
      <c r="CEB81" s="216"/>
      <c r="CEC81" s="216"/>
      <c r="CED81" s="216"/>
      <c r="CEE81" s="216"/>
      <c r="CEF81" s="216"/>
      <c r="CEG81" s="216"/>
      <c r="CEH81" s="216"/>
      <c r="CEI81" s="216"/>
      <c r="CEJ81" s="216"/>
      <c r="CEK81" s="216"/>
      <c r="CEL81" s="216"/>
      <c r="CEM81" s="216"/>
      <c r="CEN81" s="216"/>
      <c r="CEO81" s="216"/>
      <c r="CEP81" s="216"/>
      <c r="CEQ81" s="216"/>
      <c r="CER81" s="216"/>
      <c r="CES81" s="216"/>
      <c r="CET81" s="216"/>
      <c r="CEU81" s="216"/>
      <c r="CEV81" s="216"/>
      <c r="CEW81" s="216"/>
      <c r="CEX81" s="216"/>
      <c r="CEY81" s="216"/>
      <c r="CEZ81" s="216"/>
      <c r="CFA81" s="216"/>
      <c r="CFB81" s="216"/>
      <c r="CFC81" s="216"/>
      <c r="CFD81" s="216"/>
      <c r="CFE81" s="216"/>
      <c r="CFF81" s="216"/>
      <c r="CFG81" s="216"/>
      <c r="CFH81" s="216"/>
      <c r="CFI81" s="216"/>
      <c r="CFJ81" s="216"/>
      <c r="CFK81" s="216"/>
      <c r="CFL81" s="216"/>
      <c r="CFM81" s="216"/>
      <c r="CFN81" s="216"/>
      <c r="CFO81" s="216"/>
      <c r="CFP81" s="216"/>
      <c r="CFQ81" s="216"/>
      <c r="CFR81" s="216"/>
      <c r="CFS81" s="216"/>
      <c r="CFT81" s="216"/>
      <c r="CFU81" s="216"/>
      <c r="CFV81" s="216"/>
      <c r="CFW81" s="216"/>
      <c r="CFX81" s="216"/>
      <c r="CFY81" s="216"/>
      <c r="CFZ81" s="216"/>
      <c r="CGA81" s="216"/>
      <c r="CGB81" s="216"/>
      <c r="CGC81" s="216"/>
      <c r="CGD81" s="216"/>
      <c r="CGE81" s="216"/>
      <c r="CGF81" s="216"/>
      <c r="CGG81" s="216"/>
      <c r="CGH81" s="216"/>
      <c r="CGI81" s="216"/>
      <c r="CGJ81" s="216"/>
      <c r="CGK81" s="216"/>
      <c r="CGL81" s="216"/>
      <c r="CGM81" s="216"/>
      <c r="CGN81" s="216"/>
      <c r="CGO81" s="216"/>
      <c r="CGP81" s="216"/>
      <c r="CGQ81" s="216"/>
      <c r="CGR81" s="216"/>
      <c r="CGS81" s="216"/>
      <c r="CGT81" s="216"/>
      <c r="CGU81" s="216"/>
      <c r="CGV81" s="216"/>
      <c r="CGW81" s="216"/>
      <c r="CGX81" s="216"/>
      <c r="CGY81" s="216"/>
      <c r="CGZ81" s="216"/>
      <c r="CHA81" s="216"/>
      <c r="CHB81" s="216"/>
      <c r="CHC81" s="216"/>
      <c r="CHD81" s="216"/>
      <c r="CHE81" s="216"/>
      <c r="CHF81" s="216"/>
      <c r="CHG81" s="216"/>
      <c r="CHH81" s="216"/>
      <c r="CHI81" s="216"/>
      <c r="CHJ81" s="216"/>
      <c r="CHK81" s="216"/>
      <c r="CHL81" s="216"/>
      <c r="CHM81" s="216"/>
      <c r="CHN81" s="216"/>
      <c r="CHO81" s="216"/>
      <c r="CHP81" s="216"/>
      <c r="CHQ81" s="216"/>
      <c r="CHR81" s="216"/>
      <c r="CHS81" s="216"/>
      <c r="CHT81" s="216"/>
      <c r="CHU81" s="216"/>
      <c r="CHV81" s="216"/>
      <c r="CHW81" s="216"/>
      <c r="CHX81" s="216"/>
      <c r="CHY81" s="216"/>
      <c r="CHZ81" s="216"/>
      <c r="CIA81" s="216"/>
      <c r="CIB81" s="216"/>
      <c r="CIC81" s="216"/>
      <c r="CID81" s="216"/>
      <c r="CIE81" s="216"/>
      <c r="CIF81" s="216"/>
      <c r="CIG81" s="216"/>
      <c r="CIH81" s="216"/>
      <c r="CII81" s="216"/>
      <c r="CIJ81" s="216"/>
      <c r="CIK81" s="216"/>
      <c r="CIL81" s="216"/>
      <c r="CIM81" s="216"/>
      <c r="CIN81" s="216"/>
      <c r="CIO81" s="216"/>
      <c r="CIP81" s="216"/>
      <c r="CIQ81" s="216"/>
      <c r="CIR81" s="216"/>
      <c r="CIS81" s="216"/>
      <c r="CIT81" s="216"/>
      <c r="CIU81" s="216"/>
      <c r="CIV81" s="216"/>
      <c r="CIW81" s="216"/>
      <c r="CIX81" s="216"/>
      <c r="CIY81" s="216"/>
      <c r="CIZ81" s="216"/>
      <c r="CJA81" s="216"/>
      <c r="CJB81" s="216"/>
      <c r="CJC81" s="216"/>
      <c r="CJD81" s="216"/>
      <c r="CJE81" s="216"/>
      <c r="CJF81" s="216"/>
      <c r="CJG81" s="216"/>
      <c r="CJH81" s="216"/>
      <c r="CJI81" s="216"/>
      <c r="CJJ81" s="216"/>
      <c r="CJK81" s="216"/>
      <c r="CJL81" s="216"/>
      <c r="CJM81" s="216"/>
      <c r="CJN81" s="216"/>
      <c r="CJO81" s="216"/>
      <c r="CJP81" s="216"/>
      <c r="CJQ81" s="216"/>
      <c r="CJR81" s="216"/>
      <c r="CJS81" s="216"/>
      <c r="CJT81" s="216"/>
      <c r="CJU81" s="216"/>
      <c r="CJV81" s="216"/>
      <c r="CJW81" s="216"/>
      <c r="CJX81" s="216"/>
      <c r="CJY81" s="216"/>
      <c r="CJZ81" s="216"/>
      <c r="CKA81" s="216"/>
      <c r="CKB81" s="216"/>
      <c r="CKC81" s="216"/>
      <c r="CKD81" s="216"/>
      <c r="CKE81" s="216"/>
      <c r="CKF81" s="216"/>
      <c r="CKG81" s="216"/>
      <c r="CKH81" s="216"/>
      <c r="CKI81" s="216"/>
      <c r="CKJ81" s="216"/>
      <c r="CKK81" s="216"/>
      <c r="CKL81" s="216"/>
      <c r="CKM81" s="216"/>
      <c r="CKN81" s="216"/>
      <c r="CKO81" s="216"/>
      <c r="CKP81" s="216"/>
      <c r="CKQ81" s="216"/>
      <c r="CKR81" s="216"/>
      <c r="CKS81" s="216"/>
      <c r="CKT81" s="216"/>
      <c r="CKU81" s="216"/>
      <c r="CKV81" s="216"/>
      <c r="CKW81" s="216"/>
      <c r="CKX81" s="216"/>
      <c r="CKY81" s="216"/>
      <c r="CKZ81" s="216"/>
      <c r="CLA81" s="216"/>
      <c r="CLB81" s="216"/>
      <c r="CLC81" s="216"/>
      <c r="CLD81" s="216"/>
      <c r="CLE81" s="216"/>
      <c r="CLF81" s="216"/>
      <c r="CLG81" s="216"/>
      <c r="CLH81" s="216"/>
      <c r="CLI81" s="216"/>
      <c r="CLJ81" s="216"/>
      <c r="CLK81" s="216"/>
      <c r="CLL81" s="216"/>
      <c r="CLM81" s="216"/>
      <c r="CLN81" s="216"/>
      <c r="CLO81" s="216"/>
      <c r="CLP81" s="216"/>
      <c r="CLQ81" s="216"/>
      <c r="CLR81" s="216"/>
      <c r="CLS81" s="216"/>
      <c r="CLT81" s="216"/>
      <c r="CLU81" s="216"/>
      <c r="CLV81" s="216"/>
      <c r="CLW81" s="216"/>
      <c r="CLX81" s="216"/>
      <c r="CLY81" s="216"/>
      <c r="CLZ81" s="216"/>
      <c r="CMA81" s="216"/>
      <c r="CMB81" s="216"/>
      <c r="CMC81" s="216"/>
      <c r="CMD81" s="216"/>
      <c r="CME81" s="216"/>
      <c r="CMF81" s="216"/>
      <c r="CMG81" s="216"/>
      <c r="CMH81" s="216"/>
      <c r="CMI81" s="216"/>
      <c r="CMJ81" s="216"/>
      <c r="CMK81" s="216"/>
      <c r="CML81" s="216"/>
      <c r="CMM81" s="216"/>
      <c r="CMN81" s="216"/>
      <c r="CMO81" s="216"/>
      <c r="CMP81" s="216"/>
      <c r="CMQ81" s="216"/>
      <c r="CMR81" s="216"/>
      <c r="CMS81" s="216"/>
      <c r="CMT81" s="216"/>
      <c r="CMU81" s="216"/>
      <c r="CMV81" s="216"/>
      <c r="CMW81" s="216"/>
      <c r="CMX81" s="216"/>
      <c r="CMY81" s="216"/>
      <c r="CMZ81" s="216"/>
      <c r="CNA81" s="216"/>
      <c r="CNB81" s="216"/>
      <c r="CNC81" s="216"/>
      <c r="CND81" s="216"/>
      <c r="CNE81" s="216"/>
      <c r="CNF81" s="216"/>
      <c r="CNG81" s="216"/>
      <c r="CNH81" s="216"/>
      <c r="CNI81" s="216"/>
      <c r="CNJ81" s="216"/>
      <c r="CNK81" s="216"/>
      <c r="CNL81" s="216"/>
      <c r="CNM81" s="216"/>
      <c r="CNN81" s="216"/>
      <c r="CNO81" s="216"/>
      <c r="CNP81" s="216"/>
      <c r="CNQ81" s="216"/>
      <c r="CNR81" s="216"/>
      <c r="CNS81" s="216"/>
      <c r="CNT81" s="216"/>
      <c r="CNU81" s="216"/>
      <c r="CNV81" s="216"/>
      <c r="CNW81" s="216"/>
      <c r="CNX81" s="216"/>
      <c r="CNY81" s="216"/>
      <c r="CNZ81" s="216"/>
      <c r="COA81" s="216"/>
      <c r="COB81" s="216"/>
      <c r="COC81" s="216"/>
      <c r="COD81" s="216"/>
      <c r="COE81" s="216"/>
      <c r="COF81" s="216"/>
      <c r="COG81" s="216"/>
      <c r="COH81" s="216"/>
      <c r="COI81" s="216"/>
      <c r="COJ81" s="216"/>
      <c r="COK81" s="216"/>
      <c r="COL81" s="216"/>
      <c r="COM81" s="216"/>
      <c r="CON81" s="216"/>
      <c r="COO81" s="216"/>
      <c r="COP81" s="216"/>
      <c r="COQ81" s="216"/>
      <c r="COR81" s="216"/>
      <c r="COS81" s="216"/>
      <c r="COT81" s="216"/>
      <c r="COU81" s="216"/>
      <c r="COV81" s="216"/>
      <c r="COW81" s="216"/>
      <c r="COX81" s="216"/>
      <c r="COY81" s="216"/>
      <c r="COZ81" s="216"/>
      <c r="CPA81" s="216"/>
      <c r="CPB81" s="216"/>
      <c r="CPC81" s="216"/>
      <c r="CPD81" s="216"/>
      <c r="CPE81" s="216"/>
      <c r="CPF81" s="216"/>
      <c r="CPG81" s="216"/>
      <c r="CPH81" s="216"/>
      <c r="CPI81" s="216"/>
      <c r="CPJ81" s="216"/>
      <c r="CPK81" s="216"/>
      <c r="CPL81" s="216"/>
      <c r="CPM81" s="216"/>
      <c r="CPN81" s="216"/>
      <c r="CPO81" s="216"/>
      <c r="CPP81" s="216"/>
      <c r="CPQ81" s="216"/>
      <c r="CPR81" s="216"/>
      <c r="CPS81" s="216"/>
      <c r="CPT81" s="216"/>
      <c r="CPU81" s="216"/>
      <c r="CPV81" s="216"/>
      <c r="CPW81" s="216"/>
      <c r="CPX81" s="216"/>
      <c r="CPY81" s="216"/>
      <c r="CPZ81" s="216"/>
      <c r="CQA81" s="216"/>
      <c r="CQB81" s="216"/>
      <c r="CQC81" s="216"/>
      <c r="CQD81" s="216"/>
      <c r="CQE81" s="216"/>
      <c r="CQF81" s="216"/>
      <c r="CQG81" s="216"/>
      <c r="CQH81" s="216"/>
      <c r="CQI81" s="216"/>
      <c r="CQJ81" s="216"/>
      <c r="CQK81" s="216"/>
      <c r="CQL81" s="216"/>
      <c r="CQM81" s="216"/>
      <c r="CQN81" s="216"/>
      <c r="CQO81" s="216"/>
      <c r="CQP81" s="216"/>
      <c r="CQQ81" s="216"/>
      <c r="CQR81" s="216"/>
      <c r="CQS81" s="216"/>
      <c r="CQT81" s="216"/>
      <c r="CQU81" s="216"/>
      <c r="CQV81" s="216"/>
      <c r="CQW81" s="216"/>
      <c r="CQX81" s="216"/>
      <c r="CQY81" s="216"/>
      <c r="CQZ81" s="216"/>
      <c r="CRA81" s="216"/>
      <c r="CRB81" s="216"/>
      <c r="CRC81" s="216"/>
      <c r="CRD81" s="216"/>
      <c r="CRE81" s="216"/>
      <c r="CRF81" s="216"/>
      <c r="CRG81" s="216"/>
      <c r="CRH81" s="216"/>
      <c r="CRI81" s="216"/>
      <c r="CRJ81" s="216"/>
      <c r="CRK81" s="216"/>
      <c r="CRL81" s="216"/>
      <c r="CRM81" s="216"/>
      <c r="CRN81" s="216"/>
      <c r="CRO81" s="216"/>
      <c r="CRP81" s="216"/>
      <c r="CRQ81" s="216"/>
      <c r="CRR81" s="216"/>
      <c r="CRS81" s="216"/>
      <c r="CRT81" s="216"/>
      <c r="CRU81" s="216"/>
      <c r="CRV81" s="216"/>
      <c r="CRW81" s="216"/>
      <c r="CRX81" s="216"/>
      <c r="CRY81" s="216"/>
      <c r="CRZ81" s="216"/>
      <c r="CSA81" s="216"/>
      <c r="CSB81" s="216"/>
      <c r="CSC81" s="216"/>
      <c r="CSD81" s="216"/>
      <c r="CSE81" s="216"/>
      <c r="CSF81" s="216"/>
      <c r="CSG81" s="216"/>
      <c r="CSH81" s="216"/>
      <c r="CSI81" s="216"/>
      <c r="CSJ81" s="216"/>
      <c r="CSK81" s="216"/>
      <c r="CSL81" s="216"/>
      <c r="CSM81" s="216"/>
      <c r="CSN81" s="216"/>
      <c r="CSO81" s="216"/>
      <c r="CSP81" s="216"/>
      <c r="CSQ81" s="216"/>
      <c r="CSR81" s="216"/>
      <c r="CSS81" s="216"/>
      <c r="CST81" s="216"/>
      <c r="CSU81" s="216"/>
      <c r="CSV81" s="216"/>
      <c r="CSW81" s="216"/>
      <c r="CSX81" s="216"/>
      <c r="CSY81" s="216"/>
      <c r="CSZ81" s="216"/>
      <c r="CTA81" s="216"/>
      <c r="CTB81" s="216"/>
      <c r="CTC81" s="216"/>
      <c r="CTD81" s="216"/>
      <c r="CTE81" s="216"/>
      <c r="CTF81" s="216"/>
      <c r="CTG81" s="216"/>
      <c r="CTH81" s="216"/>
      <c r="CTI81" s="216"/>
      <c r="CTJ81" s="216"/>
      <c r="CTK81" s="216"/>
      <c r="CTL81" s="216"/>
      <c r="CTM81" s="216"/>
      <c r="CTN81" s="216"/>
      <c r="CTO81" s="216"/>
      <c r="CTP81" s="216"/>
      <c r="CTQ81" s="216"/>
      <c r="CTR81" s="216"/>
      <c r="CTS81" s="216"/>
      <c r="CTT81" s="216"/>
      <c r="CTU81" s="216"/>
      <c r="CTV81" s="216"/>
      <c r="CTW81" s="216"/>
      <c r="CTX81" s="216"/>
      <c r="CTY81" s="216"/>
      <c r="CTZ81" s="216"/>
      <c r="CUA81" s="216"/>
      <c r="CUB81" s="216"/>
      <c r="CUC81" s="216"/>
      <c r="CUD81" s="216"/>
      <c r="CUE81" s="216"/>
      <c r="CUF81" s="216"/>
      <c r="CUG81" s="216"/>
      <c r="CUH81" s="216"/>
      <c r="CUI81" s="216"/>
      <c r="CUJ81" s="216"/>
      <c r="CUK81" s="216"/>
      <c r="CUL81" s="216"/>
      <c r="CUM81" s="216"/>
      <c r="CUN81" s="216"/>
      <c r="CUO81" s="216"/>
      <c r="CUP81" s="216"/>
      <c r="CUQ81" s="216"/>
      <c r="CUR81" s="216"/>
      <c r="CUS81" s="216"/>
      <c r="CUT81" s="216"/>
      <c r="CUU81" s="216"/>
      <c r="CUV81" s="216"/>
      <c r="CUW81" s="216"/>
      <c r="CUX81" s="216"/>
      <c r="CUY81" s="216"/>
      <c r="CUZ81" s="216"/>
      <c r="CVA81" s="216"/>
      <c r="CVB81" s="216"/>
      <c r="CVC81" s="216"/>
      <c r="CVD81" s="216"/>
      <c r="CVE81" s="216"/>
      <c r="CVF81" s="216"/>
      <c r="CVG81" s="216"/>
      <c r="CVH81" s="216"/>
      <c r="CVI81" s="216"/>
      <c r="CVJ81" s="216"/>
      <c r="CVK81" s="216"/>
      <c r="CVL81" s="216"/>
      <c r="CVM81" s="216"/>
      <c r="CVN81" s="216"/>
      <c r="CVO81" s="216"/>
      <c r="CVP81" s="216"/>
      <c r="CVQ81" s="216"/>
      <c r="CVR81" s="216"/>
      <c r="CVS81" s="216"/>
      <c r="CVT81" s="216"/>
      <c r="CVU81" s="216"/>
      <c r="CVV81" s="216"/>
      <c r="CVW81" s="216"/>
      <c r="CVX81" s="216"/>
      <c r="CVY81" s="216"/>
      <c r="CVZ81" s="216"/>
      <c r="CWA81" s="216"/>
      <c r="CWB81" s="216"/>
      <c r="CWC81" s="216"/>
      <c r="CWD81" s="216"/>
      <c r="CWE81" s="216"/>
      <c r="CWF81" s="216"/>
      <c r="CWG81" s="216"/>
      <c r="CWH81" s="216"/>
      <c r="CWI81" s="216"/>
      <c r="CWJ81" s="216"/>
      <c r="CWK81" s="216"/>
      <c r="CWL81" s="216"/>
      <c r="CWM81" s="216"/>
      <c r="CWN81" s="216"/>
      <c r="CWO81" s="216"/>
      <c r="CWP81" s="216"/>
      <c r="CWQ81" s="216"/>
      <c r="CWR81" s="216"/>
      <c r="CWS81" s="216"/>
      <c r="CWT81" s="216"/>
      <c r="CWU81" s="216"/>
      <c r="CWV81" s="216"/>
      <c r="CWW81" s="216"/>
      <c r="CWX81" s="216"/>
      <c r="CWY81" s="216"/>
      <c r="CWZ81" s="216"/>
      <c r="CXA81" s="216"/>
      <c r="CXB81" s="216"/>
      <c r="CXC81" s="216"/>
      <c r="CXD81" s="216"/>
      <c r="CXE81" s="216"/>
      <c r="CXF81" s="216"/>
      <c r="CXG81" s="216"/>
      <c r="CXH81" s="216"/>
      <c r="CXI81" s="216"/>
      <c r="CXJ81" s="216"/>
      <c r="CXK81" s="216"/>
      <c r="CXL81" s="216"/>
      <c r="CXM81" s="216"/>
      <c r="CXN81" s="216"/>
      <c r="CXO81" s="216"/>
      <c r="CXP81" s="216"/>
      <c r="CXQ81" s="216"/>
      <c r="CXR81" s="216"/>
      <c r="CXS81" s="216"/>
      <c r="CXT81" s="216"/>
      <c r="CXU81" s="216"/>
      <c r="CXV81" s="216"/>
      <c r="CXW81" s="216"/>
      <c r="CXX81" s="216"/>
      <c r="CXY81" s="216"/>
      <c r="CXZ81" s="216"/>
      <c r="CYA81" s="216"/>
      <c r="CYB81" s="216"/>
      <c r="CYC81" s="216"/>
      <c r="CYD81" s="216"/>
      <c r="CYE81" s="216"/>
      <c r="CYF81" s="216"/>
      <c r="CYG81" s="216"/>
      <c r="CYH81" s="216"/>
      <c r="CYI81" s="216"/>
      <c r="CYJ81" s="216"/>
      <c r="CYK81" s="216"/>
      <c r="CYL81" s="216"/>
      <c r="CYM81" s="216"/>
      <c r="CYN81" s="216"/>
      <c r="CYO81" s="216"/>
      <c r="CYP81" s="216"/>
      <c r="CYQ81" s="216"/>
      <c r="CYR81" s="216"/>
      <c r="CYS81" s="216"/>
      <c r="CYT81" s="216"/>
      <c r="CYU81" s="216"/>
      <c r="CYV81" s="216"/>
      <c r="CYW81" s="216"/>
      <c r="CYX81" s="216"/>
      <c r="CYY81" s="216"/>
      <c r="CYZ81" s="216"/>
      <c r="CZA81" s="216"/>
      <c r="CZB81" s="216"/>
      <c r="CZC81" s="216"/>
      <c r="CZD81" s="216"/>
      <c r="CZE81" s="216"/>
      <c r="CZF81" s="216"/>
      <c r="CZG81" s="216"/>
      <c r="CZH81" s="216"/>
      <c r="CZI81" s="216"/>
      <c r="CZJ81" s="216"/>
      <c r="CZK81" s="216"/>
      <c r="CZL81" s="216"/>
      <c r="CZM81" s="216"/>
      <c r="CZN81" s="216"/>
      <c r="CZO81" s="216"/>
      <c r="CZP81" s="216"/>
      <c r="CZQ81" s="216"/>
      <c r="CZR81" s="216"/>
      <c r="CZS81" s="216"/>
      <c r="CZT81" s="216"/>
      <c r="CZU81" s="216"/>
      <c r="CZV81" s="216"/>
      <c r="CZW81" s="216"/>
      <c r="CZX81" s="216"/>
      <c r="CZY81" s="216"/>
      <c r="CZZ81" s="216"/>
      <c r="DAA81" s="216"/>
      <c r="DAB81" s="216"/>
      <c r="DAC81" s="216"/>
      <c r="DAD81" s="216"/>
      <c r="DAE81" s="216"/>
      <c r="DAF81" s="216"/>
      <c r="DAG81" s="216"/>
      <c r="DAH81" s="216"/>
      <c r="DAI81" s="216"/>
      <c r="DAJ81" s="216"/>
      <c r="DAK81" s="216"/>
      <c r="DAL81" s="216"/>
      <c r="DAM81" s="216"/>
      <c r="DAN81" s="216"/>
      <c r="DAO81" s="216"/>
      <c r="DAP81" s="216"/>
      <c r="DAQ81" s="216"/>
      <c r="DAR81" s="216"/>
      <c r="DAS81" s="216"/>
      <c r="DAT81" s="216"/>
      <c r="DAU81" s="216"/>
      <c r="DAV81" s="216"/>
      <c r="DAW81" s="216"/>
      <c r="DAX81" s="216"/>
      <c r="DAY81" s="216"/>
      <c r="DAZ81" s="216"/>
      <c r="DBA81" s="216"/>
      <c r="DBB81" s="216"/>
      <c r="DBC81" s="216"/>
      <c r="DBD81" s="216"/>
      <c r="DBE81" s="216"/>
      <c r="DBF81" s="216"/>
      <c r="DBG81" s="216"/>
      <c r="DBH81" s="216"/>
      <c r="DBI81" s="216"/>
      <c r="DBJ81" s="216"/>
      <c r="DBK81" s="216"/>
      <c r="DBL81" s="216"/>
      <c r="DBM81" s="216"/>
      <c r="DBN81" s="216"/>
      <c r="DBO81" s="216"/>
      <c r="DBP81" s="216"/>
      <c r="DBQ81" s="216"/>
      <c r="DBR81" s="216"/>
      <c r="DBS81" s="216"/>
      <c r="DBT81" s="216"/>
      <c r="DBU81" s="216"/>
      <c r="DBV81" s="216"/>
      <c r="DBW81" s="216"/>
      <c r="DBX81" s="216"/>
      <c r="DBY81" s="216"/>
      <c r="DBZ81" s="216"/>
      <c r="DCA81" s="216"/>
      <c r="DCB81" s="216"/>
      <c r="DCC81" s="216"/>
      <c r="DCD81" s="216"/>
      <c r="DCE81" s="216"/>
      <c r="DCF81" s="216"/>
      <c r="DCG81" s="216"/>
      <c r="DCH81" s="216"/>
      <c r="DCI81" s="216"/>
      <c r="DCJ81" s="216"/>
      <c r="DCK81" s="216"/>
      <c r="DCL81" s="216"/>
      <c r="DCM81" s="216"/>
      <c r="DCN81" s="216"/>
      <c r="DCO81" s="216"/>
      <c r="DCP81" s="216"/>
      <c r="DCQ81" s="216"/>
      <c r="DCR81" s="216"/>
      <c r="DCS81" s="216"/>
      <c r="DCT81" s="216"/>
      <c r="DCU81" s="216"/>
      <c r="DCV81" s="216"/>
      <c r="DCW81" s="216"/>
      <c r="DCX81" s="216"/>
      <c r="DCY81" s="216"/>
      <c r="DCZ81" s="216"/>
      <c r="DDA81" s="216"/>
      <c r="DDB81" s="216"/>
      <c r="DDC81" s="216"/>
      <c r="DDD81" s="216"/>
      <c r="DDE81" s="216"/>
      <c r="DDF81" s="216"/>
      <c r="DDG81" s="216"/>
      <c r="DDH81" s="216"/>
      <c r="DDI81" s="216"/>
      <c r="DDJ81" s="216"/>
      <c r="DDK81" s="216"/>
      <c r="DDL81" s="216"/>
      <c r="DDM81" s="216"/>
      <c r="DDN81" s="216"/>
      <c r="DDO81" s="216"/>
      <c r="DDP81" s="216"/>
      <c r="DDQ81" s="216"/>
      <c r="DDR81" s="216"/>
      <c r="DDS81" s="216"/>
      <c r="DDT81" s="216"/>
      <c r="DDU81" s="216"/>
      <c r="DDV81" s="216"/>
      <c r="DDW81" s="216"/>
      <c r="DDX81" s="216"/>
      <c r="DDY81" s="216"/>
      <c r="DDZ81" s="216"/>
      <c r="DEA81" s="216"/>
      <c r="DEB81" s="216"/>
      <c r="DEC81" s="216"/>
      <c r="DED81" s="216"/>
      <c r="DEE81" s="216"/>
      <c r="DEF81" s="216"/>
      <c r="DEG81" s="216"/>
      <c r="DEH81" s="216"/>
      <c r="DEI81" s="216"/>
      <c r="DEJ81" s="216"/>
      <c r="DEK81" s="216"/>
      <c r="DEL81" s="216"/>
      <c r="DEM81" s="216"/>
      <c r="DEN81" s="216"/>
      <c r="DEO81" s="216"/>
      <c r="DEP81" s="216"/>
      <c r="DEQ81" s="216"/>
      <c r="DER81" s="216"/>
      <c r="DES81" s="216"/>
      <c r="DET81" s="216"/>
      <c r="DEU81" s="216"/>
      <c r="DEV81" s="216"/>
      <c r="DEW81" s="216"/>
      <c r="DEX81" s="216"/>
      <c r="DEY81" s="216"/>
      <c r="DEZ81" s="216"/>
      <c r="DFA81" s="216"/>
      <c r="DFB81" s="216"/>
      <c r="DFC81" s="216"/>
      <c r="DFD81" s="216"/>
      <c r="DFE81" s="216"/>
      <c r="DFF81" s="216"/>
      <c r="DFG81" s="216"/>
      <c r="DFH81" s="216"/>
      <c r="DFI81" s="216"/>
      <c r="DFJ81" s="216"/>
      <c r="DFK81" s="216"/>
      <c r="DFL81" s="216"/>
      <c r="DFM81" s="216"/>
      <c r="DFN81" s="216"/>
      <c r="DFO81" s="216"/>
      <c r="DFP81" s="216"/>
      <c r="DFQ81" s="216"/>
      <c r="DFR81" s="216"/>
      <c r="DFS81" s="216"/>
      <c r="DFT81" s="216"/>
      <c r="DFU81" s="216"/>
      <c r="DFV81" s="216"/>
      <c r="DFW81" s="216"/>
      <c r="DFX81" s="216"/>
      <c r="DFY81" s="216"/>
      <c r="DFZ81" s="216"/>
      <c r="DGA81" s="216"/>
      <c r="DGB81" s="216"/>
      <c r="DGC81" s="216"/>
      <c r="DGD81" s="216"/>
      <c r="DGE81" s="216"/>
      <c r="DGF81" s="216"/>
      <c r="DGG81" s="216"/>
      <c r="DGH81" s="216"/>
      <c r="DGI81" s="216"/>
      <c r="DGJ81" s="216"/>
      <c r="DGK81" s="216"/>
      <c r="DGL81" s="216"/>
      <c r="DGM81" s="216"/>
      <c r="DGN81" s="216"/>
      <c r="DGO81" s="216"/>
      <c r="DGP81" s="216"/>
      <c r="DGQ81" s="216"/>
      <c r="DGR81" s="216"/>
      <c r="DGS81" s="216"/>
      <c r="DGT81" s="216"/>
      <c r="DGU81" s="216"/>
      <c r="DGV81" s="216"/>
      <c r="DGW81" s="216"/>
      <c r="DGX81" s="216"/>
      <c r="DGY81" s="216"/>
      <c r="DGZ81" s="216"/>
      <c r="DHA81" s="216"/>
      <c r="DHB81" s="216"/>
      <c r="DHC81" s="216"/>
      <c r="DHD81" s="216"/>
      <c r="DHE81" s="216"/>
      <c r="DHF81" s="216"/>
      <c r="DHG81" s="216"/>
      <c r="DHH81" s="216"/>
      <c r="DHI81" s="216"/>
      <c r="DHJ81" s="216"/>
      <c r="DHK81" s="216"/>
      <c r="DHL81" s="216"/>
      <c r="DHM81" s="216"/>
      <c r="DHN81" s="216"/>
      <c r="DHO81" s="216"/>
      <c r="DHP81" s="216"/>
      <c r="DHQ81" s="216"/>
      <c r="DHR81" s="216"/>
      <c r="DHS81" s="216"/>
      <c r="DHT81" s="216"/>
      <c r="DHU81" s="216"/>
      <c r="DHV81" s="216"/>
      <c r="DHW81" s="216"/>
      <c r="DHX81" s="216"/>
      <c r="DHY81" s="216"/>
      <c r="DHZ81" s="216"/>
      <c r="DIA81" s="216"/>
      <c r="DIB81" s="216"/>
      <c r="DIC81" s="216"/>
      <c r="DID81" s="216"/>
      <c r="DIE81" s="216"/>
      <c r="DIF81" s="216"/>
      <c r="DIG81" s="216"/>
      <c r="DIH81" s="216"/>
      <c r="DII81" s="216"/>
      <c r="DIJ81" s="216"/>
      <c r="DIK81" s="216"/>
      <c r="DIL81" s="216"/>
      <c r="DIM81" s="216"/>
      <c r="DIN81" s="216"/>
      <c r="DIO81" s="216"/>
      <c r="DIP81" s="216"/>
      <c r="DIQ81" s="216"/>
      <c r="DIR81" s="216"/>
      <c r="DIS81" s="216"/>
      <c r="DIT81" s="216"/>
      <c r="DIU81" s="216"/>
      <c r="DIV81" s="216"/>
      <c r="DIW81" s="216"/>
      <c r="DIX81" s="216"/>
      <c r="DIY81" s="216"/>
      <c r="DIZ81" s="216"/>
      <c r="DJA81" s="216"/>
      <c r="DJB81" s="216"/>
      <c r="DJC81" s="216"/>
      <c r="DJD81" s="216"/>
      <c r="DJE81" s="216"/>
      <c r="DJF81" s="216"/>
      <c r="DJG81" s="216"/>
      <c r="DJH81" s="216"/>
      <c r="DJI81" s="216"/>
      <c r="DJJ81" s="216"/>
      <c r="DJK81" s="216"/>
      <c r="DJL81" s="216"/>
      <c r="DJM81" s="216"/>
      <c r="DJN81" s="216"/>
      <c r="DJO81" s="216"/>
      <c r="DJP81" s="216"/>
      <c r="DJQ81" s="216"/>
      <c r="DJR81" s="216"/>
      <c r="DJS81" s="216"/>
      <c r="DJT81" s="216"/>
      <c r="DJU81" s="216"/>
      <c r="DJV81" s="216"/>
      <c r="DJW81" s="216"/>
      <c r="DJX81" s="216"/>
      <c r="DJY81" s="216"/>
      <c r="DJZ81" s="216"/>
      <c r="DKA81" s="216"/>
      <c r="DKB81" s="216"/>
      <c r="DKC81" s="216"/>
      <c r="DKD81" s="216"/>
      <c r="DKE81" s="216"/>
      <c r="DKF81" s="216"/>
      <c r="DKG81" s="216"/>
      <c r="DKH81" s="216"/>
      <c r="DKI81" s="216"/>
      <c r="DKJ81" s="216"/>
      <c r="DKK81" s="216"/>
      <c r="DKL81" s="216"/>
      <c r="DKM81" s="216"/>
      <c r="DKN81" s="216"/>
      <c r="DKO81" s="216"/>
      <c r="DKP81" s="216"/>
      <c r="DKQ81" s="216"/>
      <c r="DKR81" s="216"/>
      <c r="DKS81" s="216"/>
      <c r="DKT81" s="216"/>
      <c r="DKU81" s="216"/>
      <c r="DKV81" s="216"/>
      <c r="DKW81" s="216"/>
      <c r="DKX81" s="216"/>
      <c r="DKY81" s="216"/>
      <c r="DKZ81" s="216"/>
      <c r="DLA81" s="216"/>
      <c r="DLB81" s="216"/>
      <c r="DLC81" s="216"/>
      <c r="DLD81" s="216"/>
      <c r="DLE81" s="216"/>
      <c r="DLF81" s="216"/>
      <c r="DLG81" s="216"/>
      <c r="DLH81" s="216"/>
      <c r="DLI81" s="216"/>
      <c r="DLJ81" s="216"/>
      <c r="DLK81" s="216"/>
      <c r="DLL81" s="216"/>
      <c r="DLM81" s="216"/>
      <c r="DLN81" s="216"/>
      <c r="DLO81" s="216"/>
      <c r="DLP81" s="216"/>
      <c r="DLQ81" s="216"/>
      <c r="DLR81" s="216"/>
      <c r="DLS81" s="216"/>
      <c r="DLT81" s="216"/>
      <c r="DLU81" s="216"/>
      <c r="DLV81" s="216"/>
      <c r="DLW81" s="216"/>
      <c r="DLX81" s="216"/>
      <c r="DLY81" s="216"/>
      <c r="DLZ81" s="216"/>
      <c r="DMA81" s="216"/>
      <c r="DMB81" s="216"/>
      <c r="DMC81" s="216"/>
      <c r="DMD81" s="216"/>
      <c r="DME81" s="216"/>
      <c r="DMF81" s="216"/>
      <c r="DMG81" s="216"/>
      <c r="DMH81" s="216"/>
      <c r="DMI81" s="216"/>
      <c r="DMJ81" s="216"/>
      <c r="DMK81" s="216"/>
      <c r="DML81" s="216"/>
      <c r="DMM81" s="216"/>
      <c r="DMN81" s="216"/>
      <c r="DMO81" s="216"/>
      <c r="DMP81" s="216"/>
      <c r="DMQ81" s="216"/>
      <c r="DMR81" s="216"/>
      <c r="DMS81" s="216"/>
      <c r="DMT81" s="216"/>
      <c r="DMU81" s="216"/>
      <c r="DMV81" s="216"/>
      <c r="DMW81" s="216"/>
      <c r="DMX81" s="216"/>
      <c r="DMY81" s="216"/>
      <c r="DMZ81" s="216"/>
      <c r="DNA81" s="216"/>
      <c r="DNB81" s="216"/>
      <c r="DNC81" s="216"/>
      <c r="DND81" s="216"/>
      <c r="DNE81" s="216"/>
      <c r="DNF81" s="216"/>
      <c r="DNG81" s="216"/>
      <c r="DNH81" s="216"/>
      <c r="DNI81" s="216"/>
      <c r="DNJ81" s="216"/>
      <c r="DNK81" s="216"/>
      <c r="DNL81" s="216"/>
      <c r="DNM81" s="216"/>
      <c r="DNN81" s="216"/>
      <c r="DNO81" s="216"/>
      <c r="DNP81" s="216"/>
      <c r="DNQ81" s="216"/>
      <c r="DNR81" s="216"/>
      <c r="DNS81" s="216"/>
      <c r="DNT81" s="216"/>
      <c r="DNU81" s="216"/>
      <c r="DNV81" s="216"/>
      <c r="DNW81" s="216"/>
      <c r="DNX81" s="216"/>
      <c r="DNY81" s="216"/>
      <c r="DNZ81" s="216"/>
      <c r="DOA81" s="216"/>
      <c r="DOB81" s="216"/>
      <c r="DOC81" s="216"/>
      <c r="DOD81" s="216"/>
      <c r="DOE81" s="216"/>
      <c r="DOF81" s="216"/>
      <c r="DOG81" s="216"/>
      <c r="DOH81" s="216"/>
      <c r="DOI81" s="216"/>
      <c r="DOJ81" s="216"/>
      <c r="DOK81" s="216"/>
      <c r="DOL81" s="216"/>
      <c r="DOM81" s="216"/>
      <c r="DON81" s="216"/>
      <c r="DOO81" s="216"/>
      <c r="DOP81" s="216"/>
      <c r="DOQ81" s="216"/>
      <c r="DOR81" s="216"/>
      <c r="DOS81" s="216"/>
      <c r="DOT81" s="216"/>
      <c r="DOU81" s="216"/>
      <c r="DOV81" s="216"/>
      <c r="DOW81" s="216"/>
      <c r="DOX81" s="216"/>
      <c r="DOY81" s="216"/>
      <c r="DOZ81" s="216"/>
      <c r="DPA81" s="216"/>
      <c r="DPB81" s="216"/>
      <c r="DPC81" s="216"/>
      <c r="DPD81" s="216"/>
      <c r="DPE81" s="216"/>
      <c r="DPF81" s="216"/>
      <c r="DPG81" s="216"/>
      <c r="DPH81" s="216"/>
      <c r="DPI81" s="216"/>
      <c r="DPJ81" s="216"/>
      <c r="DPK81" s="216"/>
      <c r="DPL81" s="216"/>
      <c r="DPM81" s="216"/>
      <c r="DPN81" s="216"/>
      <c r="DPO81" s="216"/>
      <c r="DPP81" s="216"/>
      <c r="DPQ81" s="216"/>
      <c r="DPR81" s="216"/>
      <c r="DPS81" s="216"/>
      <c r="DPT81" s="216"/>
      <c r="DPU81" s="216"/>
      <c r="DPV81" s="216"/>
      <c r="DPW81" s="216"/>
      <c r="DPX81" s="216"/>
      <c r="DPY81" s="216"/>
      <c r="DPZ81" s="216"/>
      <c r="DQA81" s="216"/>
      <c r="DQB81" s="216"/>
      <c r="DQC81" s="216"/>
      <c r="DQD81" s="216"/>
      <c r="DQE81" s="216"/>
      <c r="DQF81" s="216"/>
      <c r="DQG81" s="216"/>
      <c r="DQH81" s="216"/>
      <c r="DQI81" s="216"/>
      <c r="DQJ81" s="216"/>
      <c r="DQK81" s="216"/>
      <c r="DQL81" s="216"/>
      <c r="DQM81" s="216"/>
      <c r="DQN81" s="216"/>
      <c r="DQO81" s="216"/>
      <c r="DQP81" s="216"/>
      <c r="DQQ81" s="216"/>
      <c r="DQR81" s="216"/>
      <c r="DQS81" s="216"/>
      <c r="DQT81" s="216"/>
      <c r="DQU81" s="216"/>
      <c r="DQV81" s="216"/>
      <c r="DQW81" s="216"/>
      <c r="DQX81" s="216"/>
      <c r="DQY81" s="216"/>
      <c r="DQZ81" s="216"/>
      <c r="DRA81" s="216"/>
      <c r="DRB81" s="216"/>
      <c r="DRC81" s="216"/>
      <c r="DRD81" s="216"/>
      <c r="DRE81" s="216"/>
      <c r="DRF81" s="216"/>
      <c r="DRG81" s="216"/>
      <c r="DRH81" s="216"/>
      <c r="DRI81" s="216"/>
      <c r="DRJ81" s="216"/>
      <c r="DRK81" s="216"/>
      <c r="DRL81" s="216"/>
      <c r="DRM81" s="216"/>
      <c r="DRN81" s="216"/>
      <c r="DRO81" s="216"/>
      <c r="DRP81" s="216"/>
      <c r="DRQ81" s="216"/>
      <c r="DRR81" s="216"/>
      <c r="DRS81" s="216"/>
      <c r="DRT81" s="216"/>
      <c r="DRU81" s="216"/>
      <c r="DRV81" s="216"/>
      <c r="DRW81" s="216"/>
      <c r="DRX81" s="216"/>
      <c r="DRY81" s="216"/>
      <c r="DRZ81" s="216"/>
      <c r="DSA81" s="216"/>
      <c r="DSB81" s="216"/>
      <c r="DSC81" s="216"/>
      <c r="DSD81" s="216"/>
      <c r="DSE81" s="216"/>
      <c r="DSF81" s="216"/>
      <c r="DSG81" s="216"/>
      <c r="DSH81" s="216"/>
      <c r="DSI81" s="216"/>
      <c r="DSJ81" s="216"/>
      <c r="DSK81" s="216"/>
      <c r="DSL81" s="216"/>
      <c r="DSM81" s="216"/>
      <c r="DSN81" s="216"/>
      <c r="DSO81" s="216"/>
      <c r="DSP81" s="216"/>
      <c r="DSQ81" s="216"/>
      <c r="DSR81" s="216"/>
      <c r="DSS81" s="216"/>
      <c r="DST81" s="216"/>
      <c r="DSU81" s="216"/>
      <c r="DSV81" s="216"/>
      <c r="DSW81" s="216"/>
      <c r="DSX81" s="216"/>
      <c r="DSY81" s="216"/>
      <c r="DSZ81" s="216"/>
      <c r="DTA81" s="216"/>
      <c r="DTB81" s="216"/>
      <c r="DTC81" s="216"/>
      <c r="DTD81" s="216"/>
      <c r="DTE81" s="216"/>
      <c r="DTF81" s="216"/>
      <c r="DTG81" s="216"/>
      <c r="DTH81" s="216"/>
      <c r="DTI81" s="216"/>
      <c r="DTJ81" s="216"/>
      <c r="DTK81" s="216"/>
      <c r="DTL81" s="216"/>
      <c r="DTM81" s="216"/>
      <c r="DTN81" s="216"/>
      <c r="DTO81" s="216"/>
      <c r="DTP81" s="216"/>
      <c r="DTQ81" s="216"/>
      <c r="DTR81" s="216"/>
      <c r="DTS81" s="216"/>
      <c r="DTT81" s="216"/>
      <c r="DTU81" s="216"/>
      <c r="DTV81" s="216"/>
      <c r="DTW81" s="216"/>
      <c r="DTX81" s="216"/>
      <c r="DTY81" s="216"/>
      <c r="DTZ81" s="216"/>
      <c r="DUA81" s="216"/>
      <c r="DUB81" s="216"/>
      <c r="DUC81" s="216"/>
      <c r="DUD81" s="216"/>
      <c r="DUE81" s="216"/>
      <c r="DUF81" s="216"/>
      <c r="DUG81" s="216"/>
      <c r="DUH81" s="216"/>
      <c r="DUI81" s="216"/>
      <c r="DUJ81" s="216"/>
      <c r="DUK81" s="216"/>
      <c r="DUL81" s="216"/>
      <c r="DUM81" s="216"/>
      <c r="DUN81" s="216"/>
      <c r="DUO81" s="216"/>
      <c r="DUP81" s="216"/>
      <c r="DUQ81" s="216"/>
      <c r="DUR81" s="216"/>
      <c r="DUS81" s="216"/>
      <c r="DUT81" s="216"/>
      <c r="DUU81" s="216"/>
      <c r="DUV81" s="216"/>
      <c r="DUW81" s="216"/>
      <c r="DUX81" s="216"/>
      <c r="DUY81" s="216"/>
      <c r="DUZ81" s="216"/>
      <c r="DVA81" s="216"/>
      <c r="DVB81" s="216"/>
      <c r="DVC81" s="216"/>
      <c r="DVD81" s="216"/>
      <c r="DVE81" s="216"/>
      <c r="DVF81" s="216"/>
      <c r="DVG81" s="216"/>
      <c r="DVH81" s="216"/>
      <c r="DVI81" s="216"/>
      <c r="DVJ81" s="216"/>
      <c r="DVK81" s="216"/>
      <c r="DVL81" s="216"/>
      <c r="DVM81" s="216"/>
      <c r="DVN81" s="216"/>
      <c r="DVO81" s="216"/>
      <c r="DVP81" s="216"/>
      <c r="DVQ81" s="216"/>
      <c r="DVR81" s="216"/>
      <c r="DVS81" s="216"/>
      <c r="DVT81" s="216"/>
      <c r="DVU81" s="216"/>
      <c r="DVV81" s="216"/>
      <c r="DVW81" s="216"/>
      <c r="DVX81" s="216"/>
      <c r="DVY81" s="216"/>
      <c r="DVZ81" s="216"/>
      <c r="DWA81" s="216"/>
      <c r="DWB81" s="216"/>
      <c r="DWC81" s="216"/>
      <c r="DWD81" s="216"/>
      <c r="DWE81" s="216"/>
      <c r="DWF81" s="216"/>
      <c r="DWG81" s="216"/>
      <c r="DWH81" s="216"/>
      <c r="DWI81" s="216"/>
      <c r="DWJ81" s="216"/>
      <c r="DWK81" s="216"/>
      <c r="DWL81" s="216"/>
      <c r="DWM81" s="216"/>
      <c r="DWN81" s="216"/>
      <c r="DWO81" s="216"/>
      <c r="DWP81" s="216"/>
      <c r="DWQ81" s="216"/>
      <c r="DWR81" s="216"/>
      <c r="DWS81" s="216"/>
      <c r="DWT81" s="216"/>
      <c r="DWU81" s="216"/>
      <c r="DWV81" s="216"/>
      <c r="DWW81" s="216"/>
      <c r="DWX81" s="216"/>
      <c r="DWY81" s="216"/>
      <c r="DWZ81" s="216"/>
      <c r="DXA81" s="216"/>
      <c r="DXB81" s="216"/>
      <c r="DXC81" s="216"/>
      <c r="DXD81" s="216"/>
      <c r="DXE81" s="216"/>
      <c r="DXF81" s="216"/>
      <c r="DXG81" s="216"/>
      <c r="DXH81" s="216"/>
      <c r="DXI81" s="216"/>
      <c r="DXJ81" s="216"/>
      <c r="DXK81" s="216"/>
      <c r="DXL81" s="216"/>
      <c r="DXM81" s="216"/>
      <c r="DXN81" s="216"/>
      <c r="DXO81" s="216"/>
      <c r="DXP81" s="216"/>
      <c r="DXQ81" s="216"/>
      <c r="DXR81" s="216"/>
      <c r="DXS81" s="216"/>
      <c r="DXT81" s="216"/>
      <c r="DXU81" s="216"/>
      <c r="DXV81" s="216"/>
      <c r="DXW81" s="216"/>
      <c r="DXX81" s="216"/>
      <c r="DXY81" s="216"/>
      <c r="DXZ81" s="216"/>
      <c r="DYA81" s="216"/>
      <c r="DYB81" s="216"/>
      <c r="DYC81" s="216"/>
      <c r="DYD81" s="216"/>
      <c r="DYE81" s="216"/>
      <c r="DYF81" s="216"/>
      <c r="DYG81" s="216"/>
      <c r="DYH81" s="216"/>
      <c r="DYI81" s="216"/>
      <c r="DYJ81" s="216"/>
      <c r="DYK81" s="216"/>
      <c r="DYL81" s="216"/>
      <c r="DYM81" s="216"/>
      <c r="DYN81" s="216"/>
      <c r="DYO81" s="216"/>
      <c r="DYP81" s="216"/>
      <c r="DYQ81" s="216"/>
      <c r="DYR81" s="216"/>
      <c r="DYS81" s="216"/>
      <c r="DYT81" s="216"/>
      <c r="DYU81" s="216"/>
      <c r="DYV81" s="216"/>
      <c r="DYW81" s="216"/>
      <c r="DYX81" s="216"/>
      <c r="DYY81" s="216"/>
      <c r="DYZ81" s="216"/>
      <c r="DZA81" s="216"/>
      <c r="DZB81" s="216"/>
      <c r="DZC81" s="216"/>
      <c r="DZD81" s="216"/>
      <c r="DZE81" s="216"/>
      <c r="DZF81" s="216"/>
      <c r="DZG81" s="216"/>
      <c r="DZH81" s="216"/>
      <c r="DZI81" s="216"/>
      <c r="DZJ81" s="216"/>
      <c r="DZK81" s="216"/>
      <c r="DZL81" s="216"/>
      <c r="DZM81" s="216"/>
      <c r="DZN81" s="216"/>
      <c r="DZO81" s="216"/>
      <c r="DZP81" s="216"/>
      <c r="DZQ81" s="216"/>
      <c r="DZR81" s="216"/>
      <c r="DZS81" s="216"/>
      <c r="DZT81" s="216"/>
      <c r="DZU81" s="216"/>
      <c r="DZV81" s="216"/>
      <c r="DZW81" s="216"/>
      <c r="DZX81" s="216"/>
      <c r="DZY81" s="216"/>
      <c r="DZZ81" s="216"/>
      <c r="EAA81" s="216"/>
      <c r="EAB81" s="216"/>
      <c r="EAC81" s="216"/>
      <c r="EAD81" s="216"/>
      <c r="EAE81" s="216"/>
      <c r="EAF81" s="216"/>
      <c r="EAG81" s="216"/>
      <c r="EAH81" s="216"/>
      <c r="EAI81" s="216"/>
      <c r="EAJ81" s="216"/>
      <c r="EAK81" s="216"/>
      <c r="EAL81" s="216"/>
      <c r="EAM81" s="216"/>
      <c r="EAN81" s="216"/>
      <c r="EAO81" s="216"/>
      <c r="EAP81" s="216"/>
      <c r="EAQ81" s="216"/>
      <c r="EAR81" s="216"/>
      <c r="EAS81" s="216"/>
      <c r="EAT81" s="216"/>
      <c r="EAU81" s="216"/>
      <c r="EAV81" s="216"/>
      <c r="EAW81" s="216"/>
      <c r="EAX81" s="216"/>
      <c r="EAY81" s="216"/>
      <c r="EAZ81" s="216"/>
      <c r="EBA81" s="216"/>
      <c r="EBB81" s="216"/>
      <c r="EBC81" s="216"/>
      <c r="EBD81" s="216"/>
      <c r="EBE81" s="216"/>
      <c r="EBF81" s="216"/>
      <c r="EBG81" s="216"/>
      <c r="EBH81" s="216"/>
      <c r="EBI81" s="216"/>
      <c r="EBJ81" s="216"/>
      <c r="EBK81" s="216"/>
      <c r="EBL81" s="216"/>
      <c r="EBM81" s="216"/>
      <c r="EBN81" s="216"/>
      <c r="EBO81" s="216"/>
      <c r="EBP81" s="216"/>
      <c r="EBQ81" s="216"/>
      <c r="EBR81" s="216"/>
      <c r="EBS81" s="216"/>
      <c r="EBT81" s="216"/>
      <c r="EBU81" s="216"/>
      <c r="EBV81" s="216"/>
      <c r="EBW81" s="216"/>
      <c r="EBX81" s="216"/>
      <c r="EBY81" s="216"/>
      <c r="EBZ81" s="216"/>
      <c r="ECA81" s="216"/>
      <c r="ECB81" s="216"/>
      <c r="ECC81" s="216"/>
      <c r="ECD81" s="216"/>
      <c r="ECE81" s="216"/>
      <c r="ECF81" s="216"/>
      <c r="ECG81" s="216"/>
      <c r="ECH81" s="216"/>
      <c r="ECI81" s="216"/>
      <c r="ECJ81" s="216"/>
      <c r="ECK81" s="216"/>
      <c r="ECL81" s="216"/>
      <c r="ECM81" s="216"/>
      <c r="ECN81" s="216"/>
      <c r="ECO81" s="216"/>
      <c r="ECP81" s="216"/>
      <c r="ECQ81" s="216"/>
      <c r="ECR81" s="216"/>
      <c r="ECS81" s="216"/>
      <c r="ECT81" s="216"/>
      <c r="ECU81" s="216"/>
      <c r="ECV81" s="216"/>
      <c r="ECW81" s="216"/>
      <c r="ECX81" s="216"/>
      <c r="ECY81" s="216"/>
      <c r="ECZ81" s="216"/>
      <c r="EDA81" s="216"/>
      <c r="EDB81" s="216"/>
      <c r="EDC81" s="216"/>
      <c r="EDD81" s="216"/>
      <c r="EDE81" s="216"/>
      <c r="EDF81" s="216"/>
      <c r="EDG81" s="216"/>
      <c r="EDH81" s="216"/>
      <c r="EDI81" s="216"/>
      <c r="EDJ81" s="216"/>
      <c r="EDK81" s="216"/>
      <c r="EDL81" s="216"/>
      <c r="EDM81" s="216"/>
      <c r="EDN81" s="216"/>
      <c r="EDO81" s="216"/>
      <c r="EDP81" s="216"/>
      <c r="EDQ81" s="216"/>
      <c r="EDR81" s="216"/>
      <c r="EDS81" s="216"/>
      <c r="EDT81" s="216"/>
      <c r="EDU81" s="216"/>
      <c r="EDV81" s="216"/>
      <c r="EDW81" s="216"/>
      <c r="EDX81" s="216"/>
      <c r="EDY81" s="216"/>
      <c r="EDZ81" s="216"/>
      <c r="EEA81" s="216"/>
      <c r="EEB81" s="216"/>
      <c r="EEC81" s="216"/>
      <c r="EED81" s="216"/>
      <c r="EEE81" s="216"/>
      <c r="EEF81" s="216"/>
      <c r="EEG81" s="216"/>
      <c r="EEH81" s="216"/>
      <c r="EEI81" s="216"/>
      <c r="EEJ81" s="216"/>
      <c r="EEK81" s="216"/>
      <c r="EEL81" s="216"/>
      <c r="EEM81" s="216"/>
      <c r="EEN81" s="216"/>
      <c r="EEO81" s="216"/>
      <c r="EEP81" s="216"/>
      <c r="EEQ81" s="216"/>
      <c r="EER81" s="216"/>
      <c r="EES81" s="216"/>
      <c r="EET81" s="216"/>
      <c r="EEU81" s="216"/>
      <c r="EEV81" s="216"/>
      <c r="EEW81" s="216"/>
      <c r="EEX81" s="216"/>
      <c r="EEY81" s="216"/>
      <c r="EEZ81" s="216"/>
      <c r="EFA81" s="216"/>
      <c r="EFB81" s="216"/>
      <c r="EFC81" s="216"/>
      <c r="EFD81" s="216"/>
      <c r="EFE81" s="216"/>
      <c r="EFF81" s="216"/>
      <c r="EFG81" s="216"/>
      <c r="EFH81" s="216"/>
      <c r="EFI81" s="216"/>
      <c r="EFJ81" s="216"/>
      <c r="EFK81" s="216"/>
      <c r="EFL81" s="216"/>
      <c r="EFM81" s="216"/>
      <c r="EFN81" s="216"/>
      <c r="EFO81" s="216"/>
      <c r="EFP81" s="216"/>
      <c r="EFQ81" s="216"/>
      <c r="EFR81" s="216"/>
      <c r="EFS81" s="216"/>
      <c r="EFT81" s="216"/>
      <c r="EFU81" s="216"/>
      <c r="EFV81" s="216"/>
      <c r="EFW81" s="216"/>
      <c r="EFX81" s="216"/>
      <c r="EFY81" s="216"/>
      <c r="EFZ81" s="216"/>
      <c r="EGA81" s="216"/>
      <c r="EGB81" s="216"/>
      <c r="EGC81" s="216"/>
      <c r="EGD81" s="216"/>
      <c r="EGE81" s="216"/>
      <c r="EGF81" s="216"/>
      <c r="EGG81" s="216"/>
      <c r="EGH81" s="216"/>
      <c r="EGI81" s="216"/>
      <c r="EGJ81" s="216"/>
      <c r="EGK81" s="216"/>
      <c r="EGL81" s="216"/>
      <c r="EGM81" s="216"/>
      <c r="EGN81" s="216"/>
      <c r="EGO81" s="216"/>
      <c r="EGP81" s="216"/>
      <c r="EGQ81" s="216"/>
      <c r="EGR81" s="216"/>
      <c r="EGS81" s="216"/>
      <c r="EGT81" s="216"/>
      <c r="EGU81" s="216"/>
      <c r="EGV81" s="216"/>
      <c r="EGW81" s="216"/>
      <c r="EGX81" s="216"/>
      <c r="EGY81" s="216"/>
      <c r="EGZ81" s="216"/>
      <c r="EHA81" s="216"/>
      <c r="EHB81" s="216"/>
      <c r="EHC81" s="216"/>
      <c r="EHD81" s="216"/>
      <c r="EHE81" s="216"/>
      <c r="EHF81" s="216"/>
      <c r="EHG81" s="216"/>
      <c r="EHH81" s="216"/>
      <c r="EHI81" s="216"/>
      <c r="EHJ81" s="216"/>
      <c r="EHK81" s="216"/>
      <c r="EHL81" s="216"/>
      <c r="EHM81" s="216"/>
      <c r="EHN81" s="216"/>
      <c r="EHO81" s="216"/>
      <c r="EHP81" s="216"/>
      <c r="EHQ81" s="216"/>
      <c r="EHR81" s="216"/>
      <c r="EHS81" s="216"/>
      <c r="EHT81" s="216"/>
      <c r="EHU81" s="216"/>
      <c r="EHV81" s="216"/>
      <c r="EHW81" s="216"/>
      <c r="EHX81" s="216"/>
      <c r="EHY81" s="216"/>
      <c r="EHZ81" s="216"/>
      <c r="EIA81" s="216"/>
      <c r="EIB81" s="216"/>
      <c r="EIC81" s="216"/>
      <c r="EID81" s="216"/>
      <c r="EIE81" s="216"/>
      <c r="EIF81" s="216"/>
      <c r="EIG81" s="216"/>
      <c r="EIH81" s="216"/>
      <c r="EII81" s="216"/>
      <c r="EIJ81" s="216"/>
      <c r="EIK81" s="216"/>
      <c r="EIL81" s="216"/>
      <c r="EIM81" s="216"/>
      <c r="EIN81" s="216"/>
      <c r="EIO81" s="216"/>
      <c r="EIP81" s="216"/>
      <c r="EIQ81" s="216"/>
      <c r="EIR81" s="216"/>
      <c r="EIS81" s="216"/>
      <c r="EIT81" s="216"/>
      <c r="EIU81" s="216"/>
      <c r="EIV81" s="216"/>
      <c r="EIW81" s="216"/>
      <c r="EIX81" s="216"/>
      <c r="EIY81" s="216"/>
      <c r="EIZ81" s="216"/>
      <c r="EJA81" s="216"/>
      <c r="EJB81" s="216"/>
      <c r="EJC81" s="216"/>
      <c r="EJD81" s="216"/>
      <c r="EJE81" s="216"/>
      <c r="EJF81" s="216"/>
      <c r="EJG81" s="216"/>
      <c r="EJH81" s="216"/>
      <c r="EJI81" s="216"/>
      <c r="EJJ81" s="216"/>
      <c r="EJK81" s="216"/>
      <c r="EJL81" s="216"/>
      <c r="EJM81" s="216"/>
      <c r="EJN81" s="216"/>
      <c r="EJO81" s="216"/>
      <c r="EJP81" s="216"/>
      <c r="EJQ81" s="216"/>
      <c r="EJR81" s="216"/>
      <c r="EJS81" s="216"/>
      <c r="EJT81" s="216"/>
      <c r="EJU81" s="216"/>
      <c r="EJV81" s="216"/>
      <c r="EJW81" s="216"/>
      <c r="EJX81" s="216"/>
      <c r="EJY81" s="216"/>
      <c r="EJZ81" s="216"/>
      <c r="EKA81" s="216"/>
      <c r="EKB81" s="216"/>
      <c r="EKC81" s="216"/>
      <c r="EKD81" s="216"/>
      <c r="EKE81" s="216"/>
      <c r="EKF81" s="216"/>
      <c r="EKG81" s="216"/>
      <c r="EKH81" s="216"/>
      <c r="EKI81" s="216"/>
      <c r="EKJ81" s="216"/>
      <c r="EKK81" s="216"/>
      <c r="EKL81" s="216"/>
      <c r="EKM81" s="216"/>
      <c r="EKN81" s="216"/>
      <c r="EKO81" s="216"/>
      <c r="EKP81" s="216"/>
      <c r="EKQ81" s="216"/>
      <c r="EKR81" s="216"/>
      <c r="EKS81" s="216"/>
      <c r="EKT81" s="216"/>
      <c r="EKU81" s="216"/>
      <c r="EKV81" s="216"/>
      <c r="EKW81" s="216"/>
      <c r="EKX81" s="216"/>
      <c r="EKY81" s="216"/>
      <c r="EKZ81" s="216"/>
      <c r="ELA81" s="216"/>
      <c r="ELB81" s="216"/>
      <c r="ELC81" s="216"/>
      <c r="ELD81" s="216"/>
      <c r="ELE81" s="216"/>
      <c r="ELF81" s="216"/>
      <c r="ELG81" s="216"/>
      <c r="ELH81" s="216"/>
      <c r="ELI81" s="216"/>
      <c r="ELJ81" s="216"/>
      <c r="ELK81" s="216"/>
      <c r="ELL81" s="216"/>
      <c r="ELM81" s="216"/>
      <c r="ELN81" s="216"/>
      <c r="ELO81" s="216"/>
      <c r="ELP81" s="216"/>
      <c r="ELQ81" s="216"/>
      <c r="ELR81" s="216"/>
      <c r="ELS81" s="216"/>
      <c r="ELT81" s="216"/>
      <c r="ELU81" s="216"/>
      <c r="ELV81" s="216"/>
      <c r="ELW81" s="216"/>
      <c r="ELX81" s="216"/>
      <c r="ELY81" s="216"/>
      <c r="ELZ81" s="216"/>
      <c r="EMA81" s="216"/>
      <c r="EMB81" s="216"/>
      <c r="EMC81" s="216"/>
      <c r="EMD81" s="216"/>
      <c r="EME81" s="216"/>
      <c r="EMF81" s="216"/>
      <c r="EMG81" s="216"/>
      <c r="EMH81" s="216"/>
      <c r="EMI81" s="216"/>
      <c r="EMJ81" s="216"/>
      <c r="EMK81" s="216"/>
      <c r="EML81" s="216"/>
      <c r="EMM81" s="216"/>
      <c r="EMN81" s="216"/>
      <c r="EMO81" s="216"/>
      <c r="EMP81" s="216"/>
      <c r="EMQ81" s="216"/>
      <c r="EMR81" s="216"/>
      <c r="EMS81" s="216"/>
      <c r="EMT81" s="216"/>
      <c r="EMU81" s="216"/>
      <c r="EMV81" s="216"/>
      <c r="EMW81" s="216"/>
      <c r="EMX81" s="216"/>
      <c r="EMY81" s="216"/>
      <c r="EMZ81" s="216"/>
      <c r="ENA81" s="216"/>
      <c r="ENB81" s="216"/>
      <c r="ENC81" s="216"/>
      <c r="END81" s="216"/>
      <c r="ENE81" s="216"/>
      <c r="ENF81" s="216"/>
      <c r="ENG81" s="216"/>
      <c r="ENH81" s="216"/>
      <c r="ENI81" s="216"/>
      <c r="ENJ81" s="216"/>
      <c r="ENK81" s="216"/>
      <c r="ENL81" s="216"/>
      <c r="ENM81" s="216"/>
      <c r="ENN81" s="216"/>
      <c r="ENO81" s="216"/>
      <c r="ENP81" s="216"/>
      <c r="ENQ81" s="216"/>
      <c r="ENR81" s="216"/>
      <c r="ENS81" s="216"/>
      <c r="ENT81" s="216"/>
      <c r="ENU81" s="216"/>
      <c r="ENV81" s="216"/>
      <c r="ENW81" s="216"/>
      <c r="ENX81" s="216"/>
      <c r="ENY81" s="216"/>
      <c r="ENZ81" s="216"/>
      <c r="EOA81" s="216"/>
      <c r="EOB81" s="216"/>
      <c r="EOC81" s="216"/>
      <c r="EOD81" s="216"/>
      <c r="EOE81" s="216"/>
      <c r="EOF81" s="216"/>
      <c r="EOG81" s="216"/>
      <c r="EOH81" s="216"/>
      <c r="EOI81" s="216"/>
      <c r="EOJ81" s="216"/>
      <c r="EOK81" s="216"/>
      <c r="EOL81" s="216"/>
      <c r="EOM81" s="216"/>
      <c r="EON81" s="216"/>
      <c r="EOO81" s="216"/>
      <c r="EOP81" s="216"/>
      <c r="EOQ81" s="216"/>
      <c r="EOR81" s="216"/>
      <c r="EOS81" s="216"/>
      <c r="EOT81" s="216"/>
      <c r="EOU81" s="216"/>
      <c r="EOV81" s="216"/>
      <c r="EOW81" s="216"/>
      <c r="EOX81" s="216"/>
      <c r="EOY81" s="216"/>
      <c r="EOZ81" s="216"/>
      <c r="EPA81" s="216"/>
      <c r="EPB81" s="216"/>
      <c r="EPC81" s="216"/>
      <c r="EPD81" s="216"/>
      <c r="EPE81" s="216"/>
      <c r="EPF81" s="216"/>
      <c r="EPG81" s="216"/>
      <c r="EPH81" s="216"/>
      <c r="EPI81" s="216"/>
      <c r="EPJ81" s="216"/>
      <c r="EPK81" s="216"/>
      <c r="EPL81" s="216"/>
      <c r="EPM81" s="216"/>
      <c r="EPN81" s="216"/>
      <c r="EPO81" s="216"/>
      <c r="EPP81" s="216"/>
      <c r="EPQ81" s="216"/>
      <c r="EPR81" s="216"/>
      <c r="EPS81" s="216"/>
      <c r="EPT81" s="216"/>
      <c r="EPU81" s="216"/>
      <c r="EPV81" s="216"/>
      <c r="EPW81" s="216"/>
      <c r="EPX81" s="216"/>
      <c r="EPY81" s="216"/>
      <c r="EPZ81" s="216"/>
      <c r="EQA81" s="216"/>
      <c r="EQB81" s="216"/>
      <c r="EQC81" s="216"/>
      <c r="EQD81" s="216"/>
      <c r="EQE81" s="216"/>
      <c r="EQF81" s="216"/>
      <c r="EQG81" s="216"/>
      <c r="EQH81" s="216"/>
      <c r="EQI81" s="216"/>
      <c r="EQJ81" s="216"/>
      <c r="EQK81" s="216"/>
      <c r="EQL81" s="216"/>
      <c r="EQM81" s="216"/>
      <c r="EQN81" s="216"/>
      <c r="EQO81" s="216"/>
      <c r="EQP81" s="216"/>
      <c r="EQQ81" s="216"/>
      <c r="EQR81" s="216"/>
      <c r="EQS81" s="216"/>
      <c r="EQT81" s="216"/>
      <c r="EQU81" s="216"/>
      <c r="EQV81" s="216"/>
      <c r="EQW81" s="216"/>
      <c r="EQX81" s="216"/>
      <c r="EQY81" s="216"/>
      <c r="EQZ81" s="216"/>
      <c r="ERA81" s="216"/>
      <c r="ERB81" s="216"/>
      <c r="ERC81" s="216"/>
      <c r="ERD81" s="216"/>
      <c r="ERE81" s="216"/>
      <c r="ERF81" s="216"/>
      <c r="ERG81" s="216"/>
      <c r="ERH81" s="216"/>
      <c r="ERI81" s="216"/>
      <c r="ERJ81" s="216"/>
      <c r="ERK81" s="216"/>
      <c r="ERL81" s="216"/>
      <c r="ERM81" s="216"/>
      <c r="ERN81" s="216"/>
      <c r="ERO81" s="216"/>
      <c r="ERP81" s="216"/>
      <c r="ERQ81" s="216"/>
      <c r="ERR81" s="216"/>
      <c r="ERS81" s="216"/>
      <c r="ERT81" s="216"/>
      <c r="ERU81" s="216"/>
      <c r="ERV81" s="216"/>
      <c r="ERW81" s="216"/>
      <c r="ERX81" s="216"/>
      <c r="ERY81" s="216"/>
      <c r="ERZ81" s="216"/>
      <c r="ESA81" s="216"/>
      <c r="ESB81" s="216"/>
      <c r="ESC81" s="216"/>
      <c r="ESD81" s="216"/>
      <c r="ESE81" s="216"/>
      <c r="ESF81" s="216"/>
      <c r="ESG81" s="216"/>
      <c r="ESH81" s="216"/>
      <c r="ESI81" s="216"/>
      <c r="ESJ81" s="216"/>
      <c r="ESK81" s="216"/>
      <c r="ESL81" s="216"/>
      <c r="ESM81" s="216"/>
      <c r="ESN81" s="216"/>
      <c r="ESO81" s="216"/>
      <c r="ESP81" s="216"/>
      <c r="ESQ81" s="216"/>
      <c r="ESR81" s="216"/>
      <c r="ESS81" s="216"/>
      <c r="EST81" s="216"/>
      <c r="ESU81" s="216"/>
      <c r="ESV81" s="216"/>
      <c r="ESW81" s="216"/>
      <c r="ESX81" s="216"/>
      <c r="ESY81" s="216"/>
      <c r="ESZ81" s="216"/>
      <c r="ETA81" s="216"/>
      <c r="ETB81" s="216"/>
      <c r="ETC81" s="216"/>
      <c r="ETD81" s="216"/>
      <c r="ETE81" s="216"/>
      <c r="ETF81" s="216"/>
      <c r="ETG81" s="216"/>
      <c r="ETH81" s="216"/>
      <c r="ETI81" s="216"/>
      <c r="ETJ81" s="216"/>
      <c r="ETK81" s="216"/>
      <c r="ETL81" s="216"/>
      <c r="ETM81" s="216"/>
      <c r="ETN81" s="216"/>
      <c r="ETO81" s="216"/>
      <c r="ETP81" s="216"/>
      <c r="ETQ81" s="216"/>
      <c r="ETR81" s="216"/>
      <c r="ETS81" s="216"/>
      <c r="ETT81" s="216"/>
      <c r="ETU81" s="216"/>
      <c r="ETV81" s="216"/>
      <c r="ETW81" s="216"/>
      <c r="ETX81" s="216"/>
      <c r="ETY81" s="216"/>
      <c r="ETZ81" s="216"/>
      <c r="EUA81" s="216"/>
      <c r="EUB81" s="216"/>
      <c r="EUC81" s="216"/>
      <c r="EUD81" s="216"/>
      <c r="EUE81" s="216"/>
      <c r="EUF81" s="216"/>
      <c r="EUG81" s="216"/>
      <c r="EUH81" s="216"/>
      <c r="EUI81" s="216"/>
      <c r="EUJ81" s="216"/>
      <c r="EUK81" s="216"/>
      <c r="EUL81" s="216"/>
      <c r="EUM81" s="216"/>
      <c r="EUN81" s="216"/>
      <c r="EUO81" s="216"/>
      <c r="EUP81" s="216"/>
      <c r="EUQ81" s="216"/>
      <c r="EUR81" s="216"/>
      <c r="EUS81" s="216"/>
      <c r="EUT81" s="216"/>
      <c r="EUU81" s="216"/>
      <c r="EUV81" s="216"/>
      <c r="EUW81" s="216"/>
      <c r="EUX81" s="216"/>
      <c r="EUY81" s="216"/>
      <c r="EUZ81" s="216"/>
      <c r="EVA81" s="216"/>
      <c r="EVB81" s="216"/>
      <c r="EVC81" s="216"/>
      <c r="EVD81" s="216"/>
      <c r="EVE81" s="216"/>
      <c r="EVF81" s="216"/>
      <c r="EVG81" s="216"/>
      <c r="EVH81" s="216"/>
      <c r="EVI81" s="216"/>
      <c r="EVJ81" s="216"/>
      <c r="EVK81" s="216"/>
      <c r="EVL81" s="216"/>
      <c r="EVM81" s="216"/>
      <c r="EVN81" s="216"/>
      <c r="EVO81" s="216"/>
      <c r="EVP81" s="216"/>
      <c r="EVQ81" s="216"/>
      <c r="EVR81" s="216"/>
      <c r="EVS81" s="216"/>
      <c r="EVT81" s="216"/>
      <c r="EVU81" s="216"/>
      <c r="EVV81" s="216"/>
      <c r="EVW81" s="216"/>
      <c r="EVX81" s="216"/>
      <c r="EVY81" s="216"/>
      <c r="EVZ81" s="216"/>
      <c r="EWA81" s="216"/>
      <c r="EWB81" s="216"/>
      <c r="EWC81" s="216"/>
      <c r="EWD81" s="216"/>
      <c r="EWE81" s="216"/>
      <c r="EWF81" s="216"/>
      <c r="EWG81" s="216"/>
      <c r="EWH81" s="216"/>
      <c r="EWI81" s="216"/>
      <c r="EWJ81" s="216"/>
      <c r="EWK81" s="216"/>
      <c r="EWL81" s="216"/>
      <c r="EWM81" s="216"/>
      <c r="EWN81" s="216"/>
      <c r="EWO81" s="216"/>
      <c r="EWP81" s="216"/>
      <c r="EWQ81" s="216"/>
      <c r="EWR81" s="216"/>
      <c r="EWS81" s="216"/>
      <c r="EWT81" s="216"/>
      <c r="EWU81" s="216"/>
      <c r="EWV81" s="216"/>
      <c r="EWW81" s="216"/>
      <c r="EWX81" s="216"/>
      <c r="EWY81" s="216"/>
      <c r="EWZ81" s="216"/>
      <c r="EXA81" s="216"/>
      <c r="EXB81" s="216"/>
      <c r="EXC81" s="216"/>
      <c r="EXD81" s="216"/>
      <c r="EXE81" s="216"/>
      <c r="EXF81" s="216"/>
      <c r="EXG81" s="216"/>
      <c r="EXH81" s="216"/>
      <c r="EXI81" s="216"/>
      <c r="EXJ81" s="216"/>
      <c r="EXK81" s="216"/>
      <c r="EXL81" s="216"/>
      <c r="EXM81" s="216"/>
      <c r="EXN81" s="216"/>
      <c r="EXO81" s="216"/>
      <c r="EXP81" s="216"/>
      <c r="EXQ81" s="216"/>
      <c r="EXR81" s="216"/>
      <c r="EXS81" s="216"/>
      <c r="EXT81" s="216"/>
      <c r="EXU81" s="216"/>
      <c r="EXV81" s="216"/>
      <c r="EXW81" s="216"/>
      <c r="EXX81" s="216"/>
      <c r="EXY81" s="216"/>
      <c r="EXZ81" s="216"/>
      <c r="EYA81" s="216"/>
      <c r="EYB81" s="216"/>
      <c r="EYC81" s="216"/>
      <c r="EYD81" s="216"/>
      <c r="EYE81" s="216"/>
      <c r="EYF81" s="216"/>
      <c r="EYG81" s="216"/>
      <c r="EYH81" s="216"/>
      <c r="EYI81" s="216"/>
      <c r="EYJ81" s="216"/>
      <c r="EYK81" s="216"/>
      <c r="EYL81" s="216"/>
      <c r="EYM81" s="216"/>
      <c r="EYN81" s="216"/>
      <c r="EYO81" s="216"/>
      <c r="EYP81" s="216"/>
      <c r="EYQ81" s="216"/>
      <c r="EYR81" s="216"/>
      <c r="EYS81" s="216"/>
      <c r="EYT81" s="216"/>
      <c r="EYU81" s="216"/>
      <c r="EYV81" s="216"/>
      <c r="EYW81" s="216"/>
      <c r="EYX81" s="216"/>
      <c r="EYY81" s="216"/>
      <c r="EYZ81" s="216"/>
      <c r="EZA81" s="216"/>
      <c r="EZB81" s="216"/>
      <c r="EZC81" s="216"/>
      <c r="EZD81" s="216"/>
      <c r="EZE81" s="216"/>
      <c r="EZF81" s="216"/>
      <c r="EZG81" s="216"/>
      <c r="EZH81" s="216"/>
      <c r="EZI81" s="216"/>
      <c r="EZJ81" s="216"/>
      <c r="EZK81" s="216"/>
      <c r="EZL81" s="216"/>
      <c r="EZM81" s="216"/>
      <c r="EZN81" s="216"/>
      <c r="EZO81" s="216"/>
      <c r="EZP81" s="216"/>
      <c r="EZQ81" s="216"/>
      <c r="EZR81" s="216"/>
      <c r="EZS81" s="216"/>
      <c r="EZT81" s="216"/>
      <c r="EZU81" s="216"/>
      <c r="EZV81" s="216"/>
      <c r="EZW81" s="216"/>
      <c r="EZX81" s="216"/>
      <c r="EZY81" s="216"/>
      <c r="EZZ81" s="216"/>
      <c r="FAA81" s="216"/>
      <c r="FAB81" s="216"/>
      <c r="FAC81" s="216"/>
      <c r="FAD81" s="216"/>
      <c r="FAE81" s="216"/>
      <c r="FAF81" s="216"/>
      <c r="FAG81" s="216"/>
      <c r="FAH81" s="216"/>
      <c r="FAI81" s="216"/>
      <c r="FAJ81" s="216"/>
      <c r="FAK81" s="216"/>
      <c r="FAL81" s="216"/>
      <c r="FAM81" s="216"/>
      <c r="FAN81" s="216"/>
      <c r="FAO81" s="216"/>
      <c r="FAP81" s="216"/>
      <c r="FAQ81" s="216"/>
      <c r="FAR81" s="216"/>
      <c r="FAS81" s="216"/>
      <c r="FAT81" s="216"/>
      <c r="FAU81" s="216"/>
      <c r="FAV81" s="216"/>
      <c r="FAW81" s="216"/>
      <c r="FAX81" s="216"/>
      <c r="FAY81" s="216"/>
      <c r="FAZ81" s="216"/>
      <c r="FBA81" s="216"/>
      <c r="FBB81" s="216"/>
      <c r="FBC81" s="216"/>
      <c r="FBD81" s="216"/>
      <c r="FBE81" s="216"/>
      <c r="FBF81" s="216"/>
      <c r="FBG81" s="216"/>
      <c r="FBH81" s="216"/>
      <c r="FBI81" s="216"/>
      <c r="FBJ81" s="216"/>
      <c r="FBK81" s="216"/>
      <c r="FBL81" s="216"/>
      <c r="FBM81" s="216"/>
      <c r="FBN81" s="216"/>
      <c r="FBO81" s="216"/>
      <c r="FBP81" s="216"/>
      <c r="FBQ81" s="216"/>
      <c r="FBR81" s="216"/>
      <c r="FBS81" s="216"/>
      <c r="FBT81" s="216"/>
      <c r="FBU81" s="216"/>
      <c r="FBV81" s="216"/>
      <c r="FBW81" s="216"/>
      <c r="FBX81" s="216"/>
      <c r="FBY81" s="216"/>
      <c r="FBZ81" s="216"/>
      <c r="FCA81" s="216"/>
      <c r="FCB81" s="216"/>
      <c r="FCC81" s="216"/>
      <c r="FCD81" s="216"/>
      <c r="FCE81" s="216"/>
      <c r="FCF81" s="216"/>
      <c r="FCG81" s="216"/>
      <c r="FCH81" s="216"/>
      <c r="FCI81" s="216"/>
      <c r="FCJ81" s="216"/>
      <c r="FCK81" s="216"/>
      <c r="FCL81" s="216"/>
      <c r="FCM81" s="216"/>
      <c r="FCN81" s="216"/>
      <c r="FCO81" s="216"/>
      <c r="FCP81" s="216"/>
      <c r="FCQ81" s="216"/>
      <c r="FCR81" s="216"/>
      <c r="FCS81" s="216"/>
      <c r="FCT81" s="216"/>
      <c r="FCU81" s="216"/>
      <c r="FCV81" s="216"/>
      <c r="FCW81" s="216"/>
      <c r="FCX81" s="216"/>
      <c r="FCY81" s="216"/>
      <c r="FCZ81" s="216"/>
      <c r="FDA81" s="216"/>
      <c r="FDB81" s="216"/>
      <c r="FDC81" s="216"/>
      <c r="FDD81" s="216"/>
      <c r="FDE81" s="216"/>
      <c r="FDF81" s="216"/>
      <c r="FDG81" s="216"/>
      <c r="FDH81" s="216"/>
      <c r="FDI81" s="216"/>
      <c r="FDJ81" s="216"/>
      <c r="FDK81" s="216"/>
      <c r="FDL81" s="216"/>
      <c r="FDM81" s="216"/>
      <c r="FDN81" s="216"/>
      <c r="FDO81" s="216"/>
      <c r="FDP81" s="216"/>
      <c r="FDQ81" s="216"/>
      <c r="FDR81" s="216"/>
      <c r="FDS81" s="216"/>
      <c r="FDT81" s="216"/>
      <c r="FDU81" s="216"/>
      <c r="FDV81" s="216"/>
      <c r="FDW81" s="216"/>
      <c r="FDX81" s="216"/>
      <c r="FDY81" s="216"/>
      <c r="FDZ81" s="216"/>
      <c r="FEA81" s="216"/>
      <c r="FEB81" s="216"/>
      <c r="FEC81" s="216"/>
      <c r="FED81" s="216"/>
      <c r="FEE81" s="216"/>
      <c r="FEF81" s="216"/>
      <c r="FEG81" s="216"/>
      <c r="FEH81" s="216"/>
      <c r="FEI81" s="216"/>
      <c r="FEJ81" s="216"/>
      <c r="FEK81" s="216"/>
      <c r="FEL81" s="216"/>
      <c r="FEM81" s="216"/>
      <c r="FEN81" s="216"/>
      <c r="FEO81" s="216"/>
      <c r="FEP81" s="216"/>
      <c r="FEQ81" s="216"/>
      <c r="FER81" s="216"/>
      <c r="FES81" s="216"/>
      <c r="FET81" s="216"/>
      <c r="FEU81" s="216"/>
      <c r="FEV81" s="216"/>
      <c r="FEW81" s="216"/>
      <c r="FEX81" s="216"/>
      <c r="FEY81" s="216"/>
      <c r="FEZ81" s="216"/>
      <c r="FFA81" s="216"/>
      <c r="FFB81" s="216"/>
      <c r="FFC81" s="216"/>
      <c r="FFD81" s="216"/>
      <c r="FFE81" s="216"/>
      <c r="FFF81" s="216"/>
      <c r="FFG81" s="216"/>
      <c r="FFH81" s="216"/>
      <c r="FFI81" s="216"/>
      <c r="FFJ81" s="216"/>
      <c r="FFK81" s="216"/>
      <c r="FFL81" s="216"/>
      <c r="FFM81" s="216"/>
      <c r="FFN81" s="216"/>
      <c r="FFO81" s="216"/>
      <c r="FFP81" s="216"/>
      <c r="FFQ81" s="216"/>
      <c r="FFR81" s="216"/>
      <c r="FFS81" s="216"/>
      <c r="FFT81" s="216"/>
      <c r="FFU81" s="216"/>
      <c r="FFV81" s="216"/>
      <c r="FFW81" s="216"/>
      <c r="FFX81" s="216"/>
      <c r="FFY81" s="216"/>
      <c r="FFZ81" s="216"/>
      <c r="FGA81" s="216"/>
      <c r="FGB81" s="216"/>
      <c r="FGC81" s="216"/>
      <c r="FGD81" s="216"/>
      <c r="FGE81" s="216"/>
      <c r="FGF81" s="216"/>
      <c r="FGG81" s="216"/>
      <c r="FGH81" s="216"/>
      <c r="FGI81" s="216"/>
      <c r="FGJ81" s="216"/>
      <c r="FGK81" s="216"/>
      <c r="FGL81" s="216"/>
      <c r="FGM81" s="216"/>
      <c r="FGN81" s="216"/>
      <c r="FGO81" s="216"/>
      <c r="FGP81" s="216"/>
      <c r="FGQ81" s="216"/>
      <c r="FGR81" s="216"/>
      <c r="FGS81" s="216"/>
      <c r="FGT81" s="216"/>
      <c r="FGU81" s="216"/>
      <c r="FGV81" s="216"/>
      <c r="FGW81" s="216"/>
      <c r="FGX81" s="216"/>
      <c r="FGY81" s="216"/>
      <c r="FGZ81" s="216"/>
      <c r="FHA81" s="216"/>
      <c r="FHB81" s="216"/>
      <c r="FHC81" s="216"/>
      <c r="FHD81" s="216"/>
      <c r="FHE81" s="216"/>
      <c r="FHF81" s="216"/>
      <c r="FHG81" s="216"/>
      <c r="FHH81" s="216"/>
      <c r="FHI81" s="216"/>
      <c r="FHJ81" s="216"/>
      <c r="FHK81" s="216"/>
      <c r="FHL81" s="216"/>
      <c r="FHM81" s="216"/>
      <c r="FHN81" s="216"/>
      <c r="FHO81" s="216"/>
      <c r="FHP81" s="216"/>
      <c r="FHQ81" s="216"/>
      <c r="FHR81" s="216"/>
      <c r="FHS81" s="216"/>
      <c r="FHT81" s="216"/>
      <c r="FHU81" s="216"/>
      <c r="FHV81" s="216"/>
      <c r="FHW81" s="216"/>
      <c r="FHX81" s="216"/>
      <c r="FHY81" s="216"/>
      <c r="FHZ81" s="216"/>
      <c r="FIA81" s="216"/>
      <c r="FIB81" s="216"/>
      <c r="FIC81" s="216"/>
      <c r="FID81" s="216"/>
      <c r="FIE81" s="216"/>
      <c r="FIF81" s="216"/>
      <c r="FIG81" s="216"/>
      <c r="FIH81" s="216"/>
      <c r="FII81" s="216"/>
      <c r="FIJ81" s="216"/>
      <c r="FIK81" s="216"/>
      <c r="FIL81" s="216"/>
      <c r="FIM81" s="216"/>
      <c r="FIN81" s="216"/>
      <c r="FIO81" s="216"/>
      <c r="FIP81" s="216"/>
      <c r="FIQ81" s="216"/>
      <c r="FIR81" s="216"/>
      <c r="FIS81" s="216"/>
      <c r="FIT81" s="216"/>
      <c r="FIU81" s="216"/>
      <c r="FIV81" s="216"/>
      <c r="FIW81" s="216"/>
      <c r="FIX81" s="216"/>
      <c r="FIY81" s="216"/>
      <c r="FIZ81" s="216"/>
      <c r="FJA81" s="216"/>
      <c r="FJB81" s="216"/>
      <c r="FJC81" s="216"/>
      <c r="FJD81" s="216"/>
      <c r="FJE81" s="216"/>
      <c r="FJF81" s="216"/>
      <c r="FJG81" s="216"/>
      <c r="FJH81" s="216"/>
      <c r="FJI81" s="216"/>
      <c r="FJJ81" s="216"/>
      <c r="FJK81" s="216"/>
      <c r="FJL81" s="216"/>
      <c r="FJM81" s="216"/>
      <c r="FJN81" s="216"/>
      <c r="FJO81" s="216"/>
      <c r="FJP81" s="216"/>
      <c r="FJQ81" s="216"/>
      <c r="FJR81" s="216"/>
      <c r="FJS81" s="216"/>
      <c r="FJT81" s="216"/>
      <c r="FJU81" s="216"/>
      <c r="FJV81" s="216"/>
      <c r="FJW81" s="216"/>
      <c r="FJX81" s="216"/>
      <c r="FJY81" s="216"/>
      <c r="FJZ81" s="216"/>
      <c r="FKA81" s="216"/>
      <c r="FKB81" s="216"/>
      <c r="FKC81" s="216"/>
      <c r="FKD81" s="216"/>
      <c r="FKE81" s="216"/>
      <c r="FKF81" s="216"/>
      <c r="FKG81" s="216"/>
      <c r="FKH81" s="216"/>
      <c r="FKI81" s="216"/>
      <c r="FKJ81" s="216"/>
      <c r="FKK81" s="216"/>
      <c r="FKL81" s="216"/>
      <c r="FKM81" s="216"/>
      <c r="FKN81" s="216"/>
      <c r="FKO81" s="216"/>
      <c r="FKP81" s="216"/>
      <c r="FKQ81" s="216"/>
      <c r="FKR81" s="216"/>
      <c r="FKS81" s="216"/>
      <c r="FKT81" s="216"/>
      <c r="FKU81" s="216"/>
      <c r="FKV81" s="216"/>
      <c r="FKW81" s="216"/>
      <c r="FKX81" s="216"/>
      <c r="FKY81" s="216"/>
      <c r="FKZ81" s="216"/>
      <c r="FLA81" s="216"/>
      <c r="FLB81" s="216"/>
      <c r="FLC81" s="216"/>
      <c r="FLD81" s="216"/>
      <c r="FLE81" s="216"/>
      <c r="FLF81" s="216"/>
      <c r="FLG81" s="216"/>
      <c r="FLH81" s="216"/>
      <c r="FLI81" s="216"/>
      <c r="FLJ81" s="216"/>
      <c r="FLK81" s="216"/>
      <c r="FLL81" s="216"/>
      <c r="FLM81" s="216"/>
      <c r="FLN81" s="216"/>
      <c r="FLO81" s="216"/>
      <c r="FLP81" s="216"/>
      <c r="FLQ81" s="216"/>
      <c r="FLR81" s="216"/>
      <c r="FLS81" s="216"/>
      <c r="FLT81" s="216"/>
      <c r="FLU81" s="216"/>
      <c r="FLV81" s="216"/>
      <c r="FLW81" s="216"/>
      <c r="FLX81" s="216"/>
      <c r="FLY81" s="216"/>
      <c r="FLZ81" s="216"/>
      <c r="FMA81" s="216"/>
      <c r="FMB81" s="216"/>
      <c r="FMC81" s="216"/>
      <c r="FMD81" s="216"/>
      <c r="FME81" s="216"/>
      <c r="FMF81" s="216"/>
      <c r="FMG81" s="216"/>
      <c r="FMH81" s="216"/>
      <c r="FMI81" s="216"/>
      <c r="FMJ81" s="216"/>
      <c r="FMK81" s="216"/>
      <c r="FML81" s="216"/>
      <c r="FMM81" s="216"/>
      <c r="FMN81" s="216"/>
      <c r="FMO81" s="216"/>
      <c r="FMP81" s="216"/>
      <c r="FMQ81" s="216"/>
      <c r="FMR81" s="216"/>
      <c r="FMS81" s="216"/>
      <c r="FMT81" s="216"/>
      <c r="FMU81" s="216"/>
      <c r="FMV81" s="216"/>
      <c r="FMW81" s="216"/>
      <c r="FMX81" s="216"/>
      <c r="FMY81" s="216"/>
      <c r="FMZ81" s="216"/>
      <c r="FNA81" s="216"/>
      <c r="FNB81" s="216"/>
      <c r="FNC81" s="216"/>
      <c r="FND81" s="216"/>
      <c r="FNE81" s="216"/>
      <c r="FNF81" s="216"/>
      <c r="FNG81" s="216"/>
      <c r="FNH81" s="216"/>
      <c r="FNI81" s="216"/>
      <c r="FNJ81" s="216"/>
      <c r="FNK81" s="216"/>
      <c r="FNL81" s="216"/>
      <c r="FNM81" s="216"/>
      <c r="FNN81" s="216"/>
      <c r="FNO81" s="216"/>
      <c r="FNP81" s="216"/>
      <c r="FNQ81" s="216"/>
      <c r="FNR81" s="216"/>
      <c r="FNS81" s="216"/>
      <c r="FNT81" s="216"/>
      <c r="FNU81" s="216"/>
      <c r="FNV81" s="216"/>
      <c r="FNW81" s="216"/>
      <c r="FNX81" s="216"/>
      <c r="FNY81" s="216"/>
      <c r="FNZ81" s="216"/>
      <c r="FOA81" s="216"/>
      <c r="FOB81" s="216"/>
      <c r="FOC81" s="216"/>
      <c r="FOD81" s="216"/>
      <c r="FOE81" s="216"/>
      <c r="FOF81" s="216"/>
      <c r="FOG81" s="216"/>
      <c r="FOH81" s="216"/>
      <c r="FOI81" s="216"/>
      <c r="FOJ81" s="216"/>
      <c r="FOK81" s="216"/>
      <c r="FOL81" s="216"/>
      <c r="FOM81" s="216"/>
      <c r="FON81" s="216"/>
      <c r="FOO81" s="216"/>
      <c r="FOP81" s="216"/>
      <c r="FOQ81" s="216"/>
      <c r="FOR81" s="216"/>
      <c r="FOS81" s="216"/>
      <c r="FOT81" s="216"/>
      <c r="FOU81" s="216"/>
      <c r="FOV81" s="216"/>
      <c r="FOW81" s="216"/>
      <c r="FOX81" s="216"/>
      <c r="FOY81" s="216"/>
      <c r="FOZ81" s="216"/>
      <c r="FPA81" s="216"/>
      <c r="FPB81" s="216"/>
      <c r="FPC81" s="216"/>
      <c r="FPD81" s="216"/>
      <c r="FPE81" s="216"/>
      <c r="FPF81" s="216"/>
      <c r="FPG81" s="216"/>
      <c r="FPH81" s="216"/>
      <c r="FPI81" s="216"/>
      <c r="FPJ81" s="216"/>
      <c r="FPK81" s="216"/>
      <c r="FPL81" s="216"/>
      <c r="FPM81" s="216"/>
      <c r="FPN81" s="216"/>
      <c r="FPO81" s="216"/>
      <c r="FPP81" s="216"/>
      <c r="FPQ81" s="216"/>
      <c r="FPR81" s="216"/>
      <c r="FPS81" s="216"/>
      <c r="FPT81" s="216"/>
      <c r="FPU81" s="216"/>
      <c r="FPV81" s="216"/>
      <c r="FPW81" s="216"/>
      <c r="FPX81" s="216"/>
      <c r="FPY81" s="216"/>
      <c r="FPZ81" s="216"/>
      <c r="FQA81" s="216"/>
      <c r="FQB81" s="216"/>
      <c r="FQC81" s="216"/>
      <c r="FQD81" s="216"/>
      <c r="FQE81" s="216"/>
      <c r="FQF81" s="216"/>
      <c r="FQG81" s="216"/>
      <c r="FQH81" s="216"/>
      <c r="FQI81" s="216"/>
      <c r="FQJ81" s="216"/>
      <c r="FQK81" s="216"/>
      <c r="FQL81" s="216"/>
      <c r="FQM81" s="216"/>
      <c r="FQN81" s="216"/>
      <c r="FQO81" s="216"/>
      <c r="FQP81" s="216"/>
      <c r="FQQ81" s="216"/>
      <c r="FQR81" s="216"/>
      <c r="FQS81" s="216"/>
      <c r="FQT81" s="216"/>
      <c r="FQU81" s="216"/>
      <c r="FQV81" s="216"/>
      <c r="FQW81" s="216"/>
      <c r="FQX81" s="216"/>
      <c r="FQY81" s="216"/>
      <c r="FQZ81" s="216"/>
      <c r="FRA81" s="216"/>
      <c r="FRB81" s="216"/>
      <c r="FRC81" s="216"/>
      <c r="FRD81" s="216"/>
      <c r="FRE81" s="216"/>
      <c r="FRF81" s="216"/>
      <c r="FRG81" s="216"/>
      <c r="FRH81" s="216"/>
      <c r="FRI81" s="216"/>
      <c r="FRJ81" s="216"/>
      <c r="FRK81" s="216"/>
      <c r="FRL81" s="216"/>
      <c r="FRM81" s="216"/>
      <c r="FRN81" s="216"/>
      <c r="FRO81" s="216"/>
      <c r="FRP81" s="216"/>
      <c r="FRQ81" s="216"/>
      <c r="FRR81" s="216"/>
      <c r="FRS81" s="216"/>
      <c r="FRT81" s="216"/>
      <c r="FRU81" s="216"/>
      <c r="FRV81" s="216"/>
      <c r="FRW81" s="216"/>
      <c r="FRX81" s="216"/>
      <c r="FRY81" s="216"/>
      <c r="FRZ81" s="216"/>
      <c r="FSA81" s="216"/>
      <c r="FSB81" s="216"/>
      <c r="FSC81" s="216"/>
      <c r="FSD81" s="216"/>
      <c r="FSE81" s="216"/>
      <c r="FSF81" s="216"/>
      <c r="FSG81" s="216"/>
      <c r="FSH81" s="216"/>
      <c r="FSI81" s="216"/>
      <c r="FSJ81" s="216"/>
      <c r="FSK81" s="216"/>
      <c r="FSL81" s="216"/>
      <c r="FSM81" s="216"/>
      <c r="FSN81" s="216"/>
      <c r="FSO81" s="216"/>
      <c r="FSP81" s="216"/>
      <c r="FSQ81" s="216"/>
      <c r="FSR81" s="216"/>
      <c r="FSS81" s="216"/>
      <c r="FST81" s="216"/>
      <c r="FSU81" s="216"/>
      <c r="FSV81" s="216"/>
      <c r="FSW81" s="216"/>
      <c r="FSX81" s="216"/>
      <c r="FSY81" s="216"/>
      <c r="FSZ81" s="216"/>
      <c r="FTA81" s="216"/>
      <c r="FTB81" s="216"/>
      <c r="FTC81" s="216"/>
      <c r="FTD81" s="216"/>
      <c r="FTE81" s="216"/>
      <c r="FTF81" s="216"/>
      <c r="FTG81" s="216"/>
      <c r="FTH81" s="216"/>
      <c r="FTI81" s="216"/>
      <c r="FTJ81" s="216"/>
      <c r="FTK81" s="216"/>
      <c r="FTL81" s="216"/>
      <c r="FTM81" s="216"/>
      <c r="FTN81" s="216"/>
      <c r="FTO81" s="216"/>
      <c r="FTP81" s="216"/>
      <c r="FTQ81" s="216"/>
      <c r="FTR81" s="216"/>
      <c r="FTS81" s="216"/>
      <c r="FTT81" s="216"/>
      <c r="FTU81" s="216"/>
      <c r="FTV81" s="216"/>
      <c r="FTW81" s="216"/>
      <c r="FTX81" s="216"/>
      <c r="FTY81" s="216"/>
      <c r="FTZ81" s="216"/>
      <c r="FUA81" s="216"/>
      <c r="FUB81" s="216"/>
      <c r="FUC81" s="216"/>
      <c r="FUD81" s="216"/>
      <c r="FUE81" s="216"/>
      <c r="FUF81" s="216"/>
      <c r="FUG81" s="216"/>
      <c r="FUH81" s="216"/>
      <c r="FUI81" s="216"/>
      <c r="FUJ81" s="216"/>
      <c r="FUK81" s="216"/>
      <c r="FUL81" s="216"/>
      <c r="FUM81" s="216"/>
      <c r="FUN81" s="216"/>
      <c r="FUO81" s="216"/>
      <c r="FUP81" s="216"/>
      <c r="FUQ81" s="216"/>
      <c r="FUR81" s="216"/>
      <c r="FUS81" s="216"/>
      <c r="FUT81" s="216"/>
      <c r="FUU81" s="216"/>
      <c r="FUV81" s="216"/>
      <c r="FUW81" s="216"/>
      <c r="FUX81" s="216"/>
      <c r="FUY81" s="216"/>
      <c r="FUZ81" s="216"/>
      <c r="FVA81" s="216"/>
      <c r="FVB81" s="216"/>
      <c r="FVC81" s="216"/>
      <c r="FVD81" s="216"/>
      <c r="FVE81" s="216"/>
      <c r="FVF81" s="216"/>
      <c r="FVG81" s="216"/>
      <c r="FVH81" s="216"/>
      <c r="FVI81" s="216"/>
      <c r="FVJ81" s="216"/>
      <c r="FVK81" s="216"/>
      <c r="FVL81" s="216"/>
      <c r="FVM81" s="216"/>
      <c r="FVN81" s="216"/>
      <c r="FVO81" s="216"/>
      <c r="FVP81" s="216"/>
      <c r="FVQ81" s="216"/>
      <c r="FVR81" s="216"/>
      <c r="FVS81" s="216"/>
      <c r="FVT81" s="216"/>
      <c r="FVU81" s="216"/>
      <c r="FVV81" s="216"/>
      <c r="FVW81" s="216"/>
      <c r="FVX81" s="216"/>
      <c r="FVY81" s="216"/>
      <c r="FVZ81" s="216"/>
      <c r="FWA81" s="216"/>
      <c r="FWB81" s="216"/>
      <c r="FWC81" s="216"/>
      <c r="FWD81" s="216"/>
      <c r="FWE81" s="216"/>
      <c r="FWF81" s="216"/>
      <c r="FWG81" s="216"/>
      <c r="FWH81" s="216"/>
      <c r="FWI81" s="216"/>
      <c r="FWJ81" s="216"/>
      <c r="FWK81" s="216"/>
      <c r="FWL81" s="216"/>
      <c r="FWM81" s="216"/>
      <c r="FWN81" s="216"/>
      <c r="FWO81" s="216"/>
      <c r="FWP81" s="216"/>
      <c r="FWQ81" s="216"/>
      <c r="FWR81" s="216"/>
      <c r="FWS81" s="216"/>
      <c r="FWT81" s="216"/>
      <c r="FWU81" s="216"/>
      <c r="FWV81" s="216"/>
      <c r="FWW81" s="216"/>
      <c r="FWX81" s="216"/>
      <c r="FWY81" s="216"/>
      <c r="FWZ81" s="216"/>
      <c r="FXA81" s="216"/>
      <c r="FXB81" s="216"/>
      <c r="FXC81" s="216"/>
      <c r="FXD81" s="216"/>
      <c r="FXE81" s="216"/>
      <c r="FXF81" s="216"/>
      <c r="FXG81" s="216"/>
      <c r="FXH81" s="216"/>
      <c r="FXI81" s="216"/>
      <c r="FXJ81" s="216"/>
      <c r="FXK81" s="216"/>
      <c r="FXL81" s="216"/>
      <c r="FXM81" s="216"/>
      <c r="FXN81" s="216"/>
      <c r="FXO81" s="216"/>
      <c r="FXP81" s="216"/>
      <c r="FXQ81" s="216"/>
      <c r="FXR81" s="216"/>
      <c r="FXS81" s="216"/>
      <c r="FXT81" s="216"/>
      <c r="FXU81" s="216"/>
      <c r="FXV81" s="216"/>
      <c r="FXW81" s="216"/>
      <c r="FXX81" s="216"/>
      <c r="FXY81" s="216"/>
      <c r="FXZ81" s="216"/>
      <c r="FYA81" s="216"/>
      <c r="FYB81" s="216"/>
      <c r="FYC81" s="216"/>
      <c r="FYD81" s="216"/>
      <c r="FYE81" s="216"/>
      <c r="FYF81" s="216"/>
      <c r="FYG81" s="216"/>
      <c r="FYH81" s="216"/>
      <c r="FYI81" s="216"/>
      <c r="FYJ81" s="216"/>
      <c r="FYK81" s="216"/>
      <c r="FYL81" s="216"/>
      <c r="FYM81" s="216"/>
      <c r="FYN81" s="216"/>
      <c r="FYO81" s="216"/>
      <c r="FYP81" s="216"/>
      <c r="FYQ81" s="216"/>
      <c r="FYR81" s="216"/>
      <c r="FYS81" s="216"/>
      <c r="FYT81" s="216"/>
      <c r="FYU81" s="216"/>
      <c r="FYV81" s="216"/>
      <c r="FYW81" s="216"/>
      <c r="FYX81" s="216"/>
      <c r="FYY81" s="216"/>
      <c r="FYZ81" s="216"/>
      <c r="FZA81" s="216"/>
      <c r="FZB81" s="216"/>
      <c r="FZC81" s="216"/>
      <c r="FZD81" s="216"/>
      <c r="FZE81" s="216"/>
      <c r="FZF81" s="216"/>
      <c r="FZG81" s="216"/>
      <c r="FZH81" s="216"/>
      <c r="FZI81" s="216"/>
      <c r="FZJ81" s="216"/>
      <c r="FZK81" s="216"/>
      <c r="FZL81" s="216"/>
      <c r="FZM81" s="216"/>
      <c r="FZN81" s="216"/>
      <c r="FZO81" s="216"/>
      <c r="FZP81" s="216"/>
      <c r="FZQ81" s="216"/>
      <c r="FZR81" s="216"/>
      <c r="FZS81" s="216"/>
      <c r="FZT81" s="216"/>
      <c r="FZU81" s="216"/>
      <c r="FZV81" s="216"/>
      <c r="FZW81" s="216"/>
      <c r="FZX81" s="216"/>
      <c r="FZY81" s="216"/>
      <c r="FZZ81" s="216"/>
      <c r="GAA81" s="216"/>
      <c r="GAB81" s="216"/>
      <c r="GAC81" s="216"/>
      <c r="GAD81" s="216"/>
      <c r="GAE81" s="216"/>
      <c r="GAF81" s="216"/>
      <c r="GAG81" s="216"/>
      <c r="GAH81" s="216"/>
      <c r="GAI81" s="216"/>
      <c r="GAJ81" s="216"/>
      <c r="GAK81" s="216"/>
      <c r="GAL81" s="216"/>
      <c r="GAM81" s="216"/>
      <c r="GAN81" s="216"/>
      <c r="GAO81" s="216"/>
      <c r="GAP81" s="216"/>
      <c r="GAQ81" s="216"/>
      <c r="GAR81" s="216"/>
      <c r="GAS81" s="216"/>
      <c r="GAT81" s="216"/>
      <c r="GAU81" s="216"/>
      <c r="GAV81" s="216"/>
      <c r="GAW81" s="216"/>
      <c r="GAX81" s="216"/>
      <c r="GAY81" s="216"/>
      <c r="GAZ81" s="216"/>
      <c r="GBA81" s="216"/>
      <c r="GBB81" s="216"/>
      <c r="GBC81" s="216"/>
      <c r="GBD81" s="216"/>
      <c r="GBE81" s="216"/>
      <c r="GBF81" s="216"/>
      <c r="GBG81" s="216"/>
      <c r="GBH81" s="216"/>
      <c r="GBI81" s="216"/>
      <c r="GBJ81" s="216"/>
      <c r="GBK81" s="216"/>
      <c r="GBL81" s="216"/>
      <c r="GBM81" s="216"/>
      <c r="GBN81" s="216"/>
      <c r="GBO81" s="216"/>
      <c r="GBP81" s="216"/>
      <c r="GBQ81" s="216"/>
      <c r="GBR81" s="216"/>
      <c r="GBS81" s="216"/>
      <c r="GBT81" s="216"/>
      <c r="GBU81" s="216"/>
      <c r="GBV81" s="216"/>
      <c r="GBW81" s="216"/>
      <c r="GBX81" s="216"/>
      <c r="GBY81" s="216"/>
      <c r="GBZ81" s="216"/>
      <c r="GCA81" s="216"/>
      <c r="GCB81" s="216"/>
      <c r="GCC81" s="216"/>
      <c r="GCD81" s="216"/>
      <c r="GCE81" s="216"/>
      <c r="GCF81" s="216"/>
      <c r="GCG81" s="216"/>
      <c r="GCH81" s="216"/>
      <c r="GCI81" s="216"/>
      <c r="GCJ81" s="216"/>
      <c r="GCK81" s="216"/>
      <c r="GCL81" s="216"/>
      <c r="GCM81" s="216"/>
      <c r="GCN81" s="216"/>
      <c r="GCO81" s="216"/>
      <c r="GCP81" s="216"/>
      <c r="GCQ81" s="216"/>
      <c r="GCR81" s="216"/>
      <c r="GCS81" s="216"/>
      <c r="GCT81" s="216"/>
      <c r="GCU81" s="216"/>
      <c r="GCV81" s="216"/>
      <c r="GCW81" s="216"/>
      <c r="GCX81" s="216"/>
      <c r="GCY81" s="216"/>
      <c r="GCZ81" s="216"/>
      <c r="GDA81" s="216"/>
      <c r="GDB81" s="216"/>
      <c r="GDC81" s="216"/>
      <c r="GDD81" s="216"/>
      <c r="GDE81" s="216"/>
      <c r="GDF81" s="216"/>
      <c r="GDG81" s="216"/>
      <c r="GDH81" s="216"/>
      <c r="GDI81" s="216"/>
      <c r="GDJ81" s="216"/>
      <c r="GDK81" s="216"/>
      <c r="GDL81" s="216"/>
      <c r="GDM81" s="216"/>
      <c r="GDN81" s="216"/>
      <c r="GDO81" s="216"/>
      <c r="GDP81" s="216"/>
      <c r="GDQ81" s="216"/>
      <c r="GDR81" s="216"/>
      <c r="GDS81" s="216"/>
      <c r="GDT81" s="216"/>
      <c r="GDU81" s="216"/>
      <c r="GDV81" s="216"/>
      <c r="GDW81" s="216"/>
      <c r="GDX81" s="216"/>
      <c r="GDY81" s="216"/>
      <c r="GDZ81" s="216"/>
      <c r="GEA81" s="216"/>
      <c r="GEB81" s="216"/>
      <c r="GEC81" s="216"/>
      <c r="GED81" s="216"/>
      <c r="GEE81" s="216"/>
      <c r="GEF81" s="216"/>
      <c r="GEG81" s="216"/>
      <c r="GEH81" s="216"/>
      <c r="GEI81" s="216"/>
      <c r="GEJ81" s="216"/>
      <c r="GEK81" s="216"/>
      <c r="GEL81" s="216"/>
      <c r="GEM81" s="216"/>
      <c r="GEN81" s="216"/>
      <c r="GEO81" s="216"/>
      <c r="GEP81" s="216"/>
      <c r="GEQ81" s="216"/>
      <c r="GER81" s="216"/>
      <c r="GES81" s="216"/>
      <c r="GET81" s="216"/>
      <c r="GEU81" s="216"/>
      <c r="GEV81" s="216"/>
      <c r="GEW81" s="216"/>
      <c r="GEX81" s="216"/>
      <c r="GEY81" s="216"/>
      <c r="GEZ81" s="216"/>
      <c r="GFA81" s="216"/>
      <c r="GFB81" s="216"/>
      <c r="GFC81" s="216"/>
      <c r="GFD81" s="216"/>
      <c r="GFE81" s="216"/>
      <c r="GFF81" s="216"/>
      <c r="GFG81" s="216"/>
      <c r="GFH81" s="216"/>
      <c r="GFI81" s="216"/>
      <c r="GFJ81" s="216"/>
      <c r="GFK81" s="216"/>
      <c r="GFL81" s="216"/>
      <c r="GFM81" s="216"/>
      <c r="GFN81" s="216"/>
      <c r="GFO81" s="216"/>
      <c r="GFP81" s="216"/>
      <c r="GFQ81" s="216"/>
      <c r="GFR81" s="216"/>
      <c r="GFS81" s="216"/>
      <c r="GFT81" s="216"/>
      <c r="GFU81" s="216"/>
      <c r="GFV81" s="216"/>
      <c r="GFW81" s="216"/>
      <c r="GFX81" s="216"/>
      <c r="GFY81" s="216"/>
      <c r="GFZ81" s="216"/>
      <c r="GGA81" s="216"/>
      <c r="GGB81" s="216"/>
      <c r="GGC81" s="216"/>
      <c r="GGD81" s="216"/>
      <c r="GGE81" s="216"/>
      <c r="GGF81" s="216"/>
      <c r="GGG81" s="216"/>
      <c r="GGH81" s="216"/>
      <c r="GGI81" s="216"/>
      <c r="GGJ81" s="216"/>
      <c r="GGK81" s="216"/>
      <c r="GGL81" s="216"/>
      <c r="GGM81" s="216"/>
      <c r="GGN81" s="216"/>
      <c r="GGO81" s="216"/>
      <c r="GGP81" s="216"/>
      <c r="GGQ81" s="216"/>
      <c r="GGR81" s="216"/>
      <c r="GGS81" s="216"/>
      <c r="GGT81" s="216"/>
      <c r="GGU81" s="216"/>
      <c r="GGV81" s="216"/>
      <c r="GGW81" s="216"/>
      <c r="GGX81" s="216"/>
      <c r="GGY81" s="216"/>
      <c r="GGZ81" s="216"/>
      <c r="GHA81" s="216"/>
      <c r="GHB81" s="216"/>
      <c r="GHC81" s="216"/>
      <c r="GHD81" s="216"/>
      <c r="GHE81" s="216"/>
      <c r="GHF81" s="216"/>
      <c r="GHG81" s="216"/>
      <c r="GHH81" s="216"/>
      <c r="GHI81" s="216"/>
      <c r="GHJ81" s="216"/>
      <c r="GHK81" s="216"/>
      <c r="GHL81" s="216"/>
      <c r="GHM81" s="216"/>
      <c r="GHN81" s="216"/>
      <c r="GHO81" s="216"/>
      <c r="GHP81" s="216"/>
      <c r="GHQ81" s="216"/>
      <c r="GHR81" s="216"/>
      <c r="GHS81" s="216"/>
      <c r="GHT81" s="216"/>
      <c r="GHU81" s="216"/>
      <c r="GHV81" s="216"/>
      <c r="GHW81" s="216"/>
      <c r="GHX81" s="216"/>
      <c r="GHY81" s="216"/>
      <c r="GHZ81" s="216"/>
      <c r="GIA81" s="216"/>
      <c r="GIB81" s="216"/>
      <c r="GIC81" s="216"/>
      <c r="GID81" s="216"/>
      <c r="GIE81" s="216"/>
      <c r="GIF81" s="216"/>
      <c r="GIG81" s="216"/>
      <c r="GIH81" s="216"/>
      <c r="GII81" s="216"/>
      <c r="GIJ81" s="216"/>
      <c r="GIK81" s="216"/>
      <c r="GIL81" s="216"/>
      <c r="GIM81" s="216"/>
      <c r="GIN81" s="216"/>
      <c r="GIO81" s="216"/>
      <c r="GIP81" s="216"/>
      <c r="GIQ81" s="216"/>
      <c r="GIR81" s="216"/>
      <c r="GIS81" s="216"/>
      <c r="GIT81" s="216"/>
      <c r="GIU81" s="216"/>
      <c r="GIV81" s="216"/>
      <c r="GIW81" s="216"/>
      <c r="GIX81" s="216"/>
      <c r="GIY81" s="216"/>
      <c r="GIZ81" s="216"/>
      <c r="GJA81" s="216"/>
      <c r="GJB81" s="216"/>
      <c r="GJC81" s="216"/>
      <c r="GJD81" s="216"/>
      <c r="GJE81" s="216"/>
      <c r="GJF81" s="216"/>
      <c r="GJG81" s="216"/>
      <c r="GJH81" s="216"/>
      <c r="GJI81" s="216"/>
      <c r="GJJ81" s="216"/>
      <c r="GJK81" s="216"/>
      <c r="GJL81" s="216"/>
      <c r="GJM81" s="216"/>
      <c r="GJN81" s="216"/>
      <c r="GJO81" s="216"/>
      <c r="GJP81" s="216"/>
      <c r="GJQ81" s="216"/>
      <c r="GJR81" s="216"/>
      <c r="GJS81" s="216"/>
      <c r="GJT81" s="216"/>
      <c r="GJU81" s="216"/>
      <c r="GJV81" s="216"/>
      <c r="GJW81" s="216"/>
      <c r="GJX81" s="216"/>
      <c r="GJY81" s="216"/>
      <c r="GJZ81" s="216"/>
      <c r="GKA81" s="216"/>
      <c r="GKB81" s="216"/>
      <c r="GKC81" s="216"/>
      <c r="GKD81" s="216"/>
      <c r="GKE81" s="216"/>
      <c r="GKF81" s="216"/>
      <c r="GKG81" s="216"/>
      <c r="GKH81" s="216"/>
      <c r="GKI81" s="216"/>
      <c r="GKJ81" s="216"/>
      <c r="GKK81" s="216"/>
      <c r="GKL81" s="216"/>
      <c r="GKM81" s="216"/>
      <c r="GKN81" s="216"/>
      <c r="GKO81" s="216"/>
      <c r="GKP81" s="216"/>
      <c r="GKQ81" s="216"/>
      <c r="GKR81" s="216"/>
      <c r="GKS81" s="216"/>
      <c r="GKT81" s="216"/>
      <c r="GKU81" s="216"/>
      <c r="GKV81" s="216"/>
      <c r="GKW81" s="216"/>
      <c r="GKX81" s="216"/>
      <c r="GKY81" s="216"/>
      <c r="GKZ81" s="216"/>
      <c r="GLA81" s="216"/>
      <c r="GLB81" s="216"/>
      <c r="GLC81" s="216"/>
      <c r="GLD81" s="216"/>
      <c r="GLE81" s="216"/>
      <c r="GLF81" s="216"/>
      <c r="GLG81" s="216"/>
      <c r="GLH81" s="216"/>
      <c r="GLI81" s="216"/>
      <c r="GLJ81" s="216"/>
      <c r="GLK81" s="216"/>
      <c r="GLL81" s="216"/>
      <c r="GLM81" s="216"/>
      <c r="GLN81" s="216"/>
      <c r="GLO81" s="216"/>
      <c r="GLP81" s="216"/>
      <c r="GLQ81" s="216"/>
      <c r="GLR81" s="216"/>
      <c r="GLS81" s="216"/>
      <c r="GLT81" s="216"/>
      <c r="GLU81" s="216"/>
      <c r="GLV81" s="216"/>
      <c r="GLW81" s="216"/>
      <c r="GLX81" s="216"/>
      <c r="GLY81" s="216"/>
      <c r="GLZ81" s="216"/>
      <c r="GMA81" s="216"/>
      <c r="GMB81" s="216"/>
      <c r="GMC81" s="216"/>
      <c r="GMD81" s="216"/>
      <c r="GME81" s="216"/>
      <c r="GMF81" s="216"/>
      <c r="GMG81" s="216"/>
      <c r="GMH81" s="216"/>
      <c r="GMI81" s="216"/>
      <c r="GMJ81" s="216"/>
      <c r="GMK81" s="216"/>
      <c r="GML81" s="216"/>
      <c r="GMM81" s="216"/>
      <c r="GMN81" s="216"/>
      <c r="GMO81" s="216"/>
      <c r="GMP81" s="216"/>
      <c r="GMQ81" s="216"/>
      <c r="GMR81" s="216"/>
      <c r="GMS81" s="216"/>
      <c r="GMT81" s="216"/>
      <c r="GMU81" s="216"/>
      <c r="GMV81" s="216"/>
      <c r="GMW81" s="216"/>
      <c r="GMX81" s="216"/>
      <c r="GMY81" s="216"/>
      <c r="GMZ81" s="216"/>
      <c r="GNA81" s="216"/>
      <c r="GNB81" s="216"/>
      <c r="GNC81" s="216"/>
      <c r="GND81" s="216"/>
      <c r="GNE81" s="216"/>
      <c r="GNF81" s="216"/>
      <c r="GNG81" s="216"/>
      <c r="GNH81" s="216"/>
      <c r="GNI81" s="216"/>
      <c r="GNJ81" s="216"/>
      <c r="GNK81" s="216"/>
      <c r="GNL81" s="216"/>
      <c r="GNM81" s="216"/>
      <c r="GNN81" s="216"/>
      <c r="GNO81" s="216"/>
      <c r="GNP81" s="216"/>
      <c r="GNQ81" s="216"/>
      <c r="GNR81" s="216"/>
      <c r="GNS81" s="216"/>
      <c r="GNT81" s="216"/>
      <c r="GNU81" s="216"/>
      <c r="GNV81" s="216"/>
      <c r="GNW81" s="216"/>
      <c r="GNX81" s="216"/>
      <c r="GNY81" s="216"/>
      <c r="GNZ81" s="216"/>
      <c r="GOA81" s="216"/>
      <c r="GOB81" s="216"/>
      <c r="GOC81" s="216"/>
      <c r="GOD81" s="216"/>
      <c r="GOE81" s="216"/>
      <c r="GOF81" s="216"/>
      <c r="GOG81" s="216"/>
      <c r="GOH81" s="216"/>
      <c r="GOI81" s="216"/>
      <c r="GOJ81" s="216"/>
      <c r="GOK81" s="216"/>
      <c r="GOL81" s="216"/>
      <c r="GOM81" s="216"/>
      <c r="GON81" s="216"/>
      <c r="GOO81" s="216"/>
      <c r="GOP81" s="216"/>
      <c r="GOQ81" s="216"/>
      <c r="GOR81" s="216"/>
      <c r="GOS81" s="216"/>
      <c r="GOT81" s="216"/>
      <c r="GOU81" s="216"/>
      <c r="GOV81" s="216"/>
      <c r="GOW81" s="216"/>
      <c r="GOX81" s="216"/>
      <c r="GOY81" s="216"/>
      <c r="GOZ81" s="216"/>
      <c r="GPA81" s="216"/>
      <c r="GPB81" s="216"/>
      <c r="GPC81" s="216"/>
      <c r="GPD81" s="216"/>
      <c r="GPE81" s="216"/>
      <c r="GPF81" s="216"/>
      <c r="GPG81" s="216"/>
      <c r="GPH81" s="216"/>
      <c r="GPI81" s="216"/>
      <c r="GPJ81" s="216"/>
      <c r="GPK81" s="216"/>
      <c r="GPL81" s="216"/>
      <c r="GPM81" s="216"/>
      <c r="GPN81" s="216"/>
      <c r="GPO81" s="216"/>
      <c r="GPP81" s="216"/>
      <c r="GPQ81" s="216"/>
      <c r="GPR81" s="216"/>
      <c r="GPS81" s="216"/>
      <c r="GPT81" s="216"/>
      <c r="GPU81" s="216"/>
      <c r="GPV81" s="216"/>
      <c r="GPW81" s="216"/>
      <c r="GPX81" s="216"/>
      <c r="GPY81" s="216"/>
      <c r="GPZ81" s="216"/>
      <c r="GQA81" s="216"/>
      <c r="GQB81" s="216"/>
      <c r="GQC81" s="216"/>
      <c r="GQD81" s="216"/>
      <c r="GQE81" s="216"/>
      <c r="GQF81" s="216"/>
      <c r="GQG81" s="216"/>
      <c r="GQH81" s="216"/>
      <c r="GQI81" s="216"/>
      <c r="GQJ81" s="216"/>
      <c r="GQK81" s="216"/>
      <c r="GQL81" s="216"/>
      <c r="GQM81" s="216"/>
      <c r="GQN81" s="216"/>
      <c r="GQO81" s="216"/>
      <c r="GQP81" s="216"/>
      <c r="GQQ81" s="216"/>
      <c r="GQR81" s="216"/>
      <c r="GQS81" s="216"/>
      <c r="GQT81" s="216"/>
      <c r="GQU81" s="216"/>
      <c r="GQV81" s="216"/>
      <c r="GQW81" s="216"/>
      <c r="GQX81" s="216"/>
      <c r="GQY81" s="216"/>
      <c r="GQZ81" s="216"/>
      <c r="GRA81" s="216"/>
      <c r="GRB81" s="216"/>
      <c r="GRC81" s="216"/>
      <c r="GRD81" s="216"/>
      <c r="GRE81" s="216"/>
      <c r="GRF81" s="216"/>
      <c r="GRG81" s="216"/>
      <c r="GRH81" s="216"/>
      <c r="GRI81" s="216"/>
      <c r="GRJ81" s="216"/>
      <c r="GRK81" s="216"/>
      <c r="GRL81" s="216"/>
      <c r="GRM81" s="216"/>
      <c r="GRN81" s="216"/>
      <c r="GRO81" s="216"/>
      <c r="GRP81" s="216"/>
      <c r="GRQ81" s="216"/>
      <c r="GRR81" s="216"/>
      <c r="GRS81" s="216"/>
      <c r="GRT81" s="216"/>
      <c r="GRU81" s="216"/>
      <c r="GRV81" s="216"/>
      <c r="GRW81" s="216"/>
      <c r="GRX81" s="216"/>
      <c r="GRY81" s="216"/>
      <c r="GRZ81" s="216"/>
      <c r="GSA81" s="216"/>
      <c r="GSB81" s="216"/>
      <c r="GSC81" s="216"/>
      <c r="GSD81" s="216"/>
      <c r="GSE81" s="216"/>
      <c r="GSF81" s="216"/>
      <c r="GSG81" s="216"/>
      <c r="GSH81" s="216"/>
      <c r="GSI81" s="216"/>
      <c r="GSJ81" s="216"/>
      <c r="GSK81" s="216"/>
      <c r="GSL81" s="216"/>
      <c r="GSM81" s="216"/>
      <c r="GSN81" s="216"/>
      <c r="GSO81" s="216"/>
      <c r="GSP81" s="216"/>
      <c r="GSQ81" s="216"/>
      <c r="GSR81" s="216"/>
      <c r="GSS81" s="216"/>
      <c r="GST81" s="216"/>
      <c r="GSU81" s="216"/>
      <c r="GSV81" s="216"/>
      <c r="GSW81" s="216"/>
      <c r="GSX81" s="216"/>
      <c r="GSY81" s="216"/>
      <c r="GSZ81" s="216"/>
      <c r="GTA81" s="216"/>
      <c r="GTB81" s="216"/>
      <c r="GTC81" s="216"/>
      <c r="GTD81" s="216"/>
      <c r="GTE81" s="216"/>
      <c r="GTF81" s="216"/>
      <c r="GTG81" s="216"/>
      <c r="GTH81" s="216"/>
      <c r="GTI81" s="216"/>
      <c r="GTJ81" s="216"/>
      <c r="GTK81" s="216"/>
      <c r="GTL81" s="216"/>
      <c r="GTM81" s="216"/>
      <c r="GTN81" s="216"/>
      <c r="GTO81" s="216"/>
      <c r="GTP81" s="216"/>
      <c r="GTQ81" s="216"/>
      <c r="GTR81" s="216"/>
      <c r="GTS81" s="216"/>
      <c r="GTT81" s="216"/>
      <c r="GTU81" s="216"/>
      <c r="GTV81" s="216"/>
      <c r="GTW81" s="216"/>
      <c r="GTX81" s="216"/>
      <c r="GTY81" s="216"/>
      <c r="GTZ81" s="216"/>
      <c r="GUA81" s="216"/>
      <c r="GUB81" s="216"/>
      <c r="GUC81" s="216"/>
      <c r="GUD81" s="216"/>
      <c r="GUE81" s="216"/>
      <c r="GUF81" s="216"/>
      <c r="GUG81" s="216"/>
      <c r="GUH81" s="216"/>
      <c r="GUI81" s="216"/>
      <c r="GUJ81" s="216"/>
      <c r="GUK81" s="216"/>
      <c r="GUL81" s="216"/>
      <c r="GUM81" s="216"/>
      <c r="GUN81" s="216"/>
      <c r="GUO81" s="216"/>
      <c r="GUP81" s="216"/>
      <c r="GUQ81" s="216"/>
      <c r="GUR81" s="216"/>
      <c r="GUS81" s="216"/>
      <c r="GUT81" s="216"/>
      <c r="GUU81" s="216"/>
      <c r="GUV81" s="216"/>
      <c r="GUW81" s="216"/>
      <c r="GUX81" s="216"/>
      <c r="GUY81" s="216"/>
      <c r="GUZ81" s="216"/>
      <c r="GVA81" s="216"/>
      <c r="GVB81" s="216"/>
      <c r="GVC81" s="216"/>
      <c r="GVD81" s="216"/>
      <c r="GVE81" s="216"/>
      <c r="GVF81" s="216"/>
      <c r="GVG81" s="216"/>
      <c r="GVH81" s="216"/>
      <c r="GVI81" s="216"/>
      <c r="GVJ81" s="216"/>
      <c r="GVK81" s="216"/>
      <c r="GVL81" s="216"/>
      <c r="GVM81" s="216"/>
      <c r="GVN81" s="216"/>
      <c r="GVO81" s="216"/>
      <c r="GVP81" s="216"/>
      <c r="GVQ81" s="216"/>
      <c r="GVR81" s="216"/>
      <c r="GVS81" s="216"/>
      <c r="GVT81" s="216"/>
      <c r="GVU81" s="216"/>
      <c r="GVV81" s="216"/>
      <c r="GVW81" s="216"/>
      <c r="GVX81" s="216"/>
      <c r="GVY81" s="216"/>
      <c r="GVZ81" s="216"/>
      <c r="GWA81" s="216"/>
      <c r="GWB81" s="216"/>
      <c r="GWC81" s="216"/>
      <c r="GWD81" s="216"/>
      <c r="GWE81" s="216"/>
      <c r="GWF81" s="216"/>
      <c r="GWG81" s="216"/>
      <c r="GWH81" s="216"/>
      <c r="GWI81" s="216"/>
      <c r="GWJ81" s="216"/>
      <c r="GWK81" s="216"/>
      <c r="GWL81" s="216"/>
      <c r="GWM81" s="216"/>
      <c r="GWN81" s="216"/>
      <c r="GWO81" s="216"/>
      <c r="GWP81" s="216"/>
      <c r="GWQ81" s="216"/>
      <c r="GWR81" s="216"/>
      <c r="GWS81" s="216"/>
      <c r="GWT81" s="216"/>
      <c r="GWU81" s="216"/>
      <c r="GWV81" s="216"/>
      <c r="GWW81" s="216"/>
      <c r="GWX81" s="216"/>
      <c r="GWY81" s="216"/>
      <c r="GWZ81" s="216"/>
      <c r="GXA81" s="216"/>
      <c r="GXB81" s="216"/>
      <c r="GXC81" s="216"/>
      <c r="GXD81" s="216"/>
      <c r="GXE81" s="216"/>
      <c r="GXF81" s="216"/>
      <c r="GXG81" s="216"/>
      <c r="GXH81" s="216"/>
      <c r="GXI81" s="216"/>
      <c r="GXJ81" s="216"/>
      <c r="GXK81" s="216"/>
      <c r="GXL81" s="216"/>
      <c r="GXM81" s="216"/>
      <c r="GXN81" s="216"/>
      <c r="GXO81" s="216"/>
      <c r="GXP81" s="216"/>
      <c r="GXQ81" s="216"/>
      <c r="GXR81" s="216"/>
      <c r="GXS81" s="216"/>
      <c r="GXT81" s="216"/>
      <c r="GXU81" s="216"/>
      <c r="GXV81" s="216"/>
      <c r="GXW81" s="216"/>
      <c r="GXX81" s="216"/>
      <c r="GXY81" s="216"/>
      <c r="GXZ81" s="216"/>
      <c r="GYA81" s="216"/>
      <c r="GYB81" s="216"/>
      <c r="GYC81" s="216"/>
      <c r="GYD81" s="216"/>
      <c r="GYE81" s="216"/>
      <c r="GYF81" s="216"/>
      <c r="GYG81" s="216"/>
      <c r="GYH81" s="216"/>
      <c r="GYI81" s="216"/>
      <c r="GYJ81" s="216"/>
      <c r="GYK81" s="216"/>
      <c r="GYL81" s="216"/>
      <c r="GYM81" s="216"/>
      <c r="GYN81" s="216"/>
      <c r="GYO81" s="216"/>
      <c r="GYP81" s="216"/>
      <c r="GYQ81" s="216"/>
      <c r="GYR81" s="216"/>
      <c r="GYS81" s="216"/>
      <c r="GYT81" s="216"/>
      <c r="GYU81" s="216"/>
      <c r="GYV81" s="216"/>
      <c r="GYW81" s="216"/>
      <c r="GYX81" s="216"/>
      <c r="GYY81" s="216"/>
      <c r="GYZ81" s="216"/>
      <c r="GZA81" s="216"/>
      <c r="GZB81" s="216"/>
      <c r="GZC81" s="216"/>
      <c r="GZD81" s="216"/>
      <c r="GZE81" s="216"/>
      <c r="GZF81" s="216"/>
      <c r="GZG81" s="216"/>
      <c r="GZH81" s="216"/>
      <c r="GZI81" s="216"/>
      <c r="GZJ81" s="216"/>
      <c r="GZK81" s="216"/>
      <c r="GZL81" s="216"/>
      <c r="GZM81" s="216"/>
      <c r="GZN81" s="216"/>
      <c r="GZO81" s="216"/>
      <c r="GZP81" s="216"/>
      <c r="GZQ81" s="216"/>
      <c r="GZR81" s="216"/>
      <c r="GZS81" s="216"/>
      <c r="GZT81" s="216"/>
      <c r="GZU81" s="216"/>
      <c r="GZV81" s="216"/>
      <c r="GZW81" s="216"/>
      <c r="GZX81" s="216"/>
      <c r="GZY81" s="216"/>
      <c r="GZZ81" s="216"/>
      <c r="HAA81" s="216"/>
      <c r="HAB81" s="216"/>
      <c r="HAC81" s="216"/>
      <c r="HAD81" s="216"/>
      <c r="HAE81" s="216"/>
      <c r="HAF81" s="216"/>
      <c r="HAG81" s="216"/>
      <c r="HAH81" s="216"/>
      <c r="HAI81" s="216"/>
      <c r="HAJ81" s="216"/>
      <c r="HAK81" s="216"/>
      <c r="HAL81" s="216"/>
      <c r="HAM81" s="216"/>
      <c r="HAN81" s="216"/>
      <c r="HAO81" s="216"/>
      <c r="HAP81" s="216"/>
      <c r="HAQ81" s="216"/>
      <c r="HAR81" s="216"/>
      <c r="HAS81" s="216"/>
      <c r="HAT81" s="216"/>
      <c r="HAU81" s="216"/>
      <c r="HAV81" s="216"/>
      <c r="HAW81" s="216"/>
      <c r="HAX81" s="216"/>
      <c r="HAY81" s="216"/>
      <c r="HAZ81" s="216"/>
      <c r="HBA81" s="216"/>
      <c r="HBB81" s="216"/>
      <c r="HBC81" s="216"/>
      <c r="HBD81" s="216"/>
      <c r="HBE81" s="216"/>
      <c r="HBF81" s="216"/>
      <c r="HBG81" s="216"/>
      <c r="HBH81" s="216"/>
      <c r="HBI81" s="216"/>
      <c r="HBJ81" s="216"/>
      <c r="HBK81" s="216"/>
      <c r="HBL81" s="216"/>
      <c r="HBM81" s="216"/>
      <c r="HBN81" s="216"/>
      <c r="HBO81" s="216"/>
      <c r="HBP81" s="216"/>
      <c r="HBQ81" s="216"/>
      <c r="HBR81" s="216"/>
      <c r="HBS81" s="216"/>
      <c r="HBT81" s="216"/>
      <c r="HBU81" s="216"/>
      <c r="HBV81" s="216"/>
      <c r="HBW81" s="216"/>
      <c r="HBX81" s="216"/>
      <c r="HBY81" s="216"/>
      <c r="HBZ81" s="216"/>
      <c r="HCA81" s="216"/>
      <c r="HCB81" s="216"/>
      <c r="HCC81" s="216"/>
      <c r="HCD81" s="216"/>
      <c r="HCE81" s="216"/>
      <c r="HCF81" s="216"/>
      <c r="HCG81" s="216"/>
      <c r="HCH81" s="216"/>
      <c r="HCI81" s="216"/>
      <c r="HCJ81" s="216"/>
      <c r="HCK81" s="216"/>
      <c r="HCL81" s="216"/>
      <c r="HCM81" s="216"/>
      <c r="HCN81" s="216"/>
      <c r="HCO81" s="216"/>
      <c r="HCP81" s="216"/>
      <c r="HCQ81" s="216"/>
      <c r="HCR81" s="216"/>
      <c r="HCS81" s="216"/>
      <c r="HCT81" s="216"/>
      <c r="HCU81" s="216"/>
      <c r="HCV81" s="216"/>
      <c r="HCW81" s="216"/>
      <c r="HCX81" s="216"/>
      <c r="HCY81" s="216"/>
      <c r="HCZ81" s="216"/>
      <c r="HDA81" s="216"/>
      <c r="HDB81" s="216"/>
      <c r="HDC81" s="216"/>
      <c r="HDD81" s="216"/>
      <c r="HDE81" s="216"/>
      <c r="HDF81" s="216"/>
      <c r="HDG81" s="216"/>
      <c r="HDH81" s="216"/>
      <c r="HDI81" s="216"/>
      <c r="HDJ81" s="216"/>
      <c r="HDK81" s="216"/>
      <c r="HDL81" s="216"/>
      <c r="HDM81" s="216"/>
      <c r="HDN81" s="216"/>
      <c r="HDO81" s="216"/>
      <c r="HDP81" s="216"/>
      <c r="HDQ81" s="216"/>
      <c r="HDR81" s="216"/>
      <c r="HDS81" s="216"/>
      <c r="HDT81" s="216"/>
      <c r="HDU81" s="216"/>
      <c r="HDV81" s="216"/>
      <c r="HDW81" s="216"/>
      <c r="HDX81" s="216"/>
      <c r="HDY81" s="216"/>
      <c r="HDZ81" s="216"/>
      <c r="HEA81" s="216"/>
      <c r="HEB81" s="216"/>
      <c r="HEC81" s="216"/>
      <c r="HED81" s="216"/>
      <c r="HEE81" s="216"/>
      <c r="HEF81" s="216"/>
      <c r="HEG81" s="216"/>
      <c r="HEH81" s="216"/>
      <c r="HEI81" s="216"/>
      <c r="HEJ81" s="216"/>
      <c r="HEK81" s="216"/>
      <c r="HEL81" s="216"/>
      <c r="HEM81" s="216"/>
      <c r="HEN81" s="216"/>
      <c r="HEO81" s="216"/>
      <c r="HEP81" s="216"/>
      <c r="HEQ81" s="216"/>
      <c r="HER81" s="216"/>
      <c r="HES81" s="216"/>
      <c r="HET81" s="216"/>
      <c r="HEU81" s="216"/>
      <c r="HEV81" s="216"/>
      <c r="HEW81" s="216"/>
      <c r="HEX81" s="216"/>
      <c r="HEY81" s="216"/>
      <c r="HEZ81" s="216"/>
      <c r="HFA81" s="216"/>
      <c r="HFB81" s="216"/>
      <c r="HFC81" s="216"/>
      <c r="HFD81" s="216"/>
      <c r="HFE81" s="216"/>
      <c r="HFF81" s="216"/>
      <c r="HFG81" s="216"/>
      <c r="HFH81" s="216"/>
      <c r="HFI81" s="216"/>
      <c r="HFJ81" s="216"/>
      <c r="HFK81" s="216"/>
      <c r="HFL81" s="216"/>
      <c r="HFM81" s="216"/>
      <c r="HFN81" s="216"/>
      <c r="HFO81" s="216"/>
      <c r="HFP81" s="216"/>
      <c r="HFQ81" s="216"/>
      <c r="HFR81" s="216"/>
      <c r="HFS81" s="216"/>
      <c r="HFT81" s="216"/>
      <c r="HFU81" s="216"/>
      <c r="HFV81" s="216"/>
      <c r="HFW81" s="216"/>
      <c r="HFX81" s="216"/>
      <c r="HFY81" s="216"/>
      <c r="HFZ81" s="216"/>
      <c r="HGA81" s="216"/>
      <c r="HGB81" s="216"/>
      <c r="HGC81" s="216"/>
      <c r="HGD81" s="216"/>
      <c r="HGE81" s="216"/>
      <c r="HGF81" s="216"/>
      <c r="HGG81" s="216"/>
      <c r="HGH81" s="216"/>
      <c r="HGI81" s="216"/>
      <c r="HGJ81" s="216"/>
      <c r="HGK81" s="216"/>
      <c r="HGL81" s="216"/>
      <c r="HGM81" s="216"/>
      <c r="HGN81" s="216"/>
      <c r="HGO81" s="216"/>
      <c r="HGP81" s="216"/>
      <c r="HGQ81" s="216"/>
      <c r="HGR81" s="216"/>
      <c r="HGS81" s="216"/>
      <c r="HGT81" s="216"/>
      <c r="HGU81" s="216"/>
      <c r="HGV81" s="216"/>
      <c r="HGW81" s="216"/>
      <c r="HGX81" s="216"/>
      <c r="HGY81" s="216"/>
      <c r="HGZ81" s="216"/>
      <c r="HHA81" s="216"/>
      <c r="HHB81" s="216"/>
      <c r="HHC81" s="216"/>
      <c r="HHD81" s="216"/>
      <c r="HHE81" s="216"/>
      <c r="HHF81" s="216"/>
      <c r="HHG81" s="216"/>
      <c r="HHH81" s="216"/>
      <c r="HHI81" s="216"/>
      <c r="HHJ81" s="216"/>
      <c r="HHK81" s="216"/>
      <c r="HHL81" s="216"/>
      <c r="HHM81" s="216"/>
      <c r="HHN81" s="216"/>
      <c r="HHO81" s="216"/>
      <c r="HHP81" s="216"/>
      <c r="HHQ81" s="216"/>
      <c r="HHR81" s="216"/>
      <c r="HHS81" s="216"/>
      <c r="HHT81" s="216"/>
      <c r="HHU81" s="216"/>
      <c r="HHV81" s="216"/>
      <c r="HHW81" s="216"/>
      <c r="HHX81" s="216"/>
      <c r="HHY81" s="216"/>
      <c r="HHZ81" s="216"/>
      <c r="HIA81" s="216"/>
      <c r="HIB81" s="216"/>
      <c r="HIC81" s="216"/>
      <c r="HID81" s="216"/>
      <c r="HIE81" s="216"/>
      <c r="HIF81" s="216"/>
      <c r="HIG81" s="216"/>
      <c r="HIH81" s="216"/>
      <c r="HII81" s="216"/>
      <c r="HIJ81" s="216"/>
      <c r="HIK81" s="216"/>
      <c r="HIL81" s="216"/>
      <c r="HIM81" s="216"/>
      <c r="HIN81" s="216"/>
      <c r="HIO81" s="216"/>
      <c r="HIP81" s="216"/>
      <c r="HIQ81" s="216"/>
      <c r="HIR81" s="216"/>
      <c r="HIS81" s="216"/>
      <c r="HIT81" s="216"/>
      <c r="HIU81" s="216"/>
      <c r="HIV81" s="216"/>
      <c r="HIW81" s="216"/>
      <c r="HIX81" s="216"/>
      <c r="HIY81" s="216"/>
      <c r="HIZ81" s="216"/>
      <c r="HJA81" s="216"/>
      <c r="HJB81" s="216"/>
      <c r="HJC81" s="216"/>
      <c r="HJD81" s="216"/>
      <c r="HJE81" s="216"/>
      <c r="HJF81" s="216"/>
      <c r="HJG81" s="216"/>
      <c r="HJH81" s="216"/>
      <c r="HJI81" s="216"/>
      <c r="HJJ81" s="216"/>
      <c r="HJK81" s="216"/>
      <c r="HJL81" s="216"/>
      <c r="HJM81" s="216"/>
      <c r="HJN81" s="216"/>
      <c r="HJO81" s="216"/>
      <c r="HJP81" s="216"/>
      <c r="HJQ81" s="216"/>
      <c r="HJR81" s="216"/>
      <c r="HJS81" s="216"/>
      <c r="HJT81" s="216"/>
      <c r="HJU81" s="216"/>
      <c r="HJV81" s="216"/>
      <c r="HJW81" s="216"/>
      <c r="HJX81" s="216"/>
      <c r="HJY81" s="216"/>
      <c r="HJZ81" s="216"/>
      <c r="HKA81" s="216"/>
      <c r="HKB81" s="216"/>
      <c r="HKC81" s="216"/>
      <c r="HKD81" s="216"/>
      <c r="HKE81" s="216"/>
      <c r="HKF81" s="216"/>
      <c r="HKG81" s="216"/>
      <c r="HKH81" s="216"/>
      <c r="HKI81" s="216"/>
      <c r="HKJ81" s="216"/>
      <c r="HKK81" s="216"/>
      <c r="HKL81" s="216"/>
      <c r="HKM81" s="216"/>
      <c r="HKN81" s="216"/>
      <c r="HKO81" s="216"/>
      <c r="HKP81" s="216"/>
      <c r="HKQ81" s="216"/>
      <c r="HKR81" s="216"/>
      <c r="HKS81" s="216"/>
      <c r="HKT81" s="216"/>
      <c r="HKU81" s="216"/>
      <c r="HKV81" s="216"/>
      <c r="HKW81" s="216"/>
      <c r="HKX81" s="216"/>
      <c r="HKY81" s="216"/>
      <c r="HKZ81" s="216"/>
      <c r="HLA81" s="216"/>
      <c r="HLB81" s="216"/>
      <c r="HLC81" s="216"/>
      <c r="HLD81" s="216"/>
      <c r="HLE81" s="216"/>
      <c r="HLF81" s="216"/>
      <c r="HLG81" s="216"/>
      <c r="HLH81" s="216"/>
      <c r="HLI81" s="216"/>
      <c r="HLJ81" s="216"/>
      <c r="HLK81" s="216"/>
      <c r="HLL81" s="216"/>
      <c r="HLM81" s="216"/>
      <c r="HLN81" s="216"/>
      <c r="HLO81" s="216"/>
      <c r="HLP81" s="216"/>
      <c r="HLQ81" s="216"/>
      <c r="HLR81" s="216"/>
      <c r="HLS81" s="216"/>
      <c r="HLT81" s="216"/>
      <c r="HLU81" s="216"/>
      <c r="HLV81" s="216"/>
      <c r="HLW81" s="216"/>
      <c r="HLX81" s="216"/>
      <c r="HLY81" s="216"/>
      <c r="HLZ81" s="216"/>
      <c r="HMA81" s="216"/>
      <c r="HMB81" s="216"/>
      <c r="HMC81" s="216"/>
      <c r="HMD81" s="216"/>
      <c r="HME81" s="216"/>
      <c r="HMF81" s="216"/>
      <c r="HMG81" s="216"/>
      <c r="HMH81" s="216"/>
      <c r="HMI81" s="216"/>
      <c r="HMJ81" s="216"/>
      <c r="HMK81" s="216"/>
      <c r="HML81" s="216"/>
      <c r="HMM81" s="216"/>
      <c r="HMN81" s="216"/>
      <c r="HMO81" s="216"/>
      <c r="HMP81" s="216"/>
      <c r="HMQ81" s="216"/>
      <c r="HMR81" s="216"/>
      <c r="HMS81" s="216"/>
      <c r="HMT81" s="216"/>
      <c r="HMU81" s="216"/>
      <c r="HMV81" s="216"/>
      <c r="HMW81" s="216"/>
      <c r="HMX81" s="216"/>
      <c r="HMY81" s="216"/>
      <c r="HMZ81" s="216"/>
      <c r="HNA81" s="216"/>
      <c r="HNB81" s="216"/>
      <c r="HNC81" s="216"/>
      <c r="HND81" s="216"/>
      <c r="HNE81" s="216"/>
      <c r="HNF81" s="216"/>
      <c r="HNG81" s="216"/>
      <c r="HNH81" s="216"/>
      <c r="HNI81" s="216"/>
      <c r="HNJ81" s="216"/>
      <c r="HNK81" s="216"/>
      <c r="HNL81" s="216"/>
      <c r="HNM81" s="216"/>
      <c r="HNN81" s="216"/>
      <c r="HNO81" s="216"/>
      <c r="HNP81" s="216"/>
      <c r="HNQ81" s="216"/>
      <c r="HNR81" s="216"/>
      <c r="HNS81" s="216"/>
      <c r="HNT81" s="216"/>
      <c r="HNU81" s="216"/>
      <c r="HNV81" s="216"/>
      <c r="HNW81" s="216"/>
      <c r="HNX81" s="216"/>
      <c r="HNY81" s="216"/>
      <c r="HNZ81" s="216"/>
      <c r="HOA81" s="216"/>
      <c r="HOB81" s="216"/>
      <c r="HOC81" s="216"/>
      <c r="HOD81" s="216"/>
      <c r="HOE81" s="216"/>
      <c r="HOF81" s="216"/>
      <c r="HOG81" s="216"/>
      <c r="HOH81" s="216"/>
      <c r="HOI81" s="216"/>
      <c r="HOJ81" s="216"/>
      <c r="HOK81" s="216"/>
      <c r="HOL81" s="216"/>
      <c r="HOM81" s="216"/>
      <c r="HON81" s="216"/>
      <c r="HOO81" s="216"/>
      <c r="HOP81" s="216"/>
      <c r="HOQ81" s="216"/>
      <c r="HOR81" s="216"/>
      <c r="HOS81" s="216"/>
      <c r="HOT81" s="216"/>
      <c r="HOU81" s="216"/>
      <c r="HOV81" s="216"/>
      <c r="HOW81" s="216"/>
      <c r="HOX81" s="216"/>
      <c r="HOY81" s="216"/>
      <c r="HOZ81" s="216"/>
      <c r="HPA81" s="216"/>
      <c r="HPB81" s="216"/>
      <c r="HPC81" s="216"/>
      <c r="HPD81" s="216"/>
      <c r="HPE81" s="216"/>
      <c r="HPF81" s="216"/>
      <c r="HPG81" s="216"/>
      <c r="HPH81" s="216"/>
      <c r="HPI81" s="216"/>
      <c r="HPJ81" s="216"/>
      <c r="HPK81" s="216"/>
      <c r="HPL81" s="216"/>
      <c r="HPM81" s="216"/>
      <c r="HPN81" s="216"/>
      <c r="HPO81" s="216"/>
      <c r="HPP81" s="216"/>
      <c r="HPQ81" s="216"/>
      <c r="HPR81" s="216"/>
      <c r="HPS81" s="216"/>
      <c r="HPT81" s="216"/>
      <c r="HPU81" s="216"/>
      <c r="HPV81" s="216"/>
      <c r="HPW81" s="216"/>
      <c r="HPX81" s="216"/>
      <c r="HPY81" s="216"/>
      <c r="HPZ81" s="216"/>
      <c r="HQA81" s="216"/>
      <c r="HQB81" s="216"/>
      <c r="HQC81" s="216"/>
      <c r="HQD81" s="216"/>
      <c r="HQE81" s="216"/>
      <c r="HQF81" s="216"/>
      <c r="HQG81" s="216"/>
      <c r="HQH81" s="216"/>
      <c r="HQI81" s="216"/>
      <c r="HQJ81" s="216"/>
      <c r="HQK81" s="216"/>
      <c r="HQL81" s="216"/>
      <c r="HQM81" s="216"/>
      <c r="HQN81" s="216"/>
      <c r="HQO81" s="216"/>
      <c r="HQP81" s="216"/>
      <c r="HQQ81" s="216"/>
      <c r="HQR81" s="216"/>
      <c r="HQS81" s="216"/>
      <c r="HQT81" s="216"/>
      <c r="HQU81" s="216"/>
      <c r="HQV81" s="216"/>
      <c r="HQW81" s="216"/>
      <c r="HQX81" s="216"/>
      <c r="HQY81" s="216"/>
      <c r="HQZ81" s="216"/>
      <c r="HRA81" s="216"/>
      <c r="HRB81" s="216"/>
      <c r="HRC81" s="216"/>
      <c r="HRD81" s="216"/>
      <c r="HRE81" s="216"/>
      <c r="HRF81" s="216"/>
      <c r="HRG81" s="216"/>
      <c r="HRH81" s="216"/>
      <c r="HRI81" s="216"/>
      <c r="HRJ81" s="216"/>
      <c r="HRK81" s="216"/>
      <c r="HRL81" s="216"/>
      <c r="HRM81" s="216"/>
      <c r="HRN81" s="216"/>
      <c r="HRO81" s="216"/>
      <c r="HRP81" s="216"/>
      <c r="HRQ81" s="216"/>
      <c r="HRR81" s="216"/>
      <c r="HRS81" s="216"/>
      <c r="HRT81" s="216"/>
      <c r="HRU81" s="216"/>
      <c r="HRV81" s="216"/>
      <c r="HRW81" s="216"/>
      <c r="HRX81" s="216"/>
      <c r="HRY81" s="216"/>
      <c r="HRZ81" s="216"/>
      <c r="HSA81" s="216"/>
      <c r="HSB81" s="216"/>
      <c r="HSC81" s="216"/>
      <c r="HSD81" s="216"/>
      <c r="HSE81" s="216"/>
      <c r="HSF81" s="216"/>
      <c r="HSG81" s="216"/>
      <c r="HSH81" s="216"/>
      <c r="HSI81" s="216"/>
      <c r="HSJ81" s="216"/>
      <c r="HSK81" s="216"/>
      <c r="HSL81" s="216"/>
      <c r="HSM81" s="216"/>
      <c r="HSN81" s="216"/>
      <c r="HSO81" s="216"/>
      <c r="HSP81" s="216"/>
      <c r="HSQ81" s="216"/>
      <c r="HSR81" s="216"/>
      <c r="HSS81" s="216"/>
      <c r="HST81" s="216"/>
      <c r="HSU81" s="216"/>
      <c r="HSV81" s="216"/>
      <c r="HSW81" s="216"/>
      <c r="HSX81" s="216"/>
      <c r="HSY81" s="216"/>
      <c r="HSZ81" s="216"/>
      <c r="HTA81" s="216"/>
      <c r="HTB81" s="216"/>
      <c r="HTC81" s="216"/>
      <c r="HTD81" s="216"/>
      <c r="HTE81" s="216"/>
      <c r="HTF81" s="216"/>
      <c r="HTG81" s="216"/>
      <c r="HTH81" s="216"/>
      <c r="HTI81" s="216"/>
      <c r="HTJ81" s="216"/>
      <c r="HTK81" s="216"/>
      <c r="HTL81" s="216"/>
      <c r="HTM81" s="216"/>
      <c r="HTN81" s="216"/>
      <c r="HTO81" s="216"/>
      <c r="HTP81" s="216"/>
      <c r="HTQ81" s="216"/>
      <c r="HTR81" s="216"/>
      <c r="HTS81" s="216"/>
      <c r="HTT81" s="216"/>
      <c r="HTU81" s="216"/>
      <c r="HTV81" s="216"/>
      <c r="HTW81" s="216"/>
      <c r="HTX81" s="216"/>
      <c r="HTY81" s="216"/>
      <c r="HTZ81" s="216"/>
      <c r="HUA81" s="216"/>
      <c r="HUB81" s="216"/>
      <c r="HUC81" s="216"/>
      <c r="HUD81" s="216"/>
      <c r="HUE81" s="216"/>
      <c r="HUF81" s="216"/>
      <c r="HUG81" s="216"/>
      <c r="HUH81" s="216"/>
      <c r="HUI81" s="216"/>
      <c r="HUJ81" s="216"/>
      <c r="HUK81" s="216"/>
      <c r="HUL81" s="216"/>
      <c r="HUM81" s="216"/>
      <c r="HUN81" s="216"/>
      <c r="HUO81" s="216"/>
      <c r="HUP81" s="216"/>
      <c r="HUQ81" s="216"/>
      <c r="HUR81" s="216"/>
      <c r="HUS81" s="216"/>
      <c r="HUT81" s="216"/>
      <c r="HUU81" s="216"/>
      <c r="HUV81" s="216"/>
      <c r="HUW81" s="216"/>
      <c r="HUX81" s="216"/>
      <c r="HUY81" s="216"/>
      <c r="HUZ81" s="216"/>
      <c r="HVA81" s="216"/>
      <c r="HVB81" s="216"/>
      <c r="HVC81" s="216"/>
      <c r="HVD81" s="216"/>
      <c r="HVE81" s="216"/>
      <c r="HVF81" s="216"/>
      <c r="HVG81" s="216"/>
      <c r="HVH81" s="216"/>
      <c r="HVI81" s="216"/>
      <c r="HVJ81" s="216"/>
      <c r="HVK81" s="216"/>
      <c r="HVL81" s="216"/>
      <c r="HVM81" s="216"/>
      <c r="HVN81" s="216"/>
      <c r="HVO81" s="216"/>
      <c r="HVP81" s="216"/>
      <c r="HVQ81" s="216"/>
      <c r="HVR81" s="216"/>
      <c r="HVS81" s="216"/>
      <c r="HVT81" s="216"/>
      <c r="HVU81" s="216"/>
      <c r="HVV81" s="216"/>
      <c r="HVW81" s="216"/>
      <c r="HVX81" s="216"/>
      <c r="HVY81" s="216"/>
      <c r="HVZ81" s="216"/>
      <c r="HWA81" s="216"/>
      <c r="HWB81" s="216"/>
      <c r="HWC81" s="216"/>
      <c r="HWD81" s="216"/>
      <c r="HWE81" s="216"/>
      <c r="HWF81" s="216"/>
      <c r="HWG81" s="216"/>
      <c r="HWH81" s="216"/>
      <c r="HWI81" s="216"/>
      <c r="HWJ81" s="216"/>
      <c r="HWK81" s="216"/>
      <c r="HWL81" s="216"/>
      <c r="HWM81" s="216"/>
      <c r="HWN81" s="216"/>
      <c r="HWO81" s="216"/>
      <c r="HWP81" s="216"/>
      <c r="HWQ81" s="216"/>
      <c r="HWR81" s="216"/>
      <c r="HWS81" s="216"/>
      <c r="HWT81" s="216"/>
      <c r="HWU81" s="216"/>
      <c r="HWV81" s="216"/>
      <c r="HWW81" s="216"/>
      <c r="HWX81" s="216"/>
      <c r="HWY81" s="216"/>
      <c r="HWZ81" s="216"/>
      <c r="HXA81" s="216"/>
      <c r="HXB81" s="216"/>
      <c r="HXC81" s="216"/>
      <c r="HXD81" s="216"/>
      <c r="HXE81" s="216"/>
      <c r="HXF81" s="216"/>
      <c r="HXG81" s="216"/>
      <c r="HXH81" s="216"/>
      <c r="HXI81" s="216"/>
      <c r="HXJ81" s="216"/>
      <c r="HXK81" s="216"/>
      <c r="HXL81" s="216"/>
      <c r="HXM81" s="216"/>
      <c r="HXN81" s="216"/>
      <c r="HXO81" s="216"/>
      <c r="HXP81" s="216"/>
      <c r="HXQ81" s="216"/>
      <c r="HXR81" s="216"/>
      <c r="HXS81" s="216"/>
      <c r="HXT81" s="216"/>
      <c r="HXU81" s="216"/>
      <c r="HXV81" s="216"/>
      <c r="HXW81" s="216"/>
      <c r="HXX81" s="216"/>
      <c r="HXY81" s="216"/>
      <c r="HXZ81" s="216"/>
      <c r="HYA81" s="216"/>
      <c r="HYB81" s="216"/>
      <c r="HYC81" s="216"/>
      <c r="HYD81" s="216"/>
      <c r="HYE81" s="216"/>
      <c r="HYF81" s="216"/>
      <c r="HYG81" s="216"/>
      <c r="HYH81" s="216"/>
      <c r="HYI81" s="216"/>
      <c r="HYJ81" s="216"/>
      <c r="HYK81" s="216"/>
      <c r="HYL81" s="216"/>
      <c r="HYM81" s="216"/>
      <c r="HYN81" s="216"/>
      <c r="HYO81" s="216"/>
      <c r="HYP81" s="216"/>
      <c r="HYQ81" s="216"/>
      <c r="HYR81" s="216"/>
      <c r="HYS81" s="216"/>
      <c r="HYT81" s="216"/>
      <c r="HYU81" s="216"/>
      <c r="HYV81" s="216"/>
      <c r="HYW81" s="216"/>
      <c r="HYX81" s="216"/>
      <c r="HYY81" s="216"/>
      <c r="HYZ81" s="216"/>
      <c r="HZA81" s="216"/>
      <c r="HZB81" s="216"/>
      <c r="HZC81" s="216"/>
      <c r="HZD81" s="216"/>
      <c r="HZE81" s="216"/>
      <c r="HZF81" s="216"/>
      <c r="HZG81" s="216"/>
      <c r="HZH81" s="216"/>
      <c r="HZI81" s="216"/>
      <c r="HZJ81" s="216"/>
      <c r="HZK81" s="216"/>
      <c r="HZL81" s="216"/>
      <c r="HZM81" s="216"/>
      <c r="HZN81" s="216"/>
      <c r="HZO81" s="216"/>
      <c r="HZP81" s="216"/>
      <c r="HZQ81" s="216"/>
      <c r="HZR81" s="216"/>
      <c r="HZS81" s="216"/>
      <c r="HZT81" s="216"/>
      <c r="HZU81" s="216"/>
      <c r="HZV81" s="216"/>
      <c r="HZW81" s="216"/>
      <c r="HZX81" s="216"/>
      <c r="HZY81" s="216"/>
      <c r="HZZ81" s="216"/>
      <c r="IAA81" s="216"/>
      <c r="IAB81" s="216"/>
      <c r="IAC81" s="216"/>
      <c r="IAD81" s="216"/>
      <c r="IAE81" s="216"/>
      <c r="IAF81" s="216"/>
      <c r="IAG81" s="216"/>
      <c r="IAH81" s="216"/>
      <c r="IAI81" s="216"/>
      <c r="IAJ81" s="216"/>
      <c r="IAK81" s="216"/>
      <c r="IAL81" s="216"/>
      <c r="IAM81" s="216"/>
      <c r="IAN81" s="216"/>
      <c r="IAO81" s="216"/>
      <c r="IAP81" s="216"/>
      <c r="IAQ81" s="216"/>
      <c r="IAR81" s="216"/>
      <c r="IAS81" s="216"/>
      <c r="IAT81" s="216"/>
      <c r="IAU81" s="216"/>
      <c r="IAV81" s="216"/>
      <c r="IAW81" s="216"/>
      <c r="IAX81" s="216"/>
      <c r="IAY81" s="216"/>
      <c r="IAZ81" s="216"/>
      <c r="IBA81" s="216"/>
      <c r="IBB81" s="216"/>
      <c r="IBC81" s="216"/>
      <c r="IBD81" s="216"/>
      <c r="IBE81" s="216"/>
      <c r="IBF81" s="216"/>
      <c r="IBG81" s="216"/>
      <c r="IBH81" s="216"/>
      <c r="IBI81" s="216"/>
      <c r="IBJ81" s="216"/>
      <c r="IBK81" s="216"/>
      <c r="IBL81" s="216"/>
      <c r="IBM81" s="216"/>
      <c r="IBN81" s="216"/>
      <c r="IBO81" s="216"/>
      <c r="IBP81" s="216"/>
      <c r="IBQ81" s="216"/>
      <c r="IBR81" s="216"/>
      <c r="IBS81" s="216"/>
      <c r="IBT81" s="216"/>
      <c r="IBU81" s="216"/>
      <c r="IBV81" s="216"/>
      <c r="IBW81" s="216"/>
      <c r="IBX81" s="216"/>
      <c r="IBY81" s="216"/>
      <c r="IBZ81" s="216"/>
      <c r="ICA81" s="216"/>
      <c r="ICB81" s="216"/>
      <c r="ICC81" s="216"/>
      <c r="ICD81" s="216"/>
      <c r="ICE81" s="216"/>
      <c r="ICF81" s="216"/>
      <c r="ICG81" s="216"/>
      <c r="ICH81" s="216"/>
      <c r="ICI81" s="216"/>
      <c r="ICJ81" s="216"/>
      <c r="ICK81" s="216"/>
      <c r="ICL81" s="216"/>
      <c r="ICM81" s="216"/>
      <c r="ICN81" s="216"/>
      <c r="ICO81" s="216"/>
      <c r="ICP81" s="216"/>
      <c r="ICQ81" s="216"/>
      <c r="ICR81" s="216"/>
      <c r="ICS81" s="216"/>
      <c r="ICT81" s="216"/>
      <c r="ICU81" s="216"/>
      <c r="ICV81" s="216"/>
      <c r="ICW81" s="216"/>
      <c r="ICX81" s="216"/>
      <c r="ICY81" s="216"/>
      <c r="ICZ81" s="216"/>
      <c r="IDA81" s="216"/>
      <c r="IDB81" s="216"/>
      <c r="IDC81" s="216"/>
      <c r="IDD81" s="216"/>
      <c r="IDE81" s="216"/>
      <c r="IDF81" s="216"/>
      <c r="IDG81" s="216"/>
      <c r="IDH81" s="216"/>
      <c r="IDI81" s="216"/>
      <c r="IDJ81" s="216"/>
      <c r="IDK81" s="216"/>
      <c r="IDL81" s="216"/>
      <c r="IDM81" s="216"/>
      <c r="IDN81" s="216"/>
      <c r="IDO81" s="216"/>
      <c r="IDP81" s="216"/>
      <c r="IDQ81" s="216"/>
      <c r="IDR81" s="216"/>
      <c r="IDS81" s="216"/>
      <c r="IDT81" s="216"/>
      <c r="IDU81" s="216"/>
      <c r="IDV81" s="216"/>
      <c r="IDW81" s="216"/>
      <c r="IDX81" s="216"/>
      <c r="IDY81" s="216"/>
      <c r="IDZ81" s="216"/>
      <c r="IEA81" s="216"/>
      <c r="IEB81" s="216"/>
      <c r="IEC81" s="216"/>
      <c r="IED81" s="216"/>
      <c r="IEE81" s="216"/>
      <c r="IEF81" s="216"/>
      <c r="IEG81" s="216"/>
      <c r="IEH81" s="216"/>
      <c r="IEI81" s="216"/>
      <c r="IEJ81" s="216"/>
      <c r="IEK81" s="216"/>
      <c r="IEL81" s="216"/>
      <c r="IEM81" s="216"/>
      <c r="IEN81" s="216"/>
      <c r="IEO81" s="216"/>
      <c r="IEP81" s="216"/>
      <c r="IEQ81" s="216"/>
      <c r="IER81" s="216"/>
      <c r="IES81" s="216"/>
      <c r="IET81" s="216"/>
      <c r="IEU81" s="216"/>
      <c r="IEV81" s="216"/>
      <c r="IEW81" s="216"/>
      <c r="IEX81" s="216"/>
      <c r="IEY81" s="216"/>
      <c r="IEZ81" s="216"/>
      <c r="IFA81" s="216"/>
      <c r="IFB81" s="216"/>
      <c r="IFC81" s="216"/>
      <c r="IFD81" s="216"/>
      <c r="IFE81" s="216"/>
      <c r="IFF81" s="216"/>
      <c r="IFG81" s="216"/>
      <c r="IFH81" s="216"/>
      <c r="IFI81" s="216"/>
      <c r="IFJ81" s="216"/>
      <c r="IFK81" s="216"/>
      <c r="IFL81" s="216"/>
      <c r="IFM81" s="216"/>
      <c r="IFN81" s="216"/>
      <c r="IFO81" s="216"/>
      <c r="IFP81" s="216"/>
      <c r="IFQ81" s="216"/>
      <c r="IFR81" s="216"/>
      <c r="IFS81" s="216"/>
      <c r="IFT81" s="216"/>
      <c r="IFU81" s="216"/>
      <c r="IFV81" s="216"/>
      <c r="IFW81" s="216"/>
      <c r="IFX81" s="216"/>
      <c r="IFY81" s="216"/>
      <c r="IFZ81" s="216"/>
      <c r="IGA81" s="216"/>
      <c r="IGB81" s="216"/>
      <c r="IGC81" s="216"/>
      <c r="IGD81" s="216"/>
      <c r="IGE81" s="216"/>
      <c r="IGF81" s="216"/>
      <c r="IGG81" s="216"/>
      <c r="IGH81" s="216"/>
      <c r="IGI81" s="216"/>
      <c r="IGJ81" s="216"/>
      <c r="IGK81" s="216"/>
      <c r="IGL81" s="216"/>
      <c r="IGM81" s="216"/>
      <c r="IGN81" s="216"/>
      <c r="IGO81" s="216"/>
      <c r="IGP81" s="216"/>
      <c r="IGQ81" s="216"/>
      <c r="IGR81" s="216"/>
      <c r="IGS81" s="216"/>
      <c r="IGT81" s="216"/>
      <c r="IGU81" s="216"/>
      <c r="IGV81" s="216"/>
      <c r="IGW81" s="216"/>
      <c r="IGX81" s="216"/>
      <c r="IGY81" s="216"/>
      <c r="IGZ81" s="216"/>
      <c r="IHA81" s="216"/>
      <c r="IHB81" s="216"/>
      <c r="IHC81" s="216"/>
      <c r="IHD81" s="216"/>
      <c r="IHE81" s="216"/>
      <c r="IHF81" s="216"/>
      <c r="IHG81" s="216"/>
      <c r="IHH81" s="216"/>
      <c r="IHI81" s="216"/>
      <c r="IHJ81" s="216"/>
      <c r="IHK81" s="216"/>
      <c r="IHL81" s="216"/>
      <c r="IHM81" s="216"/>
      <c r="IHN81" s="216"/>
      <c r="IHO81" s="216"/>
      <c r="IHP81" s="216"/>
      <c r="IHQ81" s="216"/>
      <c r="IHR81" s="216"/>
      <c r="IHS81" s="216"/>
      <c r="IHT81" s="216"/>
      <c r="IHU81" s="216"/>
      <c r="IHV81" s="216"/>
      <c r="IHW81" s="216"/>
      <c r="IHX81" s="216"/>
      <c r="IHY81" s="216"/>
      <c r="IHZ81" s="216"/>
      <c r="IIA81" s="216"/>
      <c r="IIB81" s="216"/>
      <c r="IIC81" s="216"/>
      <c r="IID81" s="216"/>
      <c r="IIE81" s="216"/>
      <c r="IIF81" s="216"/>
      <c r="IIG81" s="216"/>
      <c r="IIH81" s="216"/>
      <c r="III81" s="216"/>
      <c r="IIJ81" s="216"/>
      <c r="IIK81" s="216"/>
      <c r="IIL81" s="216"/>
      <c r="IIM81" s="216"/>
      <c r="IIN81" s="216"/>
      <c r="IIO81" s="216"/>
      <c r="IIP81" s="216"/>
      <c r="IIQ81" s="216"/>
      <c r="IIR81" s="216"/>
      <c r="IIS81" s="216"/>
      <c r="IIT81" s="216"/>
      <c r="IIU81" s="216"/>
      <c r="IIV81" s="216"/>
      <c r="IIW81" s="216"/>
      <c r="IIX81" s="216"/>
      <c r="IIY81" s="216"/>
      <c r="IIZ81" s="216"/>
      <c r="IJA81" s="216"/>
      <c r="IJB81" s="216"/>
      <c r="IJC81" s="216"/>
      <c r="IJD81" s="216"/>
      <c r="IJE81" s="216"/>
      <c r="IJF81" s="216"/>
      <c r="IJG81" s="216"/>
      <c r="IJH81" s="216"/>
      <c r="IJI81" s="216"/>
      <c r="IJJ81" s="216"/>
      <c r="IJK81" s="216"/>
      <c r="IJL81" s="216"/>
      <c r="IJM81" s="216"/>
      <c r="IJN81" s="216"/>
      <c r="IJO81" s="216"/>
      <c r="IJP81" s="216"/>
      <c r="IJQ81" s="216"/>
      <c r="IJR81" s="216"/>
      <c r="IJS81" s="216"/>
      <c r="IJT81" s="216"/>
      <c r="IJU81" s="216"/>
      <c r="IJV81" s="216"/>
      <c r="IJW81" s="216"/>
      <c r="IJX81" s="216"/>
      <c r="IJY81" s="216"/>
      <c r="IJZ81" s="216"/>
      <c r="IKA81" s="216"/>
      <c r="IKB81" s="216"/>
      <c r="IKC81" s="216"/>
      <c r="IKD81" s="216"/>
      <c r="IKE81" s="216"/>
      <c r="IKF81" s="216"/>
      <c r="IKG81" s="216"/>
      <c r="IKH81" s="216"/>
      <c r="IKI81" s="216"/>
      <c r="IKJ81" s="216"/>
      <c r="IKK81" s="216"/>
      <c r="IKL81" s="216"/>
      <c r="IKM81" s="216"/>
      <c r="IKN81" s="216"/>
      <c r="IKO81" s="216"/>
      <c r="IKP81" s="216"/>
      <c r="IKQ81" s="216"/>
      <c r="IKR81" s="216"/>
      <c r="IKS81" s="216"/>
      <c r="IKT81" s="216"/>
      <c r="IKU81" s="216"/>
      <c r="IKV81" s="216"/>
      <c r="IKW81" s="216"/>
      <c r="IKX81" s="216"/>
      <c r="IKY81" s="216"/>
      <c r="IKZ81" s="216"/>
      <c r="ILA81" s="216"/>
      <c r="ILB81" s="216"/>
      <c r="ILC81" s="216"/>
      <c r="ILD81" s="216"/>
      <c r="ILE81" s="216"/>
      <c r="ILF81" s="216"/>
      <c r="ILG81" s="216"/>
      <c r="ILH81" s="216"/>
      <c r="ILI81" s="216"/>
      <c r="ILJ81" s="216"/>
      <c r="ILK81" s="216"/>
      <c r="ILL81" s="216"/>
      <c r="ILM81" s="216"/>
      <c r="ILN81" s="216"/>
      <c r="ILO81" s="216"/>
      <c r="ILP81" s="216"/>
      <c r="ILQ81" s="216"/>
      <c r="ILR81" s="216"/>
      <c r="ILS81" s="216"/>
      <c r="ILT81" s="216"/>
      <c r="ILU81" s="216"/>
      <c r="ILV81" s="216"/>
      <c r="ILW81" s="216"/>
      <c r="ILX81" s="216"/>
      <c r="ILY81" s="216"/>
      <c r="ILZ81" s="216"/>
      <c r="IMA81" s="216"/>
      <c r="IMB81" s="216"/>
      <c r="IMC81" s="216"/>
      <c r="IMD81" s="216"/>
      <c r="IME81" s="216"/>
      <c r="IMF81" s="216"/>
      <c r="IMG81" s="216"/>
      <c r="IMH81" s="216"/>
      <c r="IMI81" s="216"/>
      <c r="IMJ81" s="216"/>
      <c r="IMK81" s="216"/>
      <c r="IML81" s="216"/>
      <c r="IMM81" s="216"/>
      <c r="IMN81" s="216"/>
      <c r="IMO81" s="216"/>
      <c r="IMP81" s="216"/>
      <c r="IMQ81" s="216"/>
      <c r="IMR81" s="216"/>
      <c r="IMS81" s="216"/>
      <c r="IMT81" s="216"/>
      <c r="IMU81" s="216"/>
      <c r="IMV81" s="216"/>
      <c r="IMW81" s="216"/>
      <c r="IMX81" s="216"/>
      <c r="IMY81" s="216"/>
      <c r="IMZ81" s="216"/>
      <c r="INA81" s="216"/>
      <c r="INB81" s="216"/>
      <c r="INC81" s="216"/>
      <c r="IND81" s="216"/>
      <c r="INE81" s="216"/>
      <c r="INF81" s="216"/>
      <c r="ING81" s="216"/>
      <c r="INH81" s="216"/>
      <c r="INI81" s="216"/>
      <c r="INJ81" s="216"/>
      <c r="INK81" s="216"/>
      <c r="INL81" s="216"/>
      <c r="INM81" s="216"/>
      <c r="INN81" s="216"/>
      <c r="INO81" s="216"/>
      <c r="INP81" s="216"/>
      <c r="INQ81" s="216"/>
      <c r="INR81" s="216"/>
      <c r="INS81" s="216"/>
      <c r="INT81" s="216"/>
      <c r="INU81" s="216"/>
      <c r="INV81" s="216"/>
      <c r="INW81" s="216"/>
      <c r="INX81" s="216"/>
      <c r="INY81" s="216"/>
      <c r="INZ81" s="216"/>
      <c r="IOA81" s="216"/>
      <c r="IOB81" s="216"/>
      <c r="IOC81" s="216"/>
      <c r="IOD81" s="216"/>
      <c r="IOE81" s="216"/>
      <c r="IOF81" s="216"/>
      <c r="IOG81" s="216"/>
      <c r="IOH81" s="216"/>
      <c r="IOI81" s="216"/>
      <c r="IOJ81" s="216"/>
      <c r="IOK81" s="216"/>
      <c r="IOL81" s="216"/>
      <c r="IOM81" s="216"/>
      <c r="ION81" s="216"/>
      <c r="IOO81" s="216"/>
      <c r="IOP81" s="216"/>
      <c r="IOQ81" s="216"/>
      <c r="IOR81" s="216"/>
      <c r="IOS81" s="216"/>
      <c r="IOT81" s="216"/>
      <c r="IOU81" s="216"/>
      <c r="IOV81" s="216"/>
      <c r="IOW81" s="216"/>
      <c r="IOX81" s="216"/>
      <c r="IOY81" s="216"/>
      <c r="IOZ81" s="216"/>
      <c r="IPA81" s="216"/>
      <c r="IPB81" s="216"/>
      <c r="IPC81" s="216"/>
      <c r="IPD81" s="216"/>
      <c r="IPE81" s="216"/>
      <c r="IPF81" s="216"/>
      <c r="IPG81" s="216"/>
      <c r="IPH81" s="216"/>
      <c r="IPI81" s="216"/>
      <c r="IPJ81" s="216"/>
      <c r="IPK81" s="216"/>
      <c r="IPL81" s="216"/>
      <c r="IPM81" s="216"/>
      <c r="IPN81" s="216"/>
      <c r="IPO81" s="216"/>
      <c r="IPP81" s="216"/>
      <c r="IPQ81" s="216"/>
      <c r="IPR81" s="216"/>
      <c r="IPS81" s="216"/>
      <c r="IPT81" s="216"/>
      <c r="IPU81" s="216"/>
      <c r="IPV81" s="216"/>
      <c r="IPW81" s="216"/>
      <c r="IPX81" s="216"/>
      <c r="IPY81" s="216"/>
      <c r="IPZ81" s="216"/>
      <c r="IQA81" s="216"/>
      <c r="IQB81" s="216"/>
      <c r="IQC81" s="216"/>
      <c r="IQD81" s="216"/>
      <c r="IQE81" s="216"/>
      <c r="IQF81" s="216"/>
      <c r="IQG81" s="216"/>
      <c r="IQH81" s="216"/>
      <c r="IQI81" s="216"/>
      <c r="IQJ81" s="216"/>
      <c r="IQK81" s="216"/>
      <c r="IQL81" s="216"/>
      <c r="IQM81" s="216"/>
      <c r="IQN81" s="216"/>
      <c r="IQO81" s="216"/>
      <c r="IQP81" s="216"/>
      <c r="IQQ81" s="216"/>
      <c r="IQR81" s="216"/>
      <c r="IQS81" s="216"/>
      <c r="IQT81" s="216"/>
      <c r="IQU81" s="216"/>
      <c r="IQV81" s="216"/>
      <c r="IQW81" s="216"/>
      <c r="IQX81" s="216"/>
      <c r="IQY81" s="216"/>
      <c r="IQZ81" s="216"/>
      <c r="IRA81" s="216"/>
      <c r="IRB81" s="216"/>
      <c r="IRC81" s="216"/>
      <c r="IRD81" s="216"/>
      <c r="IRE81" s="216"/>
      <c r="IRF81" s="216"/>
      <c r="IRG81" s="216"/>
      <c r="IRH81" s="216"/>
      <c r="IRI81" s="216"/>
      <c r="IRJ81" s="216"/>
      <c r="IRK81" s="216"/>
      <c r="IRL81" s="216"/>
      <c r="IRM81" s="216"/>
      <c r="IRN81" s="216"/>
      <c r="IRO81" s="216"/>
      <c r="IRP81" s="216"/>
      <c r="IRQ81" s="216"/>
      <c r="IRR81" s="216"/>
      <c r="IRS81" s="216"/>
      <c r="IRT81" s="216"/>
      <c r="IRU81" s="216"/>
      <c r="IRV81" s="216"/>
      <c r="IRW81" s="216"/>
      <c r="IRX81" s="216"/>
      <c r="IRY81" s="216"/>
      <c r="IRZ81" s="216"/>
      <c r="ISA81" s="216"/>
      <c r="ISB81" s="216"/>
      <c r="ISC81" s="216"/>
      <c r="ISD81" s="216"/>
      <c r="ISE81" s="216"/>
      <c r="ISF81" s="216"/>
      <c r="ISG81" s="216"/>
      <c r="ISH81" s="216"/>
      <c r="ISI81" s="216"/>
      <c r="ISJ81" s="216"/>
      <c r="ISK81" s="216"/>
      <c r="ISL81" s="216"/>
      <c r="ISM81" s="216"/>
      <c r="ISN81" s="216"/>
      <c r="ISO81" s="216"/>
      <c r="ISP81" s="216"/>
      <c r="ISQ81" s="216"/>
      <c r="ISR81" s="216"/>
      <c r="ISS81" s="216"/>
      <c r="IST81" s="216"/>
      <c r="ISU81" s="216"/>
      <c r="ISV81" s="216"/>
      <c r="ISW81" s="216"/>
      <c r="ISX81" s="216"/>
      <c r="ISY81" s="216"/>
      <c r="ISZ81" s="216"/>
      <c r="ITA81" s="216"/>
      <c r="ITB81" s="216"/>
      <c r="ITC81" s="216"/>
      <c r="ITD81" s="216"/>
      <c r="ITE81" s="216"/>
      <c r="ITF81" s="216"/>
      <c r="ITG81" s="216"/>
      <c r="ITH81" s="216"/>
      <c r="ITI81" s="216"/>
      <c r="ITJ81" s="216"/>
      <c r="ITK81" s="216"/>
      <c r="ITL81" s="216"/>
      <c r="ITM81" s="216"/>
      <c r="ITN81" s="216"/>
      <c r="ITO81" s="216"/>
      <c r="ITP81" s="216"/>
      <c r="ITQ81" s="216"/>
      <c r="ITR81" s="216"/>
      <c r="ITS81" s="216"/>
      <c r="ITT81" s="216"/>
      <c r="ITU81" s="216"/>
      <c r="ITV81" s="216"/>
      <c r="ITW81" s="216"/>
      <c r="ITX81" s="216"/>
      <c r="ITY81" s="216"/>
      <c r="ITZ81" s="216"/>
      <c r="IUA81" s="216"/>
      <c r="IUB81" s="216"/>
      <c r="IUC81" s="216"/>
      <c r="IUD81" s="216"/>
      <c r="IUE81" s="216"/>
      <c r="IUF81" s="216"/>
      <c r="IUG81" s="216"/>
      <c r="IUH81" s="216"/>
      <c r="IUI81" s="216"/>
      <c r="IUJ81" s="216"/>
      <c r="IUK81" s="216"/>
      <c r="IUL81" s="216"/>
      <c r="IUM81" s="216"/>
      <c r="IUN81" s="216"/>
      <c r="IUO81" s="216"/>
      <c r="IUP81" s="216"/>
      <c r="IUQ81" s="216"/>
      <c r="IUR81" s="216"/>
      <c r="IUS81" s="216"/>
      <c r="IUT81" s="216"/>
      <c r="IUU81" s="216"/>
      <c r="IUV81" s="216"/>
      <c r="IUW81" s="216"/>
      <c r="IUX81" s="216"/>
      <c r="IUY81" s="216"/>
      <c r="IUZ81" s="216"/>
      <c r="IVA81" s="216"/>
      <c r="IVB81" s="216"/>
      <c r="IVC81" s="216"/>
      <c r="IVD81" s="216"/>
      <c r="IVE81" s="216"/>
      <c r="IVF81" s="216"/>
      <c r="IVG81" s="216"/>
      <c r="IVH81" s="216"/>
      <c r="IVI81" s="216"/>
      <c r="IVJ81" s="216"/>
      <c r="IVK81" s="216"/>
      <c r="IVL81" s="216"/>
      <c r="IVM81" s="216"/>
      <c r="IVN81" s="216"/>
      <c r="IVO81" s="216"/>
      <c r="IVP81" s="216"/>
      <c r="IVQ81" s="216"/>
      <c r="IVR81" s="216"/>
      <c r="IVS81" s="216"/>
      <c r="IVT81" s="216"/>
      <c r="IVU81" s="216"/>
      <c r="IVV81" s="216"/>
      <c r="IVW81" s="216"/>
      <c r="IVX81" s="216"/>
      <c r="IVY81" s="216"/>
      <c r="IVZ81" s="216"/>
      <c r="IWA81" s="216"/>
      <c r="IWB81" s="216"/>
      <c r="IWC81" s="216"/>
      <c r="IWD81" s="216"/>
      <c r="IWE81" s="216"/>
      <c r="IWF81" s="216"/>
      <c r="IWG81" s="216"/>
      <c r="IWH81" s="216"/>
      <c r="IWI81" s="216"/>
      <c r="IWJ81" s="216"/>
      <c r="IWK81" s="216"/>
      <c r="IWL81" s="216"/>
      <c r="IWM81" s="216"/>
      <c r="IWN81" s="216"/>
      <c r="IWO81" s="216"/>
      <c r="IWP81" s="216"/>
      <c r="IWQ81" s="216"/>
      <c r="IWR81" s="216"/>
      <c r="IWS81" s="216"/>
      <c r="IWT81" s="216"/>
      <c r="IWU81" s="216"/>
      <c r="IWV81" s="216"/>
      <c r="IWW81" s="216"/>
      <c r="IWX81" s="216"/>
      <c r="IWY81" s="216"/>
      <c r="IWZ81" s="216"/>
      <c r="IXA81" s="216"/>
      <c r="IXB81" s="216"/>
      <c r="IXC81" s="216"/>
      <c r="IXD81" s="216"/>
      <c r="IXE81" s="216"/>
      <c r="IXF81" s="216"/>
      <c r="IXG81" s="216"/>
      <c r="IXH81" s="216"/>
      <c r="IXI81" s="216"/>
      <c r="IXJ81" s="216"/>
      <c r="IXK81" s="216"/>
      <c r="IXL81" s="216"/>
      <c r="IXM81" s="216"/>
      <c r="IXN81" s="216"/>
      <c r="IXO81" s="216"/>
      <c r="IXP81" s="216"/>
      <c r="IXQ81" s="216"/>
      <c r="IXR81" s="216"/>
      <c r="IXS81" s="216"/>
      <c r="IXT81" s="216"/>
      <c r="IXU81" s="216"/>
      <c r="IXV81" s="216"/>
      <c r="IXW81" s="216"/>
      <c r="IXX81" s="216"/>
      <c r="IXY81" s="216"/>
      <c r="IXZ81" s="216"/>
      <c r="IYA81" s="216"/>
      <c r="IYB81" s="216"/>
      <c r="IYC81" s="216"/>
      <c r="IYD81" s="216"/>
      <c r="IYE81" s="216"/>
      <c r="IYF81" s="216"/>
      <c r="IYG81" s="216"/>
      <c r="IYH81" s="216"/>
      <c r="IYI81" s="216"/>
      <c r="IYJ81" s="216"/>
      <c r="IYK81" s="216"/>
      <c r="IYL81" s="216"/>
      <c r="IYM81" s="216"/>
      <c r="IYN81" s="216"/>
      <c r="IYO81" s="216"/>
      <c r="IYP81" s="216"/>
      <c r="IYQ81" s="216"/>
      <c r="IYR81" s="216"/>
      <c r="IYS81" s="216"/>
      <c r="IYT81" s="216"/>
      <c r="IYU81" s="216"/>
      <c r="IYV81" s="216"/>
      <c r="IYW81" s="216"/>
      <c r="IYX81" s="216"/>
      <c r="IYY81" s="216"/>
      <c r="IYZ81" s="216"/>
      <c r="IZA81" s="216"/>
      <c r="IZB81" s="216"/>
      <c r="IZC81" s="216"/>
      <c r="IZD81" s="216"/>
      <c r="IZE81" s="216"/>
      <c r="IZF81" s="216"/>
      <c r="IZG81" s="216"/>
      <c r="IZH81" s="216"/>
      <c r="IZI81" s="216"/>
      <c r="IZJ81" s="216"/>
      <c r="IZK81" s="216"/>
      <c r="IZL81" s="216"/>
      <c r="IZM81" s="216"/>
      <c r="IZN81" s="216"/>
      <c r="IZO81" s="216"/>
      <c r="IZP81" s="216"/>
      <c r="IZQ81" s="216"/>
      <c r="IZR81" s="216"/>
      <c r="IZS81" s="216"/>
      <c r="IZT81" s="216"/>
      <c r="IZU81" s="216"/>
      <c r="IZV81" s="216"/>
      <c r="IZW81" s="216"/>
      <c r="IZX81" s="216"/>
      <c r="IZY81" s="216"/>
      <c r="IZZ81" s="216"/>
      <c r="JAA81" s="216"/>
      <c r="JAB81" s="216"/>
      <c r="JAC81" s="216"/>
      <c r="JAD81" s="216"/>
      <c r="JAE81" s="216"/>
      <c r="JAF81" s="216"/>
      <c r="JAG81" s="216"/>
      <c r="JAH81" s="216"/>
      <c r="JAI81" s="216"/>
      <c r="JAJ81" s="216"/>
      <c r="JAK81" s="216"/>
      <c r="JAL81" s="216"/>
      <c r="JAM81" s="216"/>
      <c r="JAN81" s="216"/>
      <c r="JAO81" s="216"/>
      <c r="JAP81" s="216"/>
      <c r="JAQ81" s="216"/>
      <c r="JAR81" s="216"/>
      <c r="JAS81" s="216"/>
      <c r="JAT81" s="216"/>
      <c r="JAU81" s="216"/>
      <c r="JAV81" s="216"/>
      <c r="JAW81" s="216"/>
      <c r="JAX81" s="216"/>
      <c r="JAY81" s="216"/>
      <c r="JAZ81" s="216"/>
      <c r="JBA81" s="216"/>
      <c r="JBB81" s="216"/>
      <c r="JBC81" s="216"/>
      <c r="JBD81" s="216"/>
      <c r="JBE81" s="216"/>
      <c r="JBF81" s="216"/>
      <c r="JBG81" s="216"/>
      <c r="JBH81" s="216"/>
      <c r="JBI81" s="216"/>
      <c r="JBJ81" s="216"/>
      <c r="JBK81" s="216"/>
      <c r="JBL81" s="216"/>
      <c r="JBM81" s="216"/>
      <c r="JBN81" s="216"/>
      <c r="JBO81" s="216"/>
      <c r="JBP81" s="216"/>
      <c r="JBQ81" s="216"/>
      <c r="JBR81" s="216"/>
      <c r="JBS81" s="216"/>
      <c r="JBT81" s="216"/>
      <c r="JBU81" s="216"/>
      <c r="JBV81" s="216"/>
      <c r="JBW81" s="216"/>
      <c r="JBX81" s="216"/>
      <c r="JBY81" s="216"/>
      <c r="JBZ81" s="216"/>
      <c r="JCA81" s="216"/>
      <c r="JCB81" s="216"/>
      <c r="JCC81" s="216"/>
      <c r="JCD81" s="216"/>
      <c r="JCE81" s="216"/>
      <c r="JCF81" s="216"/>
      <c r="JCG81" s="216"/>
      <c r="JCH81" s="216"/>
      <c r="JCI81" s="216"/>
      <c r="JCJ81" s="216"/>
      <c r="JCK81" s="216"/>
      <c r="JCL81" s="216"/>
      <c r="JCM81" s="216"/>
      <c r="JCN81" s="216"/>
      <c r="JCO81" s="216"/>
      <c r="JCP81" s="216"/>
      <c r="JCQ81" s="216"/>
      <c r="JCR81" s="216"/>
      <c r="JCS81" s="216"/>
      <c r="JCT81" s="216"/>
      <c r="JCU81" s="216"/>
      <c r="JCV81" s="216"/>
      <c r="JCW81" s="216"/>
      <c r="JCX81" s="216"/>
      <c r="JCY81" s="216"/>
      <c r="JCZ81" s="216"/>
      <c r="JDA81" s="216"/>
      <c r="JDB81" s="216"/>
      <c r="JDC81" s="216"/>
      <c r="JDD81" s="216"/>
      <c r="JDE81" s="216"/>
      <c r="JDF81" s="216"/>
      <c r="JDG81" s="216"/>
      <c r="JDH81" s="216"/>
      <c r="JDI81" s="216"/>
      <c r="JDJ81" s="216"/>
      <c r="JDK81" s="216"/>
      <c r="JDL81" s="216"/>
      <c r="JDM81" s="216"/>
      <c r="JDN81" s="216"/>
      <c r="JDO81" s="216"/>
      <c r="JDP81" s="216"/>
      <c r="JDQ81" s="216"/>
      <c r="JDR81" s="216"/>
      <c r="JDS81" s="216"/>
      <c r="JDT81" s="216"/>
      <c r="JDU81" s="216"/>
      <c r="JDV81" s="216"/>
      <c r="JDW81" s="216"/>
      <c r="JDX81" s="216"/>
      <c r="JDY81" s="216"/>
      <c r="JDZ81" s="216"/>
      <c r="JEA81" s="216"/>
      <c r="JEB81" s="216"/>
      <c r="JEC81" s="216"/>
      <c r="JED81" s="216"/>
      <c r="JEE81" s="216"/>
      <c r="JEF81" s="216"/>
      <c r="JEG81" s="216"/>
      <c r="JEH81" s="216"/>
      <c r="JEI81" s="216"/>
      <c r="JEJ81" s="216"/>
      <c r="JEK81" s="216"/>
      <c r="JEL81" s="216"/>
      <c r="JEM81" s="216"/>
      <c r="JEN81" s="216"/>
      <c r="JEO81" s="216"/>
      <c r="JEP81" s="216"/>
      <c r="JEQ81" s="216"/>
      <c r="JER81" s="216"/>
      <c r="JES81" s="216"/>
      <c r="JET81" s="216"/>
      <c r="JEU81" s="216"/>
      <c r="JEV81" s="216"/>
      <c r="JEW81" s="216"/>
      <c r="JEX81" s="216"/>
      <c r="JEY81" s="216"/>
      <c r="JEZ81" s="216"/>
      <c r="JFA81" s="216"/>
      <c r="JFB81" s="216"/>
      <c r="JFC81" s="216"/>
      <c r="JFD81" s="216"/>
      <c r="JFE81" s="216"/>
      <c r="JFF81" s="216"/>
      <c r="JFG81" s="216"/>
      <c r="JFH81" s="216"/>
      <c r="JFI81" s="216"/>
      <c r="JFJ81" s="216"/>
      <c r="JFK81" s="216"/>
      <c r="JFL81" s="216"/>
      <c r="JFM81" s="216"/>
      <c r="JFN81" s="216"/>
      <c r="JFO81" s="216"/>
      <c r="JFP81" s="216"/>
      <c r="JFQ81" s="216"/>
      <c r="JFR81" s="216"/>
      <c r="JFS81" s="216"/>
      <c r="JFT81" s="216"/>
      <c r="JFU81" s="216"/>
      <c r="JFV81" s="216"/>
      <c r="JFW81" s="216"/>
      <c r="JFX81" s="216"/>
      <c r="JFY81" s="216"/>
      <c r="JFZ81" s="216"/>
      <c r="JGA81" s="216"/>
      <c r="JGB81" s="216"/>
      <c r="JGC81" s="216"/>
      <c r="JGD81" s="216"/>
      <c r="JGE81" s="216"/>
      <c r="JGF81" s="216"/>
      <c r="JGG81" s="216"/>
      <c r="JGH81" s="216"/>
      <c r="JGI81" s="216"/>
      <c r="JGJ81" s="216"/>
      <c r="JGK81" s="216"/>
      <c r="JGL81" s="216"/>
      <c r="JGM81" s="216"/>
      <c r="JGN81" s="216"/>
      <c r="JGO81" s="216"/>
      <c r="JGP81" s="216"/>
      <c r="JGQ81" s="216"/>
      <c r="JGR81" s="216"/>
      <c r="JGS81" s="216"/>
      <c r="JGT81" s="216"/>
      <c r="JGU81" s="216"/>
      <c r="JGV81" s="216"/>
      <c r="JGW81" s="216"/>
      <c r="JGX81" s="216"/>
      <c r="JGY81" s="216"/>
      <c r="JGZ81" s="216"/>
      <c r="JHA81" s="216"/>
      <c r="JHB81" s="216"/>
      <c r="JHC81" s="216"/>
      <c r="JHD81" s="216"/>
      <c r="JHE81" s="216"/>
      <c r="JHF81" s="216"/>
      <c r="JHG81" s="216"/>
      <c r="JHH81" s="216"/>
      <c r="JHI81" s="216"/>
      <c r="JHJ81" s="216"/>
      <c r="JHK81" s="216"/>
      <c r="JHL81" s="216"/>
      <c r="JHM81" s="216"/>
      <c r="JHN81" s="216"/>
      <c r="JHO81" s="216"/>
      <c r="JHP81" s="216"/>
      <c r="JHQ81" s="216"/>
      <c r="JHR81" s="216"/>
      <c r="JHS81" s="216"/>
      <c r="JHT81" s="216"/>
      <c r="JHU81" s="216"/>
      <c r="JHV81" s="216"/>
      <c r="JHW81" s="216"/>
      <c r="JHX81" s="216"/>
      <c r="JHY81" s="216"/>
      <c r="JHZ81" s="216"/>
      <c r="JIA81" s="216"/>
      <c r="JIB81" s="216"/>
      <c r="JIC81" s="216"/>
      <c r="JID81" s="216"/>
      <c r="JIE81" s="216"/>
      <c r="JIF81" s="216"/>
      <c r="JIG81" s="216"/>
      <c r="JIH81" s="216"/>
      <c r="JII81" s="216"/>
      <c r="JIJ81" s="216"/>
      <c r="JIK81" s="216"/>
      <c r="JIL81" s="216"/>
      <c r="JIM81" s="216"/>
      <c r="JIN81" s="216"/>
      <c r="JIO81" s="216"/>
      <c r="JIP81" s="216"/>
      <c r="JIQ81" s="216"/>
      <c r="JIR81" s="216"/>
      <c r="JIS81" s="216"/>
      <c r="JIT81" s="216"/>
      <c r="JIU81" s="216"/>
      <c r="JIV81" s="216"/>
      <c r="JIW81" s="216"/>
      <c r="JIX81" s="216"/>
      <c r="JIY81" s="216"/>
      <c r="JIZ81" s="216"/>
      <c r="JJA81" s="216"/>
      <c r="JJB81" s="216"/>
      <c r="JJC81" s="216"/>
      <c r="JJD81" s="216"/>
      <c r="JJE81" s="216"/>
      <c r="JJF81" s="216"/>
      <c r="JJG81" s="216"/>
      <c r="JJH81" s="216"/>
      <c r="JJI81" s="216"/>
      <c r="JJJ81" s="216"/>
      <c r="JJK81" s="216"/>
      <c r="JJL81" s="216"/>
      <c r="JJM81" s="216"/>
      <c r="JJN81" s="216"/>
      <c r="JJO81" s="216"/>
      <c r="JJP81" s="216"/>
      <c r="JJQ81" s="216"/>
      <c r="JJR81" s="216"/>
      <c r="JJS81" s="216"/>
      <c r="JJT81" s="216"/>
      <c r="JJU81" s="216"/>
      <c r="JJV81" s="216"/>
      <c r="JJW81" s="216"/>
      <c r="JJX81" s="216"/>
      <c r="JJY81" s="216"/>
      <c r="JJZ81" s="216"/>
      <c r="JKA81" s="216"/>
      <c r="JKB81" s="216"/>
      <c r="JKC81" s="216"/>
      <c r="JKD81" s="216"/>
      <c r="JKE81" s="216"/>
      <c r="JKF81" s="216"/>
      <c r="JKG81" s="216"/>
      <c r="JKH81" s="216"/>
      <c r="JKI81" s="216"/>
      <c r="JKJ81" s="216"/>
      <c r="JKK81" s="216"/>
      <c r="JKL81" s="216"/>
      <c r="JKM81" s="216"/>
      <c r="JKN81" s="216"/>
      <c r="JKO81" s="216"/>
      <c r="JKP81" s="216"/>
      <c r="JKQ81" s="216"/>
      <c r="JKR81" s="216"/>
      <c r="JKS81" s="216"/>
      <c r="JKT81" s="216"/>
      <c r="JKU81" s="216"/>
      <c r="JKV81" s="216"/>
      <c r="JKW81" s="216"/>
      <c r="JKX81" s="216"/>
      <c r="JKY81" s="216"/>
      <c r="JKZ81" s="216"/>
      <c r="JLA81" s="216"/>
      <c r="JLB81" s="216"/>
      <c r="JLC81" s="216"/>
      <c r="JLD81" s="216"/>
      <c r="JLE81" s="216"/>
      <c r="JLF81" s="216"/>
      <c r="JLG81" s="216"/>
      <c r="JLH81" s="216"/>
      <c r="JLI81" s="216"/>
      <c r="JLJ81" s="216"/>
      <c r="JLK81" s="216"/>
      <c r="JLL81" s="216"/>
      <c r="JLM81" s="216"/>
      <c r="JLN81" s="216"/>
      <c r="JLO81" s="216"/>
      <c r="JLP81" s="216"/>
      <c r="JLQ81" s="216"/>
      <c r="JLR81" s="216"/>
      <c r="JLS81" s="216"/>
      <c r="JLT81" s="216"/>
      <c r="JLU81" s="216"/>
      <c r="JLV81" s="216"/>
      <c r="JLW81" s="216"/>
      <c r="JLX81" s="216"/>
      <c r="JLY81" s="216"/>
      <c r="JLZ81" s="216"/>
      <c r="JMA81" s="216"/>
      <c r="JMB81" s="216"/>
      <c r="JMC81" s="216"/>
      <c r="JMD81" s="216"/>
      <c r="JME81" s="216"/>
      <c r="JMF81" s="216"/>
      <c r="JMG81" s="216"/>
      <c r="JMH81" s="216"/>
      <c r="JMI81" s="216"/>
      <c r="JMJ81" s="216"/>
      <c r="JMK81" s="216"/>
      <c r="JML81" s="216"/>
      <c r="JMM81" s="216"/>
      <c r="JMN81" s="216"/>
      <c r="JMO81" s="216"/>
      <c r="JMP81" s="216"/>
      <c r="JMQ81" s="216"/>
      <c r="JMR81" s="216"/>
      <c r="JMS81" s="216"/>
      <c r="JMT81" s="216"/>
      <c r="JMU81" s="216"/>
      <c r="JMV81" s="216"/>
      <c r="JMW81" s="216"/>
      <c r="JMX81" s="216"/>
      <c r="JMY81" s="216"/>
      <c r="JMZ81" s="216"/>
      <c r="JNA81" s="216"/>
      <c r="JNB81" s="216"/>
      <c r="JNC81" s="216"/>
      <c r="JND81" s="216"/>
      <c r="JNE81" s="216"/>
      <c r="JNF81" s="216"/>
      <c r="JNG81" s="216"/>
      <c r="JNH81" s="216"/>
      <c r="JNI81" s="216"/>
      <c r="JNJ81" s="216"/>
      <c r="JNK81" s="216"/>
      <c r="JNL81" s="216"/>
      <c r="JNM81" s="216"/>
      <c r="JNN81" s="216"/>
      <c r="JNO81" s="216"/>
      <c r="JNP81" s="216"/>
      <c r="JNQ81" s="216"/>
      <c r="JNR81" s="216"/>
      <c r="JNS81" s="216"/>
      <c r="JNT81" s="216"/>
      <c r="JNU81" s="216"/>
      <c r="JNV81" s="216"/>
      <c r="JNW81" s="216"/>
      <c r="JNX81" s="216"/>
      <c r="JNY81" s="216"/>
      <c r="JNZ81" s="216"/>
      <c r="JOA81" s="216"/>
      <c r="JOB81" s="216"/>
      <c r="JOC81" s="216"/>
      <c r="JOD81" s="216"/>
      <c r="JOE81" s="216"/>
      <c r="JOF81" s="216"/>
      <c r="JOG81" s="216"/>
      <c r="JOH81" s="216"/>
      <c r="JOI81" s="216"/>
      <c r="JOJ81" s="216"/>
      <c r="JOK81" s="216"/>
      <c r="JOL81" s="216"/>
      <c r="JOM81" s="216"/>
      <c r="JON81" s="216"/>
      <c r="JOO81" s="216"/>
      <c r="JOP81" s="216"/>
      <c r="JOQ81" s="216"/>
      <c r="JOR81" s="216"/>
      <c r="JOS81" s="216"/>
      <c r="JOT81" s="216"/>
      <c r="JOU81" s="216"/>
      <c r="JOV81" s="216"/>
      <c r="JOW81" s="216"/>
      <c r="JOX81" s="216"/>
      <c r="JOY81" s="216"/>
      <c r="JOZ81" s="216"/>
      <c r="JPA81" s="216"/>
      <c r="JPB81" s="216"/>
      <c r="JPC81" s="216"/>
      <c r="JPD81" s="216"/>
      <c r="JPE81" s="216"/>
      <c r="JPF81" s="216"/>
      <c r="JPG81" s="216"/>
      <c r="JPH81" s="216"/>
      <c r="JPI81" s="216"/>
      <c r="JPJ81" s="216"/>
      <c r="JPK81" s="216"/>
      <c r="JPL81" s="216"/>
      <c r="JPM81" s="216"/>
      <c r="JPN81" s="216"/>
      <c r="JPO81" s="216"/>
      <c r="JPP81" s="216"/>
      <c r="JPQ81" s="216"/>
      <c r="JPR81" s="216"/>
      <c r="JPS81" s="216"/>
      <c r="JPT81" s="216"/>
      <c r="JPU81" s="216"/>
      <c r="JPV81" s="216"/>
      <c r="JPW81" s="216"/>
      <c r="JPX81" s="216"/>
      <c r="JPY81" s="216"/>
      <c r="JPZ81" s="216"/>
      <c r="JQA81" s="216"/>
      <c r="JQB81" s="216"/>
      <c r="JQC81" s="216"/>
      <c r="JQD81" s="216"/>
      <c r="JQE81" s="216"/>
      <c r="JQF81" s="216"/>
      <c r="JQG81" s="216"/>
      <c r="JQH81" s="216"/>
      <c r="JQI81" s="216"/>
      <c r="JQJ81" s="216"/>
      <c r="JQK81" s="216"/>
      <c r="JQL81" s="216"/>
      <c r="JQM81" s="216"/>
      <c r="JQN81" s="216"/>
      <c r="JQO81" s="216"/>
      <c r="JQP81" s="216"/>
      <c r="JQQ81" s="216"/>
      <c r="JQR81" s="216"/>
      <c r="JQS81" s="216"/>
      <c r="JQT81" s="216"/>
      <c r="JQU81" s="216"/>
      <c r="JQV81" s="216"/>
      <c r="JQW81" s="216"/>
      <c r="JQX81" s="216"/>
      <c r="JQY81" s="216"/>
      <c r="JQZ81" s="216"/>
      <c r="JRA81" s="216"/>
      <c r="JRB81" s="216"/>
      <c r="JRC81" s="216"/>
      <c r="JRD81" s="216"/>
      <c r="JRE81" s="216"/>
      <c r="JRF81" s="216"/>
      <c r="JRG81" s="216"/>
      <c r="JRH81" s="216"/>
      <c r="JRI81" s="216"/>
      <c r="JRJ81" s="216"/>
      <c r="JRK81" s="216"/>
      <c r="JRL81" s="216"/>
      <c r="JRM81" s="216"/>
      <c r="JRN81" s="216"/>
      <c r="JRO81" s="216"/>
      <c r="JRP81" s="216"/>
      <c r="JRQ81" s="216"/>
      <c r="JRR81" s="216"/>
      <c r="JRS81" s="216"/>
      <c r="JRT81" s="216"/>
      <c r="JRU81" s="216"/>
      <c r="JRV81" s="216"/>
      <c r="JRW81" s="216"/>
      <c r="JRX81" s="216"/>
      <c r="JRY81" s="216"/>
      <c r="JRZ81" s="216"/>
      <c r="JSA81" s="216"/>
      <c r="JSB81" s="216"/>
      <c r="JSC81" s="216"/>
      <c r="JSD81" s="216"/>
      <c r="JSE81" s="216"/>
      <c r="JSF81" s="216"/>
      <c r="JSG81" s="216"/>
      <c r="JSH81" s="216"/>
      <c r="JSI81" s="216"/>
      <c r="JSJ81" s="216"/>
      <c r="JSK81" s="216"/>
      <c r="JSL81" s="216"/>
      <c r="JSM81" s="216"/>
      <c r="JSN81" s="216"/>
      <c r="JSO81" s="216"/>
      <c r="JSP81" s="216"/>
      <c r="JSQ81" s="216"/>
      <c r="JSR81" s="216"/>
      <c r="JSS81" s="216"/>
      <c r="JST81" s="216"/>
      <c r="JSU81" s="216"/>
      <c r="JSV81" s="216"/>
      <c r="JSW81" s="216"/>
      <c r="JSX81" s="216"/>
      <c r="JSY81" s="216"/>
      <c r="JSZ81" s="216"/>
      <c r="JTA81" s="216"/>
      <c r="JTB81" s="216"/>
      <c r="JTC81" s="216"/>
      <c r="JTD81" s="216"/>
      <c r="JTE81" s="216"/>
      <c r="JTF81" s="216"/>
      <c r="JTG81" s="216"/>
      <c r="JTH81" s="216"/>
      <c r="JTI81" s="216"/>
      <c r="JTJ81" s="216"/>
      <c r="JTK81" s="216"/>
      <c r="JTL81" s="216"/>
      <c r="JTM81" s="216"/>
      <c r="JTN81" s="216"/>
      <c r="JTO81" s="216"/>
      <c r="JTP81" s="216"/>
      <c r="JTQ81" s="216"/>
      <c r="JTR81" s="216"/>
      <c r="JTS81" s="216"/>
      <c r="JTT81" s="216"/>
      <c r="JTU81" s="216"/>
      <c r="JTV81" s="216"/>
      <c r="JTW81" s="216"/>
      <c r="JTX81" s="216"/>
      <c r="JTY81" s="216"/>
      <c r="JTZ81" s="216"/>
      <c r="JUA81" s="216"/>
      <c r="JUB81" s="216"/>
      <c r="JUC81" s="216"/>
      <c r="JUD81" s="216"/>
      <c r="JUE81" s="216"/>
      <c r="JUF81" s="216"/>
      <c r="JUG81" s="216"/>
      <c r="JUH81" s="216"/>
      <c r="JUI81" s="216"/>
      <c r="JUJ81" s="216"/>
      <c r="JUK81" s="216"/>
      <c r="JUL81" s="216"/>
      <c r="JUM81" s="216"/>
      <c r="JUN81" s="216"/>
      <c r="JUO81" s="216"/>
      <c r="JUP81" s="216"/>
      <c r="JUQ81" s="216"/>
      <c r="JUR81" s="216"/>
      <c r="JUS81" s="216"/>
      <c r="JUT81" s="216"/>
      <c r="JUU81" s="216"/>
      <c r="JUV81" s="216"/>
      <c r="JUW81" s="216"/>
      <c r="JUX81" s="216"/>
      <c r="JUY81" s="216"/>
      <c r="JUZ81" s="216"/>
      <c r="JVA81" s="216"/>
      <c r="JVB81" s="216"/>
      <c r="JVC81" s="216"/>
      <c r="JVD81" s="216"/>
      <c r="JVE81" s="216"/>
      <c r="JVF81" s="216"/>
      <c r="JVG81" s="216"/>
      <c r="JVH81" s="216"/>
      <c r="JVI81" s="216"/>
      <c r="JVJ81" s="216"/>
      <c r="JVK81" s="216"/>
      <c r="JVL81" s="216"/>
      <c r="JVM81" s="216"/>
      <c r="JVN81" s="216"/>
      <c r="JVO81" s="216"/>
      <c r="JVP81" s="216"/>
      <c r="JVQ81" s="216"/>
      <c r="JVR81" s="216"/>
      <c r="JVS81" s="216"/>
      <c r="JVT81" s="216"/>
      <c r="JVU81" s="216"/>
      <c r="JVV81" s="216"/>
      <c r="JVW81" s="216"/>
      <c r="JVX81" s="216"/>
      <c r="JVY81" s="216"/>
      <c r="JVZ81" s="216"/>
      <c r="JWA81" s="216"/>
      <c r="JWB81" s="216"/>
      <c r="JWC81" s="216"/>
      <c r="JWD81" s="216"/>
      <c r="JWE81" s="216"/>
      <c r="JWF81" s="216"/>
      <c r="JWG81" s="216"/>
      <c r="JWH81" s="216"/>
      <c r="JWI81" s="216"/>
      <c r="JWJ81" s="216"/>
      <c r="JWK81" s="216"/>
      <c r="JWL81" s="216"/>
      <c r="JWM81" s="216"/>
      <c r="JWN81" s="216"/>
      <c r="JWO81" s="216"/>
      <c r="JWP81" s="216"/>
      <c r="JWQ81" s="216"/>
      <c r="JWR81" s="216"/>
      <c r="JWS81" s="216"/>
      <c r="JWT81" s="216"/>
      <c r="JWU81" s="216"/>
      <c r="JWV81" s="216"/>
      <c r="JWW81" s="216"/>
      <c r="JWX81" s="216"/>
      <c r="JWY81" s="216"/>
      <c r="JWZ81" s="216"/>
      <c r="JXA81" s="216"/>
      <c r="JXB81" s="216"/>
      <c r="JXC81" s="216"/>
      <c r="JXD81" s="216"/>
      <c r="JXE81" s="216"/>
      <c r="JXF81" s="216"/>
      <c r="JXG81" s="216"/>
      <c r="JXH81" s="216"/>
      <c r="JXI81" s="216"/>
      <c r="JXJ81" s="216"/>
      <c r="JXK81" s="216"/>
      <c r="JXL81" s="216"/>
      <c r="JXM81" s="216"/>
      <c r="JXN81" s="216"/>
      <c r="JXO81" s="216"/>
      <c r="JXP81" s="216"/>
      <c r="JXQ81" s="216"/>
      <c r="JXR81" s="216"/>
      <c r="JXS81" s="216"/>
      <c r="JXT81" s="216"/>
      <c r="JXU81" s="216"/>
      <c r="JXV81" s="216"/>
      <c r="JXW81" s="216"/>
      <c r="JXX81" s="216"/>
      <c r="JXY81" s="216"/>
      <c r="JXZ81" s="216"/>
      <c r="JYA81" s="216"/>
      <c r="JYB81" s="216"/>
      <c r="JYC81" s="216"/>
      <c r="JYD81" s="216"/>
      <c r="JYE81" s="216"/>
      <c r="JYF81" s="216"/>
      <c r="JYG81" s="216"/>
      <c r="JYH81" s="216"/>
      <c r="JYI81" s="216"/>
      <c r="JYJ81" s="216"/>
      <c r="JYK81" s="216"/>
      <c r="JYL81" s="216"/>
      <c r="JYM81" s="216"/>
      <c r="JYN81" s="216"/>
      <c r="JYO81" s="216"/>
      <c r="JYP81" s="216"/>
      <c r="JYQ81" s="216"/>
      <c r="JYR81" s="216"/>
      <c r="JYS81" s="216"/>
      <c r="JYT81" s="216"/>
      <c r="JYU81" s="216"/>
      <c r="JYV81" s="216"/>
      <c r="JYW81" s="216"/>
      <c r="JYX81" s="216"/>
      <c r="JYY81" s="216"/>
      <c r="JYZ81" s="216"/>
      <c r="JZA81" s="216"/>
      <c r="JZB81" s="216"/>
      <c r="JZC81" s="216"/>
      <c r="JZD81" s="216"/>
      <c r="JZE81" s="216"/>
      <c r="JZF81" s="216"/>
      <c r="JZG81" s="216"/>
      <c r="JZH81" s="216"/>
      <c r="JZI81" s="216"/>
      <c r="JZJ81" s="216"/>
      <c r="JZK81" s="216"/>
      <c r="JZL81" s="216"/>
      <c r="JZM81" s="216"/>
      <c r="JZN81" s="216"/>
      <c r="JZO81" s="216"/>
      <c r="JZP81" s="216"/>
      <c r="JZQ81" s="216"/>
      <c r="JZR81" s="216"/>
      <c r="JZS81" s="216"/>
      <c r="JZT81" s="216"/>
      <c r="JZU81" s="216"/>
      <c r="JZV81" s="216"/>
      <c r="JZW81" s="216"/>
      <c r="JZX81" s="216"/>
      <c r="JZY81" s="216"/>
      <c r="JZZ81" s="216"/>
      <c r="KAA81" s="216"/>
      <c r="KAB81" s="216"/>
      <c r="KAC81" s="216"/>
      <c r="KAD81" s="216"/>
      <c r="KAE81" s="216"/>
      <c r="KAF81" s="216"/>
      <c r="KAG81" s="216"/>
      <c r="KAH81" s="216"/>
      <c r="KAI81" s="216"/>
      <c r="KAJ81" s="216"/>
      <c r="KAK81" s="216"/>
      <c r="KAL81" s="216"/>
      <c r="KAM81" s="216"/>
      <c r="KAN81" s="216"/>
      <c r="KAO81" s="216"/>
      <c r="KAP81" s="216"/>
      <c r="KAQ81" s="216"/>
      <c r="KAR81" s="216"/>
      <c r="KAS81" s="216"/>
      <c r="KAT81" s="216"/>
      <c r="KAU81" s="216"/>
      <c r="KAV81" s="216"/>
      <c r="KAW81" s="216"/>
      <c r="KAX81" s="216"/>
      <c r="KAY81" s="216"/>
      <c r="KAZ81" s="216"/>
      <c r="KBA81" s="216"/>
      <c r="KBB81" s="216"/>
      <c r="KBC81" s="216"/>
      <c r="KBD81" s="216"/>
      <c r="KBE81" s="216"/>
      <c r="KBF81" s="216"/>
      <c r="KBG81" s="216"/>
      <c r="KBH81" s="216"/>
      <c r="KBI81" s="216"/>
      <c r="KBJ81" s="216"/>
      <c r="KBK81" s="216"/>
      <c r="KBL81" s="216"/>
      <c r="KBM81" s="216"/>
      <c r="KBN81" s="216"/>
      <c r="KBO81" s="216"/>
      <c r="KBP81" s="216"/>
      <c r="KBQ81" s="216"/>
      <c r="KBR81" s="216"/>
      <c r="KBS81" s="216"/>
      <c r="KBT81" s="216"/>
      <c r="KBU81" s="216"/>
      <c r="KBV81" s="216"/>
      <c r="KBW81" s="216"/>
      <c r="KBX81" s="216"/>
      <c r="KBY81" s="216"/>
      <c r="KBZ81" s="216"/>
      <c r="KCA81" s="216"/>
      <c r="KCB81" s="216"/>
      <c r="KCC81" s="216"/>
      <c r="KCD81" s="216"/>
      <c r="KCE81" s="216"/>
      <c r="KCF81" s="216"/>
      <c r="KCG81" s="216"/>
      <c r="KCH81" s="216"/>
      <c r="KCI81" s="216"/>
      <c r="KCJ81" s="216"/>
      <c r="KCK81" s="216"/>
      <c r="KCL81" s="216"/>
      <c r="KCM81" s="216"/>
      <c r="KCN81" s="216"/>
      <c r="KCO81" s="216"/>
      <c r="KCP81" s="216"/>
      <c r="KCQ81" s="216"/>
      <c r="KCR81" s="216"/>
      <c r="KCS81" s="216"/>
      <c r="KCT81" s="216"/>
      <c r="KCU81" s="216"/>
      <c r="KCV81" s="216"/>
      <c r="KCW81" s="216"/>
      <c r="KCX81" s="216"/>
      <c r="KCY81" s="216"/>
      <c r="KCZ81" s="216"/>
      <c r="KDA81" s="216"/>
      <c r="KDB81" s="216"/>
      <c r="KDC81" s="216"/>
      <c r="KDD81" s="216"/>
      <c r="KDE81" s="216"/>
      <c r="KDF81" s="216"/>
      <c r="KDG81" s="216"/>
      <c r="KDH81" s="216"/>
      <c r="KDI81" s="216"/>
      <c r="KDJ81" s="216"/>
      <c r="KDK81" s="216"/>
      <c r="KDL81" s="216"/>
      <c r="KDM81" s="216"/>
      <c r="KDN81" s="216"/>
      <c r="KDO81" s="216"/>
      <c r="KDP81" s="216"/>
      <c r="KDQ81" s="216"/>
      <c r="KDR81" s="216"/>
      <c r="KDS81" s="216"/>
      <c r="KDT81" s="216"/>
      <c r="KDU81" s="216"/>
      <c r="KDV81" s="216"/>
      <c r="KDW81" s="216"/>
      <c r="KDX81" s="216"/>
      <c r="KDY81" s="216"/>
      <c r="KDZ81" s="216"/>
      <c r="KEA81" s="216"/>
      <c r="KEB81" s="216"/>
      <c r="KEC81" s="216"/>
      <c r="KED81" s="216"/>
      <c r="KEE81" s="216"/>
      <c r="KEF81" s="216"/>
      <c r="KEG81" s="216"/>
      <c r="KEH81" s="216"/>
      <c r="KEI81" s="216"/>
      <c r="KEJ81" s="216"/>
      <c r="KEK81" s="216"/>
      <c r="KEL81" s="216"/>
      <c r="KEM81" s="216"/>
      <c r="KEN81" s="216"/>
      <c r="KEO81" s="216"/>
      <c r="KEP81" s="216"/>
      <c r="KEQ81" s="216"/>
      <c r="KER81" s="216"/>
      <c r="KES81" s="216"/>
      <c r="KET81" s="216"/>
      <c r="KEU81" s="216"/>
      <c r="KEV81" s="216"/>
      <c r="KEW81" s="216"/>
      <c r="KEX81" s="216"/>
      <c r="KEY81" s="216"/>
      <c r="KEZ81" s="216"/>
      <c r="KFA81" s="216"/>
      <c r="KFB81" s="216"/>
      <c r="KFC81" s="216"/>
      <c r="KFD81" s="216"/>
      <c r="KFE81" s="216"/>
      <c r="KFF81" s="216"/>
      <c r="KFG81" s="216"/>
      <c r="KFH81" s="216"/>
      <c r="KFI81" s="216"/>
      <c r="KFJ81" s="216"/>
      <c r="KFK81" s="216"/>
      <c r="KFL81" s="216"/>
      <c r="KFM81" s="216"/>
      <c r="KFN81" s="216"/>
      <c r="KFO81" s="216"/>
      <c r="KFP81" s="216"/>
      <c r="KFQ81" s="216"/>
      <c r="KFR81" s="216"/>
      <c r="KFS81" s="216"/>
      <c r="KFT81" s="216"/>
      <c r="KFU81" s="216"/>
      <c r="KFV81" s="216"/>
      <c r="KFW81" s="216"/>
      <c r="KFX81" s="216"/>
      <c r="KFY81" s="216"/>
      <c r="KFZ81" s="216"/>
      <c r="KGA81" s="216"/>
      <c r="KGB81" s="216"/>
      <c r="KGC81" s="216"/>
      <c r="KGD81" s="216"/>
      <c r="KGE81" s="216"/>
      <c r="KGF81" s="216"/>
      <c r="KGG81" s="216"/>
      <c r="KGH81" s="216"/>
      <c r="KGI81" s="216"/>
      <c r="KGJ81" s="216"/>
      <c r="KGK81" s="216"/>
      <c r="KGL81" s="216"/>
      <c r="KGM81" s="216"/>
      <c r="KGN81" s="216"/>
      <c r="KGO81" s="216"/>
      <c r="KGP81" s="216"/>
      <c r="KGQ81" s="216"/>
      <c r="KGR81" s="216"/>
      <c r="KGS81" s="216"/>
      <c r="KGT81" s="216"/>
      <c r="KGU81" s="216"/>
      <c r="KGV81" s="216"/>
      <c r="KGW81" s="216"/>
      <c r="KGX81" s="216"/>
      <c r="KGY81" s="216"/>
      <c r="KGZ81" s="216"/>
      <c r="KHA81" s="216"/>
      <c r="KHB81" s="216"/>
      <c r="KHC81" s="216"/>
      <c r="KHD81" s="216"/>
      <c r="KHE81" s="216"/>
      <c r="KHF81" s="216"/>
      <c r="KHG81" s="216"/>
      <c r="KHH81" s="216"/>
      <c r="KHI81" s="216"/>
      <c r="KHJ81" s="216"/>
      <c r="KHK81" s="216"/>
      <c r="KHL81" s="216"/>
      <c r="KHM81" s="216"/>
      <c r="KHN81" s="216"/>
      <c r="KHO81" s="216"/>
      <c r="KHP81" s="216"/>
      <c r="KHQ81" s="216"/>
      <c r="KHR81" s="216"/>
      <c r="KHS81" s="216"/>
      <c r="KHT81" s="216"/>
      <c r="KHU81" s="216"/>
      <c r="KHV81" s="216"/>
      <c r="KHW81" s="216"/>
      <c r="KHX81" s="216"/>
      <c r="KHY81" s="216"/>
      <c r="KHZ81" s="216"/>
      <c r="KIA81" s="216"/>
      <c r="KIB81" s="216"/>
      <c r="KIC81" s="216"/>
      <c r="KID81" s="216"/>
      <c r="KIE81" s="216"/>
      <c r="KIF81" s="216"/>
      <c r="KIG81" s="216"/>
      <c r="KIH81" s="216"/>
      <c r="KII81" s="216"/>
      <c r="KIJ81" s="216"/>
      <c r="KIK81" s="216"/>
      <c r="KIL81" s="216"/>
      <c r="KIM81" s="216"/>
      <c r="KIN81" s="216"/>
      <c r="KIO81" s="216"/>
      <c r="KIP81" s="216"/>
      <c r="KIQ81" s="216"/>
      <c r="KIR81" s="216"/>
      <c r="KIS81" s="216"/>
      <c r="KIT81" s="216"/>
      <c r="KIU81" s="216"/>
      <c r="KIV81" s="216"/>
      <c r="KIW81" s="216"/>
      <c r="KIX81" s="216"/>
      <c r="KIY81" s="216"/>
      <c r="KIZ81" s="216"/>
      <c r="KJA81" s="216"/>
      <c r="KJB81" s="216"/>
      <c r="KJC81" s="216"/>
      <c r="KJD81" s="216"/>
      <c r="KJE81" s="216"/>
      <c r="KJF81" s="216"/>
      <c r="KJG81" s="216"/>
      <c r="KJH81" s="216"/>
      <c r="KJI81" s="216"/>
      <c r="KJJ81" s="216"/>
      <c r="KJK81" s="216"/>
      <c r="KJL81" s="216"/>
      <c r="KJM81" s="216"/>
      <c r="KJN81" s="216"/>
      <c r="KJO81" s="216"/>
      <c r="KJP81" s="216"/>
      <c r="KJQ81" s="216"/>
      <c r="KJR81" s="216"/>
      <c r="KJS81" s="216"/>
      <c r="KJT81" s="216"/>
      <c r="KJU81" s="216"/>
      <c r="KJV81" s="216"/>
      <c r="KJW81" s="216"/>
      <c r="KJX81" s="216"/>
      <c r="KJY81" s="216"/>
      <c r="KJZ81" s="216"/>
      <c r="KKA81" s="216"/>
      <c r="KKB81" s="216"/>
      <c r="KKC81" s="216"/>
      <c r="KKD81" s="216"/>
      <c r="KKE81" s="216"/>
      <c r="KKF81" s="216"/>
      <c r="KKG81" s="216"/>
      <c r="KKH81" s="216"/>
      <c r="KKI81" s="216"/>
      <c r="KKJ81" s="216"/>
      <c r="KKK81" s="216"/>
      <c r="KKL81" s="216"/>
      <c r="KKM81" s="216"/>
      <c r="KKN81" s="216"/>
      <c r="KKO81" s="216"/>
      <c r="KKP81" s="216"/>
      <c r="KKQ81" s="216"/>
      <c r="KKR81" s="216"/>
      <c r="KKS81" s="216"/>
      <c r="KKT81" s="216"/>
      <c r="KKU81" s="216"/>
      <c r="KKV81" s="216"/>
      <c r="KKW81" s="216"/>
      <c r="KKX81" s="216"/>
      <c r="KKY81" s="216"/>
      <c r="KKZ81" s="216"/>
      <c r="KLA81" s="216"/>
      <c r="KLB81" s="216"/>
      <c r="KLC81" s="216"/>
      <c r="KLD81" s="216"/>
      <c r="KLE81" s="216"/>
      <c r="KLF81" s="216"/>
      <c r="KLG81" s="216"/>
      <c r="KLH81" s="216"/>
      <c r="KLI81" s="216"/>
      <c r="KLJ81" s="216"/>
      <c r="KLK81" s="216"/>
      <c r="KLL81" s="216"/>
      <c r="KLM81" s="216"/>
      <c r="KLN81" s="216"/>
      <c r="KLO81" s="216"/>
      <c r="KLP81" s="216"/>
      <c r="KLQ81" s="216"/>
      <c r="KLR81" s="216"/>
      <c r="KLS81" s="216"/>
      <c r="KLT81" s="216"/>
      <c r="KLU81" s="216"/>
      <c r="KLV81" s="216"/>
      <c r="KLW81" s="216"/>
      <c r="KLX81" s="216"/>
      <c r="KLY81" s="216"/>
      <c r="KLZ81" s="216"/>
      <c r="KMA81" s="216"/>
      <c r="KMB81" s="216"/>
      <c r="KMC81" s="216"/>
      <c r="KMD81" s="216"/>
      <c r="KME81" s="216"/>
      <c r="KMF81" s="216"/>
      <c r="KMG81" s="216"/>
      <c r="KMH81" s="216"/>
      <c r="KMI81" s="216"/>
      <c r="KMJ81" s="216"/>
      <c r="KMK81" s="216"/>
      <c r="KML81" s="216"/>
      <c r="KMM81" s="216"/>
      <c r="KMN81" s="216"/>
      <c r="KMO81" s="216"/>
      <c r="KMP81" s="216"/>
      <c r="KMQ81" s="216"/>
      <c r="KMR81" s="216"/>
      <c r="KMS81" s="216"/>
      <c r="KMT81" s="216"/>
      <c r="KMU81" s="216"/>
      <c r="KMV81" s="216"/>
      <c r="KMW81" s="216"/>
      <c r="KMX81" s="216"/>
      <c r="KMY81" s="216"/>
      <c r="KMZ81" s="216"/>
      <c r="KNA81" s="216"/>
      <c r="KNB81" s="216"/>
      <c r="KNC81" s="216"/>
      <c r="KND81" s="216"/>
      <c r="KNE81" s="216"/>
      <c r="KNF81" s="216"/>
      <c r="KNG81" s="216"/>
      <c r="KNH81" s="216"/>
      <c r="KNI81" s="216"/>
      <c r="KNJ81" s="216"/>
      <c r="KNK81" s="216"/>
      <c r="KNL81" s="216"/>
      <c r="KNM81" s="216"/>
      <c r="KNN81" s="216"/>
      <c r="KNO81" s="216"/>
      <c r="KNP81" s="216"/>
      <c r="KNQ81" s="216"/>
      <c r="KNR81" s="216"/>
      <c r="KNS81" s="216"/>
      <c r="KNT81" s="216"/>
      <c r="KNU81" s="216"/>
      <c r="KNV81" s="216"/>
      <c r="KNW81" s="216"/>
      <c r="KNX81" s="216"/>
      <c r="KNY81" s="216"/>
      <c r="KNZ81" s="216"/>
      <c r="KOA81" s="216"/>
      <c r="KOB81" s="216"/>
      <c r="KOC81" s="216"/>
      <c r="KOD81" s="216"/>
      <c r="KOE81" s="216"/>
      <c r="KOF81" s="216"/>
      <c r="KOG81" s="216"/>
      <c r="KOH81" s="216"/>
      <c r="KOI81" s="216"/>
      <c r="KOJ81" s="216"/>
      <c r="KOK81" s="216"/>
      <c r="KOL81" s="216"/>
      <c r="KOM81" s="216"/>
      <c r="KON81" s="216"/>
      <c r="KOO81" s="216"/>
      <c r="KOP81" s="216"/>
      <c r="KOQ81" s="216"/>
      <c r="KOR81" s="216"/>
      <c r="KOS81" s="216"/>
      <c r="KOT81" s="216"/>
      <c r="KOU81" s="216"/>
      <c r="KOV81" s="216"/>
      <c r="KOW81" s="216"/>
      <c r="KOX81" s="216"/>
      <c r="KOY81" s="216"/>
      <c r="KOZ81" s="216"/>
      <c r="KPA81" s="216"/>
      <c r="KPB81" s="216"/>
      <c r="KPC81" s="216"/>
      <c r="KPD81" s="216"/>
      <c r="KPE81" s="216"/>
      <c r="KPF81" s="216"/>
      <c r="KPG81" s="216"/>
      <c r="KPH81" s="216"/>
      <c r="KPI81" s="216"/>
      <c r="KPJ81" s="216"/>
      <c r="KPK81" s="216"/>
      <c r="KPL81" s="216"/>
      <c r="KPM81" s="216"/>
      <c r="KPN81" s="216"/>
      <c r="KPO81" s="216"/>
      <c r="KPP81" s="216"/>
      <c r="KPQ81" s="216"/>
      <c r="KPR81" s="216"/>
      <c r="KPS81" s="216"/>
      <c r="KPT81" s="216"/>
      <c r="KPU81" s="216"/>
      <c r="KPV81" s="216"/>
      <c r="KPW81" s="216"/>
      <c r="KPX81" s="216"/>
      <c r="KPY81" s="216"/>
      <c r="KPZ81" s="216"/>
      <c r="KQA81" s="216"/>
      <c r="KQB81" s="216"/>
      <c r="KQC81" s="216"/>
      <c r="KQD81" s="216"/>
      <c r="KQE81" s="216"/>
      <c r="KQF81" s="216"/>
      <c r="KQG81" s="216"/>
      <c r="KQH81" s="216"/>
      <c r="KQI81" s="216"/>
      <c r="KQJ81" s="216"/>
      <c r="KQK81" s="216"/>
      <c r="KQL81" s="216"/>
      <c r="KQM81" s="216"/>
      <c r="KQN81" s="216"/>
      <c r="KQO81" s="216"/>
      <c r="KQP81" s="216"/>
      <c r="KQQ81" s="216"/>
      <c r="KQR81" s="216"/>
      <c r="KQS81" s="216"/>
      <c r="KQT81" s="216"/>
      <c r="KQU81" s="216"/>
      <c r="KQV81" s="216"/>
      <c r="KQW81" s="216"/>
      <c r="KQX81" s="216"/>
      <c r="KQY81" s="216"/>
      <c r="KQZ81" s="216"/>
      <c r="KRA81" s="216"/>
      <c r="KRB81" s="216"/>
      <c r="KRC81" s="216"/>
      <c r="KRD81" s="216"/>
      <c r="KRE81" s="216"/>
      <c r="KRF81" s="216"/>
      <c r="KRG81" s="216"/>
      <c r="KRH81" s="216"/>
      <c r="KRI81" s="216"/>
      <c r="KRJ81" s="216"/>
      <c r="KRK81" s="216"/>
      <c r="KRL81" s="216"/>
      <c r="KRM81" s="216"/>
      <c r="KRN81" s="216"/>
      <c r="KRO81" s="216"/>
      <c r="KRP81" s="216"/>
      <c r="KRQ81" s="216"/>
      <c r="KRR81" s="216"/>
      <c r="KRS81" s="216"/>
      <c r="KRT81" s="216"/>
      <c r="KRU81" s="216"/>
      <c r="KRV81" s="216"/>
      <c r="KRW81" s="216"/>
      <c r="KRX81" s="216"/>
      <c r="KRY81" s="216"/>
      <c r="KRZ81" s="216"/>
      <c r="KSA81" s="216"/>
      <c r="KSB81" s="216"/>
      <c r="KSC81" s="216"/>
      <c r="KSD81" s="216"/>
      <c r="KSE81" s="216"/>
      <c r="KSF81" s="216"/>
      <c r="KSG81" s="216"/>
      <c r="KSH81" s="216"/>
      <c r="KSI81" s="216"/>
      <c r="KSJ81" s="216"/>
      <c r="KSK81" s="216"/>
      <c r="KSL81" s="216"/>
      <c r="KSM81" s="216"/>
      <c r="KSN81" s="216"/>
      <c r="KSO81" s="216"/>
      <c r="KSP81" s="216"/>
      <c r="KSQ81" s="216"/>
      <c r="KSR81" s="216"/>
      <c r="KSS81" s="216"/>
      <c r="KST81" s="216"/>
      <c r="KSU81" s="216"/>
      <c r="KSV81" s="216"/>
      <c r="KSW81" s="216"/>
      <c r="KSX81" s="216"/>
      <c r="KSY81" s="216"/>
      <c r="KSZ81" s="216"/>
      <c r="KTA81" s="216"/>
      <c r="KTB81" s="216"/>
      <c r="KTC81" s="216"/>
      <c r="KTD81" s="216"/>
      <c r="KTE81" s="216"/>
      <c r="KTF81" s="216"/>
      <c r="KTG81" s="216"/>
      <c r="KTH81" s="216"/>
      <c r="KTI81" s="216"/>
      <c r="KTJ81" s="216"/>
      <c r="KTK81" s="216"/>
      <c r="KTL81" s="216"/>
      <c r="KTM81" s="216"/>
      <c r="KTN81" s="216"/>
      <c r="KTO81" s="216"/>
      <c r="KTP81" s="216"/>
      <c r="KTQ81" s="216"/>
      <c r="KTR81" s="216"/>
      <c r="KTS81" s="216"/>
      <c r="KTT81" s="216"/>
      <c r="KTU81" s="216"/>
      <c r="KTV81" s="216"/>
      <c r="KTW81" s="216"/>
      <c r="KTX81" s="216"/>
      <c r="KTY81" s="216"/>
      <c r="KTZ81" s="216"/>
      <c r="KUA81" s="216"/>
      <c r="KUB81" s="216"/>
      <c r="KUC81" s="216"/>
      <c r="KUD81" s="216"/>
      <c r="KUE81" s="216"/>
      <c r="KUF81" s="216"/>
      <c r="KUG81" s="216"/>
      <c r="KUH81" s="216"/>
      <c r="KUI81" s="216"/>
      <c r="KUJ81" s="216"/>
      <c r="KUK81" s="216"/>
      <c r="KUL81" s="216"/>
      <c r="KUM81" s="216"/>
      <c r="KUN81" s="216"/>
      <c r="KUO81" s="216"/>
      <c r="KUP81" s="216"/>
      <c r="KUQ81" s="216"/>
      <c r="KUR81" s="216"/>
      <c r="KUS81" s="216"/>
      <c r="KUT81" s="216"/>
      <c r="KUU81" s="216"/>
      <c r="KUV81" s="216"/>
      <c r="KUW81" s="216"/>
      <c r="KUX81" s="216"/>
      <c r="KUY81" s="216"/>
      <c r="KUZ81" s="216"/>
      <c r="KVA81" s="216"/>
      <c r="KVB81" s="216"/>
      <c r="KVC81" s="216"/>
      <c r="KVD81" s="216"/>
      <c r="KVE81" s="216"/>
      <c r="KVF81" s="216"/>
      <c r="KVG81" s="216"/>
      <c r="KVH81" s="216"/>
      <c r="KVI81" s="216"/>
      <c r="KVJ81" s="216"/>
      <c r="KVK81" s="216"/>
      <c r="KVL81" s="216"/>
      <c r="KVM81" s="216"/>
      <c r="KVN81" s="216"/>
      <c r="KVO81" s="216"/>
      <c r="KVP81" s="216"/>
      <c r="KVQ81" s="216"/>
      <c r="KVR81" s="216"/>
      <c r="KVS81" s="216"/>
      <c r="KVT81" s="216"/>
      <c r="KVU81" s="216"/>
      <c r="KVV81" s="216"/>
      <c r="KVW81" s="216"/>
      <c r="KVX81" s="216"/>
      <c r="KVY81" s="216"/>
      <c r="KVZ81" s="216"/>
      <c r="KWA81" s="216"/>
      <c r="KWB81" s="216"/>
      <c r="KWC81" s="216"/>
      <c r="KWD81" s="216"/>
      <c r="KWE81" s="216"/>
      <c r="KWF81" s="216"/>
      <c r="KWG81" s="216"/>
      <c r="KWH81" s="216"/>
      <c r="KWI81" s="216"/>
      <c r="KWJ81" s="216"/>
      <c r="KWK81" s="216"/>
      <c r="KWL81" s="216"/>
      <c r="KWM81" s="216"/>
      <c r="KWN81" s="216"/>
      <c r="KWO81" s="216"/>
      <c r="KWP81" s="216"/>
      <c r="KWQ81" s="216"/>
      <c r="KWR81" s="216"/>
      <c r="KWS81" s="216"/>
      <c r="KWT81" s="216"/>
      <c r="KWU81" s="216"/>
      <c r="KWV81" s="216"/>
      <c r="KWW81" s="216"/>
      <c r="KWX81" s="216"/>
      <c r="KWY81" s="216"/>
      <c r="KWZ81" s="216"/>
      <c r="KXA81" s="216"/>
      <c r="KXB81" s="216"/>
      <c r="KXC81" s="216"/>
      <c r="KXD81" s="216"/>
      <c r="KXE81" s="216"/>
      <c r="KXF81" s="216"/>
      <c r="KXG81" s="216"/>
      <c r="KXH81" s="216"/>
      <c r="KXI81" s="216"/>
      <c r="KXJ81" s="216"/>
      <c r="KXK81" s="216"/>
      <c r="KXL81" s="216"/>
      <c r="KXM81" s="216"/>
      <c r="KXN81" s="216"/>
      <c r="KXO81" s="216"/>
      <c r="KXP81" s="216"/>
      <c r="KXQ81" s="216"/>
      <c r="KXR81" s="216"/>
      <c r="KXS81" s="216"/>
      <c r="KXT81" s="216"/>
      <c r="KXU81" s="216"/>
      <c r="KXV81" s="216"/>
      <c r="KXW81" s="216"/>
      <c r="KXX81" s="216"/>
      <c r="KXY81" s="216"/>
      <c r="KXZ81" s="216"/>
      <c r="KYA81" s="216"/>
      <c r="KYB81" s="216"/>
      <c r="KYC81" s="216"/>
      <c r="KYD81" s="216"/>
      <c r="KYE81" s="216"/>
      <c r="KYF81" s="216"/>
      <c r="KYG81" s="216"/>
      <c r="KYH81" s="216"/>
      <c r="KYI81" s="216"/>
      <c r="KYJ81" s="216"/>
      <c r="KYK81" s="216"/>
      <c r="KYL81" s="216"/>
      <c r="KYM81" s="216"/>
      <c r="KYN81" s="216"/>
      <c r="KYO81" s="216"/>
      <c r="KYP81" s="216"/>
      <c r="KYQ81" s="216"/>
      <c r="KYR81" s="216"/>
      <c r="KYS81" s="216"/>
      <c r="KYT81" s="216"/>
      <c r="KYU81" s="216"/>
      <c r="KYV81" s="216"/>
      <c r="KYW81" s="216"/>
      <c r="KYX81" s="216"/>
      <c r="KYY81" s="216"/>
      <c r="KYZ81" s="216"/>
      <c r="KZA81" s="216"/>
      <c r="KZB81" s="216"/>
      <c r="KZC81" s="216"/>
      <c r="KZD81" s="216"/>
      <c r="KZE81" s="216"/>
      <c r="KZF81" s="216"/>
      <c r="KZG81" s="216"/>
      <c r="KZH81" s="216"/>
      <c r="KZI81" s="216"/>
      <c r="KZJ81" s="216"/>
      <c r="KZK81" s="216"/>
      <c r="KZL81" s="216"/>
      <c r="KZM81" s="216"/>
      <c r="KZN81" s="216"/>
      <c r="KZO81" s="216"/>
      <c r="KZP81" s="216"/>
      <c r="KZQ81" s="216"/>
      <c r="KZR81" s="216"/>
      <c r="KZS81" s="216"/>
      <c r="KZT81" s="216"/>
      <c r="KZU81" s="216"/>
      <c r="KZV81" s="216"/>
      <c r="KZW81" s="216"/>
      <c r="KZX81" s="216"/>
      <c r="KZY81" s="216"/>
      <c r="KZZ81" s="216"/>
      <c r="LAA81" s="216"/>
      <c r="LAB81" s="216"/>
      <c r="LAC81" s="216"/>
      <c r="LAD81" s="216"/>
      <c r="LAE81" s="216"/>
      <c r="LAF81" s="216"/>
      <c r="LAG81" s="216"/>
      <c r="LAH81" s="216"/>
      <c r="LAI81" s="216"/>
      <c r="LAJ81" s="216"/>
      <c r="LAK81" s="216"/>
      <c r="LAL81" s="216"/>
      <c r="LAM81" s="216"/>
      <c r="LAN81" s="216"/>
      <c r="LAO81" s="216"/>
      <c r="LAP81" s="216"/>
      <c r="LAQ81" s="216"/>
      <c r="LAR81" s="216"/>
      <c r="LAS81" s="216"/>
      <c r="LAT81" s="216"/>
      <c r="LAU81" s="216"/>
      <c r="LAV81" s="216"/>
      <c r="LAW81" s="216"/>
      <c r="LAX81" s="216"/>
      <c r="LAY81" s="216"/>
      <c r="LAZ81" s="216"/>
      <c r="LBA81" s="216"/>
      <c r="LBB81" s="216"/>
      <c r="LBC81" s="216"/>
      <c r="LBD81" s="216"/>
      <c r="LBE81" s="216"/>
      <c r="LBF81" s="216"/>
      <c r="LBG81" s="216"/>
      <c r="LBH81" s="216"/>
      <c r="LBI81" s="216"/>
      <c r="LBJ81" s="216"/>
      <c r="LBK81" s="216"/>
      <c r="LBL81" s="216"/>
      <c r="LBM81" s="216"/>
      <c r="LBN81" s="216"/>
      <c r="LBO81" s="216"/>
      <c r="LBP81" s="216"/>
      <c r="LBQ81" s="216"/>
      <c r="LBR81" s="216"/>
      <c r="LBS81" s="216"/>
      <c r="LBT81" s="216"/>
      <c r="LBU81" s="216"/>
      <c r="LBV81" s="216"/>
      <c r="LBW81" s="216"/>
      <c r="LBX81" s="216"/>
      <c r="LBY81" s="216"/>
      <c r="LBZ81" s="216"/>
      <c r="LCA81" s="216"/>
      <c r="LCB81" s="216"/>
      <c r="LCC81" s="216"/>
      <c r="LCD81" s="216"/>
      <c r="LCE81" s="216"/>
      <c r="LCF81" s="216"/>
      <c r="LCG81" s="216"/>
      <c r="LCH81" s="216"/>
      <c r="LCI81" s="216"/>
      <c r="LCJ81" s="216"/>
      <c r="LCK81" s="216"/>
      <c r="LCL81" s="216"/>
      <c r="LCM81" s="216"/>
      <c r="LCN81" s="216"/>
      <c r="LCO81" s="216"/>
      <c r="LCP81" s="216"/>
      <c r="LCQ81" s="216"/>
      <c r="LCR81" s="216"/>
      <c r="LCS81" s="216"/>
      <c r="LCT81" s="216"/>
      <c r="LCU81" s="216"/>
      <c r="LCV81" s="216"/>
      <c r="LCW81" s="216"/>
      <c r="LCX81" s="216"/>
      <c r="LCY81" s="216"/>
      <c r="LCZ81" s="216"/>
      <c r="LDA81" s="216"/>
      <c r="LDB81" s="216"/>
      <c r="LDC81" s="216"/>
      <c r="LDD81" s="216"/>
      <c r="LDE81" s="216"/>
      <c r="LDF81" s="216"/>
      <c r="LDG81" s="216"/>
      <c r="LDH81" s="216"/>
      <c r="LDI81" s="216"/>
      <c r="LDJ81" s="216"/>
      <c r="LDK81" s="216"/>
      <c r="LDL81" s="216"/>
      <c r="LDM81" s="216"/>
      <c r="LDN81" s="216"/>
      <c r="LDO81" s="216"/>
      <c r="LDP81" s="216"/>
      <c r="LDQ81" s="216"/>
      <c r="LDR81" s="216"/>
      <c r="LDS81" s="216"/>
      <c r="LDT81" s="216"/>
      <c r="LDU81" s="216"/>
      <c r="LDV81" s="216"/>
      <c r="LDW81" s="216"/>
      <c r="LDX81" s="216"/>
      <c r="LDY81" s="216"/>
      <c r="LDZ81" s="216"/>
      <c r="LEA81" s="216"/>
      <c r="LEB81" s="216"/>
      <c r="LEC81" s="216"/>
      <c r="LED81" s="216"/>
      <c r="LEE81" s="216"/>
      <c r="LEF81" s="216"/>
      <c r="LEG81" s="216"/>
      <c r="LEH81" s="216"/>
      <c r="LEI81" s="216"/>
      <c r="LEJ81" s="216"/>
      <c r="LEK81" s="216"/>
      <c r="LEL81" s="216"/>
      <c r="LEM81" s="216"/>
      <c r="LEN81" s="216"/>
      <c r="LEO81" s="216"/>
      <c r="LEP81" s="216"/>
      <c r="LEQ81" s="216"/>
      <c r="LER81" s="216"/>
      <c r="LES81" s="216"/>
      <c r="LET81" s="216"/>
      <c r="LEU81" s="216"/>
      <c r="LEV81" s="216"/>
      <c r="LEW81" s="216"/>
      <c r="LEX81" s="216"/>
      <c r="LEY81" s="216"/>
      <c r="LEZ81" s="216"/>
      <c r="LFA81" s="216"/>
      <c r="LFB81" s="216"/>
      <c r="LFC81" s="216"/>
      <c r="LFD81" s="216"/>
      <c r="LFE81" s="216"/>
      <c r="LFF81" s="216"/>
      <c r="LFG81" s="216"/>
      <c r="LFH81" s="216"/>
      <c r="LFI81" s="216"/>
      <c r="LFJ81" s="216"/>
      <c r="LFK81" s="216"/>
      <c r="LFL81" s="216"/>
      <c r="LFM81" s="216"/>
      <c r="LFN81" s="216"/>
      <c r="LFO81" s="216"/>
      <c r="LFP81" s="216"/>
      <c r="LFQ81" s="216"/>
      <c r="LFR81" s="216"/>
      <c r="LFS81" s="216"/>
      <c r="LFT81" s="216"/>
      <c r="LFU81" s="216"/>
      <c r="LFV81" s="216"/>
      <c r="LFW81" s="216"/>
      <c r="LFX81" s="216"/>
      <c r="LFY81" s="216"/>
      <c r="LFZ81" s="216"/>
      <c r="LGA81" s="216"/>
      <c r="LGB81" s="216"/>
      <c r="LGC81" s="216"/>
      <c r="LGD81" s="216"/>
      <c r="LGE81" s="216"/>
      <c r="LGF81" s="216"/>
      <c r="LGG81" s="216"/>
      <c r="LGH81" s="216"/>
      <c r="LGI81" s="216"/>
      <c r="LGJ81" s="216"/>
      <c r="LGK81" s="216"/>
      <c r="LGL81" s="216"/>
      <c r="LGM81" s="216"/>
      <c r="LGN81" s="216"/>
      <c r="LGO81" s="216"/>
      <c r="LGP81" s="216"/>
      <c r="LGQ81" s="216"/>
      <c r="LGR81" s="216"/>
      <c r="LGS81" s="216"/>
      <c r="LGT81" s="216"/>
      <c r="LGU81" s="216"/>
      <c r="LGV81" s="216"/>
      <c r="LGW81" s="216"/>
      <c r="LGX81" s="216"/>
      <c r="LGY81" s="216"/>
      <c r="LGZ81" s="216"/>
      <c r="LHA81" s="216"/>
      <c r="LHB81" s="216"/>
      <c r="LHC81" s="216"/>
      <c r="LHD81" s="216"/>
      <c r="LHE81" s="216"/>
      <c r="LHF81" s="216"/>
      <c r="LHG81" s="216"/>
      <c r="LHH81" s="216"/>
      <c r="LHI81" s="216"/>
      <c r="LHJ81" s="216"/>
      <c r="LHK81" s="216"/>
      <c r="LHL81" s="216"/>
      <c r="LHM81" s="216"/>
      <c r="LHN81" s="216"/>
      <c r="LHO81" s="216"/>
      <c r="LHP81" s="216"/>
      <c r="LHQ81" s="216"/>
      <c r="LHR81" s="216"/>
      <c r="LHS81" s="216"/>
      <c r="LHT81" s="216"/>
      <c r="LHU81" s="216"/>
      <c r="LHV81" s="216"/>
      <c r="LHW81" s="216"/>
      <c r="LHX81" s="216"/>
      <c r="LHY81" s="216"/>
      <c r="LHZ81" s="216"/>
      <c r="LIA81" s="216"/>
      <c r="LIB81" s="216"/>
      <c r="LIC81" s="216"/>
      <c r="LID81" s="216"/>
      <c r="LIE81" s="216"/>
      <c r="LIF81" s="216"/>
      <c r="LIG81" s="216"/>
      <c r="LIH81" s="216"/>
      <c r="LII81" s="216"/>
      <c r="LIJ81" s="216"/>
      <c r="LIK81" s="216"/>
      <c r="LIL81" s="216"/>
      <c r="LIM81" s="216"/>
      <c r="LIN81" s="216"/>
      <c r="LIO81" s="216"/>
      <c r="LIP81" s="216"/>
      <c r="LIQ81" s="216"/>
      <c r="LIR81" s="216"/>
      <c r="LIS81" s="216"/>
      <c r="LIT81" s="216"/>
      <c r="LIU81" s="216"/>
      <c r="LIV81" s="216"/>
      <c r="LIW81" s="216"/>
      <c r="LIX81" s="216"/>
      <c r="LIY81" s="216"/>
      <c r="LIZ81" s="216"/>
      <c r="LJA81" s="216"/>
      <c r="LJB81" s="216"/>
      <c r="LJC81" s="216"/>
      <c r="LJD81" s="216"/>
      <c r="LJE81" s="216"/>
      <c r="LJF81" s="216"/>
      <c r="LJG81" s="216"/>
      <c r="LJH81" s="216"/>
      <c r="LJI81" s="216"/>
      <c r="LJJ81" s="216"/>
      <c r="LJK81" s="216"/>
      <c r="LJL81" s="216"/>
      <c r="LJM81" s="216"/>
      <c r="LJN81" s="216"/>
      <c r="LJO81" s="216"/>
      <c r="LJP81" s="216"/>
      <c r="LJQ81" s="216"/>
      <c r="LJR81" s="216"/>
      <c r="LJS81" s="216"/>
      <c r="LJT81" s="216"/>
      <c r="LJU81" s="216"/>
      <c r="LJV81" s="216"/>
      <c r="LJW81" s="216"/>
      <c r="LJX81" s="216"/>
      <c r="LJY81" s="216"/>
      <c r="LJZ81" s="216"/>
      <c r="LKA81" s="216"/>
      <c r="LKB81" s="216"/>
      <c r="LKC81" s="216"/>
      <c r="LKD81" s="216"/>
      <c r="LKE81" s="216"/>
      <c r="LKF81" s="216"/>
      <c r="LKG81" s="216"/>
      <c r="LKH81" s="216"/>
      <c r="LKI81" s="216"/>
      <c r="LKJ81" s="216"/>
      <c r="LKK81" s="216"/>
      <c r="LKL81" s="216"/>
      <c r="LKM81" s="216"/>
      <c r="LKN81" s="216"/>
      <c r="LKO81" s="216"/>
      <c r="LKP81" s="216"/>
      <c r="LKQ81" s="216"/>
      <c r="LKR81" s="216"/>
      <c r="LKS81" s="216"/>
      <c r="LKT81" s="216"/>
      <c r="LKU81" s="216"/>
      <c r="LKV81" s="216"/>
      <c r="LKW81" s="216"/>
      <c r="LKX81" s="216"/>
      <c r="LKY81" s="216"/>
      <c r="LKZ81" s="216"/>
      <c r="LLA81" s="216"/>
      <c r="LLB81" s="216"/>
      <c r="LLC81" s="216"/>
      <c r="LLD81" s="216"/>
      <c r="LLE81" s="216"/>
      <c r="LLF81" s="216"/>
      <c r="LLG81" s="216"/>
      <c r="LLH81" s="216"/>
      <c r="LLI81" s="216"/>
      <c r="LLJ81" s="216"/>
      <c r="LLK81" s="216"/>
      <c r="LLL81" s="216"/>
      <c r="LLM81" s="216"/>
      <c r="LLN81" s="216"/>
      <c r="LLO81" s="216"/>
      <c r="LLP81" s="216"/>
      <c r="LLQ81" s="216"/>
      <c r="LLR81" s="216"/>
      <c r="LLS81" s="216"/>
      <c r="LLT81" s="216"/>
      <c r="LLU81" s="216"/>
      <c r="LLV81" s="216"/>
      <c r="LLW81" s="216"/>
      <c r="LLX81" s="216"/>
      <c r="LLY81" s="216"/>
      <c r="LLZ81" s="216"/>
      <c r="LMA81" s="216"/>
      <c r="LMB81" s="216"/>
      <c r="LMC81" s="216"/>
      <c r="LMD81" s="216"/>
      <c r="LME81" s="216"/>
      <c r="LMF81" s="216"/>
      <c r="LMG81" s="216"/>
      <c r="LMH81" s="216"/>
      <c r="LMI81" s="216"/>
      <c r="LMJ81" s="216"/>
      <c r="LMK81" s="216"/>
      <c r="LML81" s="216"/>
      <c r="LMM81" s="216"/>
      <c r="LMN81" s="216"/>
      <c r="LMO81" s="216"/>
      <c r="LMP81" s="216"/>
      <c r="LMQ81" s="216"/>
      <c r="LMR81" s="216"/>
      <c r="LMS81" s="216"/>
      <c r="LMT81" s="216"/>
      <c r="LMU81" s="216"/>
      <c r="LMV81" s="216"/>
      <c r="LMW81" s="216"/>
      <c r="LMX81" s="216"/>
      <c r="LMY81" s="216"/>
      <c r="LMZ81" s="216"/>
      <c r="LNA81" s="216"/>
      <c r="LNB81" s="216"/>
      <c r="LNC81" s="216"/>
      <c r="LND81" s="216"/>
      <c r="LNE81" s="216"/>
      <c r="LNF81" s="216"/>
      <c r="LNG81" s="216"/>
      <c r="LNH81" s="216"/>
      <c r="LNI81" s="216"/>
      <c r="LNJ81" s="216"/>
      <c r="LNK81" s="216"/>
      <c r="LNL81" s="216"/>
      <c r="LNM81" s="216"/>
      <c r="LNN81" s="216"/>
      <c r="LNO81" s="216"/>
      <c r="LNP81" s="216"/>
      <c r="LNQ81" s="216"/>
      <c r="LNR81" s="216"/>
      <c r="LNS81" s="216"/>
      <c r="LNT81" s="216"/>
      <c r="LNU81" s="216"/>
      <c r="LNV81" s="216"/>
      <c r="LNW81" s="216"/>
      <c r="LNX81" s="216"/>
      <c r="LNY81" s="216"/>
      <c r="LNZ81" s="216"/>
      <c r="LOA81" s="216"/>
      <c r="LOB81" s="216"/>
      <c r="LOC81" s="216"/>
      <c r="LOD81" s="216"/>
      <c r="LOE81" s="216"/>
      <c r="LOF81" s="216"/>
      <c r="LOG81" s="216"/>
      <c r="LOH81" s="216"/>
      <c r="LOI81" s="216"/>
      <c r="LOJ81" s="216"/>
      <c r="LOK81" s="216"/>
      <c r="LOL81" s="216"/>
      <c r="LOM81" s="216"/>
      <c r="LON81" s="216"/>
      <c r="LOO81" s="216"/>
      <c r="LOP81" s="216"/>
      <c r="LOQ81" s="216"/>
      <c r="LOR81" s="216"/>
      <c r="LOS81" s="216"/>
      <c r="LOT81" s="216"/>
      <c r="LOU81" s="216"/>
      <c r="LOV81" s="216"/>
      <c r="LOW81" s="216"/>
      <c r="LOX81" s="216"/>
      <c r="LOY81" s="216"/>
      <c r="LOZ81" s="216"/>
      <c r="LPA81" s="216"/>
      <c r="LPB81" s="216"/>
      <c r="LPC81" s="216"/>
      <c r="LPD81" s="216"/>
      <c r="LPE81" s="216"/>
      <c r="LPF81" s="216"/>
      <c r="LPG81" s="216"/>
      <c r="LPH81" s="216"/>
      <c r="LPI81" s="216"/>
      <c r="LPJ81" s="216"/>
      <c r="LPK81" s="216"/>
      <c r="LPL81" s="216"/>
      <c r="LPM81" s="216"/>
      <c r="LPN81" s="216"/>
      <c r="LPO81" s="216"/>
      <c r="LPP81" s="216"/>
      <c r="LPQ81" s="216"/>
      <c r="LPR81" s="216"/>
      <c r="LPS81" s="216"/>
      <c r="LPT81" s="216"/>
      <c r="LPU81" s="216"/>
      <c r="LPV81" s="216"/>
      <c r="LPW81" s="216"/>
      <c r="LPX81" s="216"/>
      <c r="LPY81" s="216"/>
      <c r="LPZ81" s="216"/>
      <c r="LQA81" s="216"/>
      <c r="LQB81" s="216"/>
      <c r="LQC81" s="216"/>
      <c r="LQD81" s="216"/>
      <c r="LQE81" s="216"/>
      <c r="LQF81" s="216"/>
      <c r="LQG81" s="216"/>
      <c r="LQH81" s="216"/>
      <c r="LQI81" s="216"/>
      <c r="LQJ81" s="216"/>
      <c r="LQK81" s="216"/>
      <c r="LQL81" s="216"/>
      <c r="LQM81" s="216"/>
      <c r="LQN81" s="216"/>
      <c r="LQO81" s="216"/>
      <c r="LQP81" s="216"/>
      <c r="LQQ81" s="216"/>
      <c r="LQR81" s="216"/>
      <c r="LQS81" s="216"/>
      <c r="LQT81" s="216"/>
      <c r="LQU81" s="216"/>
      <c r="LQV81" s="216"/>
      <c r="LQW81" s="216"/>
      <c r="LQX81" s="216"/>
      <c r="LQY81" s="216"/>
      <c r="LQZ81" s="216"/>
      <c r="LRA81" s="216"/>
      <c r="LRB81" s="216"/>
      <c r="LRC81" s="216"/>
      <c r="LRD81" s="216"/>
      <c r="LRE81" s="216"/>
      <c r="LRF81" s="216"/>
      <c r="LRG81" s="216"/>
      <c r="LRH81" s="216"/>
      <c r="LRI81" s="216"/>
      <c r="LRJ81" s="216"/>
      <c r="LRK81" s="216"/>
      <c r="LRL81" s="216"/>
      <c r="LRM81" s="216"/>
      <c r="LRN81" s="216"/>
      <c r="LRO81" s="216"/>
      <c r="LRP81" s="216"/>
      <c r="LRQ81" s="216"/>
      <c r="LRR81" s="216"/>
      <c r="LRS81" s="216"/>
      <c r="LRT81" s="216"/>
      <c r="LRU81" s="216"/>
      <c r="LRV81" s="216"/>
      <c r="LRW81" s="216"/>
      <c r="LRX81" s="216"/>
      <c r="LRY81" s="216"/>
      <c r="LRZ81" s="216"/>
      <c r="LSA81" s="216"/>
      <c r="LSB81" s="216"/>
      <c r="LSC81" s="216"/>
      <c r="LSD81" s="216"/>
      <c r="LSE81" s="216"/>
      <c r="LSF81" s="216"/>
      <c r="LSG81" s="216"/>
      <c r="LSH81" s="216"/>
      <c r="LSI81" s="216"/>
      <c r="LSJ81" s="216"/>
      <c r="LSK81" s="216"/>
      <c r="LSL81" s="216"/>
      <c r="LSM81" s="216"/>
      <c r="LSN81" s="216"/>
      <c r="LSO81" s="216"/>
      <c r="LSP81" s="216"/>
      <c r="LSQ81" s="216"/>
      <c r="LSR81" s="216"/>
      <c r="LSS81" s="216"/>
      <c r="LST81" s="216"/>
      <c r="LSU81" s="216"/>
      <c r="LSV81" s="216"/>
      <c r="LSW81" s="216"/>
      <c r="LSX81" s="216"/>
      <c r="LSY81" s="216"/>
      <c r="LSZ81" s="216"/>
      <c r="LTA81" s="216"/>
      <c r="LTB81" s="216"/>
      <c r="LTC81" s="216"/>
      <c r="LTD81" s="216"/>
      <c r="LTE81" s="216"/>
      <c r="LTF81" s="216"/>
      <c r="LTG81" s="216"/>
      <c r="LTH81" s="216"/>
      <c r="LTI81" s="216"/>
      <c r="LTJ81" s="216"/>
      <c r="LTK81" s="216"/>
      <c r="LTL81" s="216"/>
      <c r="LTM81" s="216"/>
      <c r="LTN81" s="216"/>
      <c r="LTO81" s="216"/>
      <c r="LTP81" s="216"/>
      <c r="LTQ81" s="216"/>
      <c r="LTR81" s="216"/>
      <c r="LTS81" s="216"/>
      <c r="LTT81" s="216"/>
      <c r="LTU81" s="216"/>
      <c r="LTV81" s="216"/>
      <c r="LTW81" s="216"/>
      <c r="LTX81" s="216"/>
      <c r="LTY81" s="216"/>
      <c r="LTZ81" s="216"/>
      <c r="LUA81" s="216"/>
      <c r="LUB81" s="216"/>
      <c r="LUC81" s="216"/>
      <c r="LUD81" s="216"/>
      <c r="LUE81" s="216"/>
      <c r="LUF81" s="216"/>
      <c r="LUG81" s="216"/>
      <c r="LUH81" s="216"/>
      <c r="LUI81" s="216"/>
      <c r="LUJ81" s="216"/>
      <c r="LUK81" s="216"/>
      <c r="LUL81" s="216"/>
      <c r="LUM81" s="216"/>
      <c r="LUN81" s="216"/>
      <c r="LUO81" s="216"/>
      <c r="LUP81" s="216"/>
      <c r="LUQ81" s="216"/>
      <c r="LUR81" s="216"/>
      <c r="LUS81" s="216"/>
      <c r="LUT81" s="216"/>
      <c r="LUU81" s="216"/>
      <c r="LUV81" s="216"/>
      <c r="LUW81" s="216"/>
      <c r="LUX81" s="216"/>
      <c r="LUY81" s="216"/>
      <c r="LUZ81" s="216"/>
      <c r="LVA81" s="216"/>
      <c r="LVB81" s="216"/>
      <c r="LVC81" s="216"/>
      <c r="LVD81" s="216"/>
      <c r="LVE81" s="216"/>
      <c r="LVF81" s="216"/>
      <c r="LVG81" s="216"/>
      <c r="LVH81" s="216"/>
      <c r="LVI81" s="216"/>
      <c r="LVJ81" s="216"/>
      <c r="LVK81" s="216"/>
      <c r="LVL81" s="216"/>
      <c r="LVM81" s="216"/>
      <c r="LVN81" s="216"/>
      <c r="LVO81" s="216"/>
      <c r="LVP81" s="216"/>
      <c r="LVQ81" s="216"/>
      <c r="LVR81" s="216"/>
      <c r="LVS81" s="216"/>
      <c r="LVT81" s="216"/>
      <c r="LVU81" s="216"/>
      <c r="LVV81" s="216"/>
      <c r="LVW81" s="216"/>
      <c r="LVX81" s="216"/>
      <c r="LVY81" s="216"/>
      <c r="LVZ81" s="216"/>
      <c r="LWA81" s="216"/>
      <c r="LWB81" s="216"/>
      <c r="LWC81" s="216"/>
      <c r="LWD81" s="216"/>
      <c r="LWE81" s="216"/>
      <c r="LWF81" s="216"/>
      <c r="LWG81" s="216"/>
      <c r="LWH81" s="216"/>
      <c r="LWI81" s="216"/>
      <c r="LWJ81" s="216"/>
      <c r="LWK81" s="216"/>
      <c r="LWL81" s="216"/>
      <c r="LWM81" s="216"/>
      <c r="LWN81" s="216"/>
      <c r="LWO81" s="216"/>
      <c r="LWP81" s="216"/>
      <c r="LWQ81" s="216"/>
      <c r="LWR81" s="216"/>
      <c r="LWS81" s="216"/>
      <c r="LWT81" s="216"/>
      <c r="LWU81" s="216"/>
      <c r="LWV81" s="216"/>
      <c r="LWW81" s="216"/>
      <c r="LWX81" s="216"/>
      <c r="LWY81" s="216"/>
      <c r="LWZ81" s="216"/>
      <c r="LXA81" s="216"/>
      <c r="LXB81" s="216"/>
      <c r="LXC81" s="216"/>
      <c r="LXD81" s="216"/>
      <c r="LXE81" s="216"/>
      <c r="LXF81" s="216"/>
      <c r="LXG81" s="216"/>
      <c r="LXH81" s="216"/>
      <c r="LXI81" s="216"/>
      <c r="LXJ81" s="216"/>
      <c r="LXK81" s="216"/>
      <c r="LXL81" s="216"/>
      <c r="LXM81" s="216"/>
      <c r="LXN81" s="216"/>
      <c r="LXO81" s="216"/>
      <c r="LXP81" s="216"/>
      <c r="LXQ81" s="216"/>
      <c r="LXR81" s="216"/>
      <c r="LXS81" s="216"/>
      <c r="LXT81" s="216"/>
      <c r="LXU81" s="216"/>
      <c r="LXV81" s="216"/>
      <c r="LXW81" s="216"/>
      <c r="LXX81" s="216"/>
      <c r="LXY81" s="216"/>
      <c r="LXZ81" s="216"/>
      <c r="LYA81" s="216"/>
      <c r="LYB81" s="216"/>
      <c r="LYC81" s="216"/>
      <c r="LYD81" s="216"/>
      <c r="LYE81" s="216"/>
      <c r="LYF81" s="216"/>
      <c r="LYG81" s="216"/>
      <c r="LYH81" s="216"/>
      <c r="LYI81" s="216"/>
      <c r="LYJ81" s="216"/>
      <c r="LYK81" s="216"/>
      <c r="LYL81" s="216"/>
      <c r="LYM81" s="216"/>
      <c r="LYN81" s="216"/>
      <c r="LYO81" s="216"/>
      <c r="LYP81" s="216"/>
      <c r="LYQ81" s="216"/>
      <c r="LYR81" s="216"/>
      <c r="LYS81" s="216"/>
      <c r="LYT81" s="216"/>
      <c r="LYU81" s="216"/>
      <c r="LYV81" s="216"/>
      <c r="LYW81" s="216"/>
      <c r="LYX81" s="216"/>
      <c r="LYY81" s="216"/>
      <c r="LYZ81" s="216"/>
      <c r="LZA81" s="216"/>
      <c r="LZB81" s="216"/>
      <c r="LZC81" s="216"/>
      <c r="LZD81" s="216"/>
      <c r="LZE81" s="216"/>
      <c r="LZF81" s="216"/>
      <c r="LZG81" s="216"/>
      <c r="LZH81" s="216"/>
      <c r="LZI81" s="216"/>
      <c r="LZJ81" s="216"/>
      <c r="LZK81" s="216"/>
      <c r="LZL81" s="216"/>
      <c r="LZM81" s="216"/>
      <c r="LZN81" s="216"/>
      <c r="LZO81" s="216"/>
      <c r="LZP81" s="216"/>
      <c r="LZQ81" s="216"/>
      <c r="LZR81" s="216"/>
      <c r="LZS81" s="216"/>
      <c r="LZT81" s="216"/>
      <c r="LZU81" s="216"/>
      <c r="LZV81" s="216"/>
      <c r="LZW81" s="216"/>
      <c r="LZX81" s="216"/>
      <c r="LZY81" s="216"/>
      <c r="LZZ81" s="216"/>
      <c r="MAA81" s="216"/>
      <c r="MAB81" s="216"/>
      <c r="MAC81" s="216"/>
      <c r="MAD81" s="216"/>
      <c r="MAE81" s="216"/>
      <c r="MAF81" s="216"/>
      <c r="MAG81" s="216"/>
      <c r="MAH81" s="216"/>
      <c r="MAI81" s="216"/>
      <c r="MAJ81" s="216"/>
      <c r="MAK81" s="216"/>
      <c r="MAL81" s="216"/>
      <c r="MAM81" s="216"/>
      <c r="MAN81" s="216"/>
      <c r="MAO81" s="216"/>
      <c r="MAP81" s="216"/>
      <c r="MAQ81" s="216"/>
      <c r="MAR81" s="216"/>
      <c r="MAS81" s="216"/>
      <c r="MAT81" s="216"/>
      <c r="MAU81" s="216"/>
      <c r="MAV81" s="216"/>
      <c r="MAW81" s="216"/>
      <c r="MAX81" s="216"/>
      <c r="MAY81" s="216"/>
      <c r="MAZ81" s="216"/>
      <c r="MBA81" s="216"/>
      <c r="MBB81" s="216"/>
      <c r="MBC81" s="216"/>
      <c r="MBD81" s="216"/>
      <c r="MBE81" s="216"/>
      <c r="MBF81" s="216"/>
      <c r="MBG81" s="216"/>
      <c r="MBH81" s="216"/>
      <c r="MBI81" s="216"/>
      <c r="MBJ81" s="216"/>
      <c r="MBK81" s="216"/>
      <c r="MBL81" s="216"/>
      <c r="MBM81" s="216"/>
      <c r="MBN81" s="216"/>
      <c r="MBO81" s="216"/>
      <c r="MBP81" s="216"/>
      <c r="MBQ81" s="216"/>
      <c r="MBR81" s="216"/>
      <c r="MBS81" s="216"/>
      <c r="MBT81" s="216"/>
      <c r="MBU81" s="216"/>
      <c r="MBV81" s="216"/>
      <c r="MBW81" s="216"/>
      <c r="MBX81" s="216"/>
      <c r="MBY81" s="216"/>
      <c r="MBZ81" s="216"/>
      <c r="MCA81" s="216"/>
      <c r="MCB81" s="216"/>
      <c r="MCC81" s="216"/>
      <c r="MCD81" s="216"/>
      <c r="MCE81" s="216"/>
      <c r="MCF81" s="216"/>
      <c r="MCG81" s="216"/>
      <c r="MCH81" s="216"/>
      <c r="MCI81" s="216"/>
      <c r="MCJ81" s="216"/>
      <c r="MCK81" s="216"/>
      <c r="MCL81" s="216"/>
      <c r="MCM81" s="216"/>
      <c r="MCN81" s="216"/>
      <c r="MCO81" s="216"/>
      <c r="MCP81" s="216"/>
      <c r="MCQ81" s="216"/>
      <c r="MCR81" s="216"/>
      <c r="MCS81" s="216"/>
      <c r="MCT81" s="216"/>
      <c r="MCU81" s="216"/>
      <c r="MCV81" s="216"/>
      <c r="MCW81" s="216"/>
      <c r="MCX81" s="216"/>
      <c r="MCY81" s="216"/>
      <c r="MCZ81" s="216"/>
      <c r="MDA81" s="216"/>
      <c r="MDB81" s="216"/>
      <c r="MDC81" s="216"/>
      <c r="MDD81" s="216"/>
      <c r="MDE81" s="216"/>
      <c r="MDF81" s="216"/>
      <c r="MDG81" s="216"/>
      <c r="MDH81" s="216"/>
      <c r="MDI81" s="216"/>
      <c r="MDJ81" s="216"/>
      <c r="MDK81" s="216"/>
      <c r="MDL81" s="216"/>
      <c r="MDM81" s="216"/>
      <c r="MDN81" s="216"/>
      <c r="MDO81" s="216"/>
      <c r="MDP81" s="216"/>
      <c r="MDQ81" s="216"/>
      <c r="MDR81" s="216"/>
      <c r="MDS81" s="216"/>
      <c r="MDT81" s="216"/>
      <c r="MDU81" s="216"/>
      <c r="MDV81" s="216"/>
      <c r="MDW81" s="216"/>
      <c r="MDX81" s="216"/>
      <c r="MDY81" s="216"/>
      <c r="MDZ81" s="216"/>
      <c r="MEA81" s="216"/>
      <c r="MEB81" s="216"/>
      <c r="MEC81" s="216"/>
      <c r="MED81" s="216"/>
      <c r="MEE81" s="216"/>
      <c r="MEF81" s="216"/>
      <c r="MEG81" s="216"/>
      <c r="MEH81" s="216"/>
      <c r="MEI81" s="216"/>
      <c r="MEJ81" s="216"/>
      <c r="MEK81" s="216"/>
      <c r="MEL81" s="216"/>
      <c r="MEM81" s="216"/>
      <c r="MEN81" s="216"/>
      <c r="MEO81" s="216"/>
      <c r="MEP81" s="216"/>
      <c r="MEQ81" s="216"/>
      <c r="MER81" s="216"/>
      <c r="MES81" s="216"/>
      <c r="MET81" s="216"/>
      <c r="MEU81" s="216"/>
      <c r="MEV81" s="216"/>
      <c r="MEW81" s="216"/>
      <c r="MEX81" s="216"/>
      <c r="MEY81" s="216"/>
      <c r="MEZ81" s="216"/>
      <c r="MFA81" s="216"/>
      <c r="MFB81" s="216"/>
      <c r="MFC81" s="216"/>
      <c r="MFD81" s="216"/>
      <c r="MFE81" s="216"/>
      <c r="MFF81" s="216"/>
      <c r="MFG81" s="216"/>
      <c r="MFH81" s="216"/>
      <c r="MFI81" s="216"/>
      <c r="MFJ81" s="216"/>
      <c r="MFK81" s="216"/>
      <c r="MFL81" s="216"/>
      <c r="MFM81" s="216"/>
      <c r="MFN81" s="216"/>
      <c r="MFO81" s="216"/>
      <c r="MFP81" s="216"/>
      <c r="MFQ81" s="216"/>
      <c r="MFR81" s="216"/>
      <c r="MFS81" s="216"/>
      <c r="MFT81" s="216"/>
      <c r="MFU81" s="216"/>
      <c r="MFV81" s="216"/>
      <c r="MFW81" s="216"/>
      <c r="MFX81" s="216"/>
      <c r="MFY81" s="216"/>
      <c r="MFZ81" s="216"/>
      <c r="MGA81" s="216"/>
      <c r="MGB81" s="216"/>
      <c r="MGC81" s="216"/>
      <c r="MGD81" s="216"/>
      <c r="MGE81" s="216"/>
      <c r="MGF81" s="216"/>
      <c r="MGG81" s="216"/>
      <c r="MGH81" s="216"/>
      <c r="MGI81" s="216"/>
      <c r="MGJ81" s="216"/>
      <c r="MGK81" s="216"/>
      <c r="MGL81" s="216"/>
      <c r="MGM81" s="216"/>
      <c r="MGN81" s="216"/>
      <c r="MGO81" s="216"/>
      <c r="MGP81" s="216"/>
      <c r="MGQ81" s="216"/>
      <c r="MGR81" s="216"/>
      <c r="MGS81" s="216"/>
      <c r="MGT81" s="216"/>
      <c r="MGU81" s="216"/>
      <c r="MGV81" s="216"/>
      <c r="MGW81" s="216"/>
      <c r="MGX81" s="216"/>
      <c r="MGY81" s="216"/>
      <c r="MGZ81" s="216"/>
      <c r="MHA81" s="216"/>
      <c r="MHB81" s="216"/>
      <c r="MHC81" s="216"/>
      <c r="MHD81" s="216"/>
      <c r="MHE81" s="216"/>
      <c r="MHF81" s="216"/>
      <c r="MHG81" s="216"/>
      <c r="MHH81" s="216"/>
      <c r="MHI81" s="216"/>
      <c r="MHJ81" s="216"/>
      <c r="MHK81" s="216"/>
      <c r="MHL81" s="216"/>
      <c r="MHM81" s="216"/>
      <c r="MHN81" s="216"/>
      <c r="MHO81" s="216"/>
      <c r="MHP81" s="216"/>
      <c r="MHQ81" s="216"/>
      <c r="MHR81" s="216"/>
      <c r="MHS81" s="216"/>
      <c r="MHT81" s="216"/>
      <c r="MHU81" s="216"/>
      <c r="MHV81" s="216"/>
      <c r="MHW81" s="216"/>
      <c r="MHX81" s="216"/>
      <c r="MHY81" s="216"/>
      <c r="MHZ81" s="216"/>
      <c r="MIA81" s="216"/>
      <c r="MIB81" s="216"/>
      <c r="MIC81" s="216"/>
      <c r="MID81" s="216"/>
      <c r="MIE81" s="216"/>
      <c r="MIF81" s="216"/>
      <c r="MIG81" s="216"/>
      <c r="MIH81" s="216"/>
      <c r="MII81" s="216"/>
      <c r="MIJ81" s="216"/>
      <c r="MIK81" s="216"/>
      <c r="MIL81" s="216"/>
      <c r="MIM81" s="216"/>
      <c r="MIN81" s="216"/>
      <c r="MIO81" s="216"/>
      <c r="MIP81" s="216"/>
      <c r="MIQ81" s="216"/>
      <c r="MIR81" s="216"/>
      <c r="MIS81" s="216"/>
      <c r="MIT81" s="216"/>
      <c r="MIU81" s="216"/>
      <c r="MIV81" s="216"/>
      <c r="MIW81" s="216"/>
      <c r="MIX81" s="216"/>
      <c r="MIY81" s="216"/>
      <c r="MIZ81" s="216"/>
      <c r="MJA81" s="216"/>
      <c r="MJB81" s="216"/>
      <c r="MJC81" s="216"/>
      <c r="MJD81" s="216"/>
      <c r="MJE81" s="216"/>
      <c r="MJF81" s="216"/>
      <c r="MJG81" s="216"/>
      <c r="MJH81" s="216"/>
      <c r="MJI81" s="216"/>
      <c r="MJJ81" s="216"/>
      <c r="MJK81" s="216"/>
      <c r="MJL81" s="216"/>
      <c r="MJM81" s="216"/>
      <c r="MJN81" s="216"/>
      <c r="MJO81" s="216"/>
      <c r="MJP81" s="216"/>
      <c r="MJQ81" s="216"/>
      <c r="MJR81" s="216"/>
      <c r="MJS81" s="216"/>
      <c r="MJT81" s="216"/>
      <c r="MJU81" s="216"/>
      <c r="MJV81" s="216"/>
      <c r="MJW81" s="216"/>
      <c r="MJX81" s="216"/>
      <c r="MJY81" s="216"/>
      <c r="MJZ81" s="216"/>
      <c r="MKA81" s="216"/>
      <c r="MKB81" s="216"/>
      <c r="MKC81" s="216"/>
      <c r="MKD81" s="216"/>
      <c r="MKE81" s="216"/>
      <c r="MKF81" s="216"/>
      <c r="MKG81" s="216"/>
      <c r="MKH81" s="216"/>
      <c r="MKI81" s="216"/>
      <c r="MKJ81" s="216"/>
      <c r="MKK81" s="216"/>
      <c r="MKL81" s="216"/>
      <c r="MKM81" s="216"/>
      <c r="MKN81" s="216"/>
      <c r="MKO81" s="216"/>
      <c r="MKP81" s="216"/>
      <c r="MKQ81" s="216"/>
      <c r="MKR81" s="216"/>
      <c r="MKS81" s="216"/>
      <c r="MKT81" s="216"/>
      <c r="MKU81" s="216"/>
      <c r="MKV81" s="216"/>
      <c r="MKW81" s="216"/>
      <c r="MKX81" s="216"/>
      <c r="MKY81" s="216"/>
      <c r="MKZ81" s="216"/>
      <c r="MLA81" s="216"/>
      <c r="MLB81" s="216"/>
      <c r="MLC81" s="216"/>
      <c r="MLD81" s="216"/>
      <c r="MLE81" s="216"/>
      <c r="MLF81" s="216"/>
      <c r="MLG81" s="216"/>
      <c r="MLH81" s="216"/>
      <c r="MLI81" s="216"/>
      <c r="MLJ81" s="216"/>
      <c r="MLK81" s="216"/>
      <c r="MLL81" s="216"/>
      <c r="MLM81" s="216"/>
      <c r="MLN81" s="216"/>
      <c r="MLO81" s="216"/>
      <c r="MLP81" s="216"/>
      <c r="MLQ81" s="216"/>
      <c r="MLR81" s="216"/>
      <c r="MLS81" s="216"/>
      <c r="MLT81" s="216"/>
      <c r="MLU81" s="216"/>
      <c r="MLV81" s="216"/>
      <c r="MLW81" s="216"/>
      <c r="MLX81" s="216"/>
      <c r="MLY81" s="216"/>
      <c r="MLZ81" s="216"/>
      <c r="MMA81" s="216"/>
      <c r="MMB81" s="216"/>
      <c r="MMC81" s="216"/>
      <c r="MMD81" s="216"/>
      <c r="MME81" s="216"/>
      <c r="MMF81" s="216"/>
      <c r="MMG81" s="216"/>
      <c r="MMH81" s="216"/>
      <c r="MMI81" s="216"/>
      <c r="MMJ81" s="216"/>
      <c r="MMK81" s="216"/>
      <c r="MML81" s="216"/>
      <c r="MMM81" s="216"/>
      <c r="MMN81" s="216"/>
      <c r="MMO81" s="216"/>
      <c r="MMP81" s="216"/>
      <c r="MMQ81" s="216"/>
      <c r="MMR81" s="216"/>
      <c r="MMS81" s="216"/>
      <c r="MMT81" s="216"/>
      <c r="MMU81" s="216"/>
      <c r="MMV81" s="216"/>
      <c r="MMW81" s="216"/>
      <c r="MMX81" s="216"/>
      <c r="MMY81" s="216"/>
      <c r="MMZ81" s="216"/>
      <c r="MNA81" s="216"/>
      <c r="MNB81" s="216"/>
      <c r="MNC81" s="216"/>
      <c r="MND81" s="216"/>
      <c r="MNE81" s="216"/>
      <c r="MNF81" s="216"/>
      <c r="MNG81" s="216"/>
      <c r="MNH81" s="216"/>
      <c r="MNI81" s="216"/>
      <c r="MNJ81" s="216"/>
      <c r="MNK81" s="216"/>
      <c r="MNL81" s="216"/>
      <c r="MNM81" s="216"/>
      <c r="MNN81" s="216"/>
      <c r="MNO81" s="216"/>
      <c r="MNP81" s="216"/>
      <c r="MNQ81" s="216"/>
      <c r="MNR81" s="216"/>
      <c r="MNS81" s="216"/>
      <c r="MNT81" s="216"/>
      <c r="MNU81" s="216"/>
      <c r="MNV81" s="216"/>
      <c r="MNW81" s="216"/>
      <c r="MNX81" s="216"/>
      <c r="MNY81" s="216"/>
      <c r="MNZ81" s="216"/>
      <c r="MOA81" s="216"/>
      <c r="MOB81" s="216"/>
      <c r="MOC81" s="216"/>
      <c r="MOD81" s="216"/>
      <c r="MOE81" s="216"/>
      <c r="MOF81" s="216"/>
      <c r="MOG81" s="216"/>
      <c r="MOH81" s="216"/>
      <c r="MOI81" s="216"/>
      <c r="MOJ81" s="216"/>
      <c r="MOK81" s="216"/>
      <c r="MOL81" s="216"/>
      <c r="MOM81" s="216"/>
      <c r="MON81" s="216"/>
      <c r="MOO81" s="216"/>
      <c r="MOP81" s="216"/>
      <c r="MOQ81" s="216"/>
      <c r="MOR81" s="216"/>
      <c r="MOS81" s="216"/>
      <c r="MOT81" s="216"/>
      <c r="MOU81" s="216"/>
      <c r="MOV81" s="216"/>
      <c r="MOW81" s="216"/>
      <c r="MOX81" s="216"/>
      <c r="MOY81" s="216"/>
      <c r="MOZ81" s="216"/>
      <c r="MPA81" s="216"/>
      <c r="MPB81" s="216"/>
      <c r="MPC81" s="216"/>
      <c r="MPD81" s="216"/>
      <c r="MPE81" s="216"/>
      <c r="MPF81" s="216"/>
      <c r="MPG81" s="216"/>
      <c r="MPH81" s="216"/>
      <c r="MPI81" s="216"/>
      <c r="MPJ81" s="216"/>
      <c r="MPK81" s="216"/>
      <c r="MPL81" s="216"/>
      <c r="MPM81" s="216"/>
      <c r="MPN81" s="216"/>
      <c r="MPO81" s="216"/>
      <c r="MPP81" s="216"/>
      <c r="MPQ81" s="216"/>
      <c r="MPR81" s="216"/>
      <c r="MPS81" s="216"/>
      <c r="MPT81" s="216"/>
      <c r="MPU81" s="216"/>
      <c r="MPV81" s="216"/>
      <c r="MPW81" s="216"/>
      <c r="MPX81" s="216"/>
      <c r="MPY81" s="216"/>
      <c r="MPZ81" s="216"/>
      <c r="MQA81" s="216"/>
      <c r="MQB81" s="216"/>
      <c r="MQC81" s="216"/>
      <c r="MQD81" s="216"/>
      <c r="MQE81" s="216"/>
      <c r="MQF81" s="216"/>
      <c r="MQG81" s="216"/>
      <c r="MQH81" s="216"/>
      <c r="MQI81" s="216"/>
      <c r="MQJ81" s="216"/>
      <c r="MQK81" s="216"/>
      <c r="MQL81" s="216"/>
      <c r="MQM81" s="216"/>
      <c r="MQN81" s="216"/>
      <c r="MQO81" s="216"/>
      <c r="MQP81" s="216"/>
      <c r="MQQ81" s="216"/>
      <c r="MQR81" s="216"/>
      <c r="MQS81" s="216"/>
      <c r="MQT81" s="216"/>
      <c r="MQU81" s="216"/>
      <c r="MQV81" s="216"/>
      <c r="MQW81" s="216"/>
      <c r="MQX81" s="216"/>
      <c r="MQY81" s="216"/>
      <c r="MQZ81" s="216"/>
      <c r="MRA81" s="216"/>
      <c r="MRB81" s="216"/>
      <c r="MRC81" s="216"/>
      <c r="MRD81" s="216"/>
      <c r="MRE81" s="216"/>
      <c r="MRF81" s="216"/>
      <c r="MRG81" s="216"/>
      <c r="MRH81" s="216"/>
      <c r="MRI81" s="216"/>
      <c r="MRJ81" s="216"/>
      <c r="MRK81" s="216"/>
      <c r="MRL81" s="216"/>
      <c r="MRM81" s="216"/>
      <c r="MRN81" s="216"/>
      <c r="MRO81" s="216"/>
      <c r="MRP81" s="216"/>
      <c r="MRQ81" s="216"/>
      <c r="MRR81" s="216"/>
      <c r="MRS81" s="216"/>
      <c r="MRT81" s="216"/>
      <c r="MRU81" s="216"/>
      <c r="MRV81" s="216"/>
      <c r="MRW81" s="216"/>
      <c r="MRX81" s="216"/>
      <c r="MRY81" s="216"/>
      <c r="MRZ81" s="216"/>
      <c r="MSA81" s="216"/>
      <c r="MSB81" s="216"/>
      <c r="MSC81" s="216"/>
      <c r="MSD81" s="216"/>
      <c r="MSE81" s="216"/>
      <c r="MSF81" s="216"/>
      <c r="MSG81" s="216"/>
      <c r="MSH81" s="216"/>
      <c r="MSI81" s="216"/>
      <c r="MSJ81" s="216"/>
      <c r="MSK81" s="216"/>
      <c r="MSL81" s="216"/>
      <c r="MSM81" s="216"/>
      <c r="MSN81" s="216"/>
      <c r="MSO81" s="216"/>
      <c r="MSP81" s="216"/>
      <c r="MSQ81" s="216"/>
      <c r="MSR81" s="216"/>
      <c r="MSS81" s="216"/>
      <c r="MST81" s="216"/>
      <c r="MSU81" s="216"/>
      <c r="MSV81" s="216"/>
      <c r="MSW81" s="216"/>
      <c r="MSX81" s="216"/>
      <c r="MSY81" s="216"/>
      <c r="MSZ81" s="216"/>
      <c r="MTA81" s="216"/>
      <c r="MTB81" s="216"/>
      <c r="MTC81" s="216"/>
      <c r="MTD81" s="216"/>
      <c r="MTE81" s="216"/>
      <c r="MTF81" s="216"/>
      <c r="MTG81" s="216"/>
      <c r="MTH81" s="216"/>
      <c r="MTI81" s="216"/>
      <c r="MTJ81" s="216"/>
      <c r="MTK81" s="216"/>
      <c r="MTL81" s="216"/>
      <c r="MTM81" s="216"/>
      <c r="MTN81" s="216"/>
      <c r="MTO81" s="216"/>
      <c r="MTP81" s="216"/>
      <c r="MTQ81" s="216"/>
      <c r="MTR81" s="216"/>
      <c r="MTS81" s="216"/>
      <c r="MTT81" s="216"/>
      <c r="MTU81" s="216"/>
      <c r="MTV81" s="216"/>
      <c r="MTW81" s="216"/>
      <c r="MTX81" s="216"/>
      <c r="MTY81" s="216"/>
      <c r="MTZ81" s="216"/>
      <c r="MUA81" s="216"/>
      <c r="MUB81" s="216"/>
      <c r="MUC81" s="216"/>
      <c r="MUD81" s="216"/>
      <c r="MUE81" s="216"/>
      <c r="MUF81" s="216"/>
      <c r="MUG81" s="216"/>
      <c r="MUH81" s="216"/>
      <c r="MUI81" s="216"/>
      <c r="MUJ81" s="216"/>
      <c r="MUK81" s="216"/>
      <c r="MUL81" s="216"/>
      <c r="MUM81" s="216"/>
      <c r="MUN81" s="216"/>
      <c r="MUO81" s="216"/>
      <c r="MUP81" s="216"/>
      <c r="MUQ81" s="216"/>
      <c r="MUR81" s="216"/>
      <c r="MUS81" s="216"/>
      <c r="MUT81" s="216"/>
      <c r="MUU81" s="216"/>
      <c r="MUV81" s="216"/>
      <c r="MUW81" s="216"/>
      <c r="MUX81" s="216"/>
      <c r="MUY81" s="216"/>
      <c r="MUZ81" s="216"/>
      <c r="MVA81" s="216"/>
      <c r="MVB81" s="216"/>
      <c r="MVC81" s="216"/>
      <c r="MVD81" s="216"/>
      <c r="MVE81" s="216"/>
      <c r="MVF81" s="216"/>
      <c r="MVG81" s="216"/>
      <c r="MVH81" s="216"/>
      <c r="MVI81" s="216"/>
      <c r="MVJ81" s="216"/>
      <c r="MVK81" s="216"/>
      <c r="MVL81" s="216"/>
      <c r="MVM81" s="216"/>
      <c r="MVN81" s="216"/>
      <c r="MVO81" s="216"/>
      <c r="MVP81" s="216"/>
      <c r="MVQ81" s="216"/>
      <c r="MVR81" s="216"/>
      <c r="MVS81" s="216"/>
      <c r="MVT81" s="216"/>
      <c r="MVU81" s="216"/>
      <c r="MVV81" s="216"/>
      <c r="MVW81" s="216"/>
      <c r="MVX81" s="216"/>
      <c r="MVY81" s="216"/>
      <c r="MVZ81" s="216"/>
      <c r="MWA81" s="216"/>
      <c r="MWB81" s="216"/>
      <c r="MWC81" s="216"/>
      <c r="MWD81" s="216"/>
      <c r="MWE81" s="216"/>
      <c r="MWF81" s="216"/>
      <c r="MWG81" s="216"/>
      <c r="MWH81" s="216"/>
      <c r="MWI81" s="216"/>
      <c r="MWJ81" s="216"/>
      <c r="MWK81" s="216"/>
      <c r="MWL81" s="216"/>
      <c r="MWM81" s="216"/>
      <c r="MWN81" s="216"/>
      <c r="MWO81" s="216"/>
      <c r="MWP81" s="216"/>
      <c r="MWQ81" s="216"/>
      <c r="MWR81" s="216"/>
      <c r="MWS81" s="216"/>
      <c r="MWT81" s="216"/>
      <c r="MWU81" s="216"/>
      <c r="MWV81" s="216"/>
      <c r="MWW81" s="216"/>
      <c r="MWX81" s="216"/>
      <c r="MWY81" s="216"/>
      <c r="MWZ81" s="216"/>
      <c r="MXA81" s="216"/>
      <c r="MXB81" s="216"/>
      <c r="MXC81" s="216"/>
      <c r="MXD81" s="216"/>
      <c r="MXE81" s="216"/>
      <c r="MXF81" s="216"/>
      <c r="MXG81" s="216"/>
      <c r="MXH81" s="216"/>
      <c r="MXI81" s="216"/>
      <c r="MXJ81" s="216"/>
      <c r="MXK81" s="216"/>
      <c r="MXL81" s="216"/>
      <c r="MXM81" s="216"/>
      <c r="MXN81" s="216"/>
      <c r="MXO81" s="216"/>
      <c r="MXP81" s="216"/>
      <c r="MXQ81" s="216"/>
      <c r="MXR81" s="216"/>
      <c r="MXS81" s="216"/>
      <c r="MXT81" s="216"/>
      <c r="MXU81" s="216"/>
      <c r="MXV81" s="216"/>
      <c r="MXW81" s="216"/>
      <c r="MXX81" s="216"/>
      <c r="MXY81" s="216"/>
      <c r="MXZ81" s="216"/>
      <c r="MYA81" s="216"/>
      <c r="MYB81" s="216"/>
      <c r="MYC81" s="216"/>
      <c r="MYD81" s="216"/>
      <c r="MYE81" s="216"/>
      <c r="MYF81" s="216"/>
      <c r="MYG81" s="216"/>
      <c r="MYH81" s="216"/>
      <c r="MYI81" s="216"/>
      <c r="MYJ81" s="216"/>
      <c r="MYK81" s="216"/>
      <c r="MYL81" s="216"/>
      <c r="MYM81" s="216"/>
      <c r="MYN81" s="216"/>
      <c r="MYO81" s="216"/>
      <c r="MYP81" s="216"/>
      <c r="MYQ81" s="216"/>
      <c r="MYR81" s="216"/>
      <c r="MYS81" s="216"/>
      <c r="MYT81" s="216"/>
      <c r="MYU81" s="216"/>
      <c r="MYV81" s="216"/>
      <c r="MYW81" s="216"/>
      <c r="MYX81" s="216"/>
      <c r="MYY81" s="216"/>
      <c r="MYZ81" s="216"/>
      <c r="MZA81" s="216"/>
      <c r="MZB81" s="216"/>
      <c r="MZC81" s="216"/>
      <c r="MZD81" s="216"/>
      <c r="MZE81" s="216"/>
      <c r="MZF81" s="216"/>
      <c r="MZG81" s="216"/>
      <c r="MZH81" s="216"/>
      <c r="MZI81" s="216"/>
      <c r="MZJ81" s="216"/>
      <c r="MZK81" s="216"/>
      <c r="MZL81" s="216"/>
      <c r="MZM81" s="216"/>
      <c r="MZN81" s="216"/>
      <c r="MZO81" s="216"/>
      <c r="MZP81" s="216"/>
      <c r="MZQ81" s="216"/>
      <c r="MZR81" s="216"/>
      <c r="MZS81" s="216"/>
      <c r="MZT81" s="216"/>
      <c r="MZU81" s="216"/>
      <c r="MZV81" s="216"/>
      <c r="MZW81" s="216"/>
      <c r="MZX81" s="216"/>
      <c r="MZY81" s="216"/>
      <c r="MZZ81" s="216"/>
      <c r="NAA81" s="216"/>
      <c r="NAB81" s="216"/>
      <c r="NAC81" s="216"/>
      <c r="NAD81" s="216"/>
      <c r="NAE81" s="216"/>
      <c r="NAF81" s="216"/>
      <c r="NAG81" s="216"/>
      <c r="NAH81" s="216"/>
      <c r="NAI81" s="216"/>
      <c r="NAJ81" s="216"/>
      <c r="NAK81" s="216"/>
      <c r="NAL81" s="216"/>
      <c r="NAM81" s="216"/>
      <c r="NAN81" s="216"/>
      <c r="NAO81" s="216"/>
      <c r="NAP81" s="216"/>
      <c r="NAQ81" s="216"/>
      <c r="NAR81" s="216"/>
      <c r="NAS81" s="216"/>
      <c r="NAT81" s="216"/>
      <c r="NAU81" s="216"/>
      <c r="NAV81" s="216"/>
      <c r="NAW81" s="216"/>
      <c r="NAX81" s="216"/>
      <c r="NAY81" s="216"/>
      <c r="NAZ81" s="216"/>
      <c r="NBA81" s="216"/>
      <c r="NBB81" s="216"/>
      <c r="NBC81" s="216"/>
      <c r="NBD81" s="216"/>
      <c r="NBE81" s="216"/>
      <c r="NBF81" s="216"/>
      <c r="NBG81" s="216"/>
      <c r="NBH81" s="216"/>
      <c r="NBI81" s="216"/>
      <c r="NBJ81" s="216"/>
      <c r="NBK81" s="216"/>
      <c r="NBL81" s="216"/>
      <c r="NBM81" s="216"/>
      <c r="NBN81" s="216"/>
      <c r="NBO81" s="216"/>
      <c r="NBP81" s="216"/>
      <c r="NBQ81" s="216"/>
      <c r="NBR81" s="216"/>
      <c r="NBS81" s="216"/>
      <c r="NBT81" s="216"/>
      <c r="NBU81" s="216"/>
      <c r="NBV81" s="216"/>
      <c r="NBW81" s="216"/>
      <c r="NBX81" s="216"/>
      <c r="NBY81" s="216"/>
      <c r="NBZ81" s="216"/>
      <c r="NCA81" s="216"/>
      <c r="NCB81" s="216"/>
      <c r="NCC81" s="216"/>
      <c r="NCD81" s="216"/>
      <c r="NCE81" s="216"/>
      <c r="NCF81" s="216"/>
      <c r="NCG81" s="216"/>
      <c r="NCH81" s="216"/>
      <c r="NCI81" s="216"/>
      <c r="NCJ81" s="216"/>
      <c r="NCK81" s="216"/>
      <c r="NCL81" s="216"/>
      <c r="NCM81" s="216"/>
      <c r="NCN81" s="216"/>
      <c r="NCO81" s="216"/>
      <c r="NCP81" s="216"/>
      <c r="NCQ81" s="216"/>
      <c r="NCR81" s="216"/>
      <c r="NCS81" s="216"/>
      <c r="NCT81" s="216"/>
      <c r="NCU81" s="216"/>
      <c r="NCV81" s="216"/>
      <c r="NCW81" s="216"/>
      <c r="NCX81" s="216"/>
      <c r="NCY81" s="216"/>
      <c r="NCZ81" s="216"/>
      <c r="NDA81" s="216"/>
      <c r="NDB81" s="216"/>
      <c r="NDC81" s="216"/>
      <c r="NDD81" s="216"/>
      <c r="NDE81" s="216"/>
      <c r="NDF81" s="216"/>
      <c r="NDG81" s="216"/>
      <c r="NDH81" s="216"/>
      <c r="NDI81" s="216"/>
      <c r="NDJ81" s="216"/>
      <c r="NDK81" s="216"/>
      <c r="NDL81" s="216"/>
      <c r="NDM81" s="216"/>
      <c r="NDN81" s="216"/>
      <c r="NDO81" s="216"/>
      <c r="NDP81" s="216"/>
      <c r="NDQ81" s="216"/>
      <c r="NDR81" s="216"/>
      <c r="NDS81" s="216"/>
      <c r="NDT81" s="216"/>
      <c r="NDU81" s="216"/>
      <c r="NDV81" s="216"/>
      <c r="NDW81" s="216"/>
      <c r="NDX81" s="216"/>
      <c r="NDY81" s="216"/>
      <c r="NDZ81" s="216"/>
      <c r="NEA81" s="216"/>
      <c r="NEB81" s="216"/>
      <c r="NEC81" s="216"/>
      <c r="NED81" s="216"/>
      <c r="NEE81" s="216"/>
      <c r="NEF81" s="216"/>
      <c r="NEG81" s="216"/>
      <c r="NEH81" s="216"/>
      <c r="NEI81" s="216"/>
      <c r="NEJ81" s="216"/>
      <c r="NEK81" s="216"/>
      <c r="NEL81" s="216"/>
      <c r="NEM81" s="216"/>
      <c r="NEN81" s="216"/>
      <c r="NEO81" s="216"/>
      <c r="NEP81" s="216"/>
      <c r="NEQ81" s="216"/>
      <c r="NER81" s="216"/>
      <c r="NES81" s="216"/>
      <c r="NET81" s="216"/>
      <c r="NEU81" s="216"/>
      <c r="NEV81" s="216"/>
      <c r="NEW81" s="216"/>
      <c r="NEX81" s="216"/>
      <c r="NEY81" s="216"/>
      <c r="NEZ81" s="216"/>
      <c r="NFA81" s="216"/>
      <c r="NFB81" s="216"/>
      <c r="NFC81" s="216"/>
      <c r="NFD81" s="216"/>
      <c r="NFE81" s="216"/>
      <c r="NFF81" s="216"/>
      <c r="NFG81" s="216"/>
      <c r="NFH81" s="216"/>
      <c r="NFI81" s="216"/>
      <c r="NFJ81" s="216"/>
      <c r="NFK81" s="216"/>
      <c r="NFL81" s="216"/>
      <c r="NFM81" s="216"/>
      <c r="NFN81" s="216"/>
      <c r="NFO81" s="216"/>
      <c r="NFP81" s="216"/>
      <c r="NFQ81" s="216"/>
      <c r="NFR81" s="216"/>
      <c r="NFS81" s="216"/>
      <c r="NFT81" s="216"/>
      <c r="NFU81" s="216"/>
      <c r="NFV81" s="216"/>
      <c r="NFW81" s="216"/>
      <c r="NFX81" s="216"/>
      <c r="NFY81" s="216"/>
      <c r="NFZ81" s="216"/>
      <c r="NGA81" s="216"/>
      <c r="NGB81" s="216"/>
      <c r="NGC81" s="216"/>
      <c r="NGD81" s="216"/>
      <c r="NGE81" s="216"/>
      <c r="NGF81" s="216"/>
      <c r="NGG81" s="216"/>
      <c r="NGH81" s="216"/>
      <c r="NGI81" s="216"/>
      <c r="NGJ81" s="216"/>
      <c r="NGK81" s="216"/>
      <c r="NGL81" s="216"/>
      <c r="NGM81" s="216"/>
      <c r="NGN81" s="216"/>
      <c r="NGO81" s="216"/>
      <c r="NGP81" s="216"/>
      <c r="NGQ81" s="216"/>
      <c r="NGR81" s="216"/>
      <c r="NGS81" s="216"/>
      <c r="NGT81" s="216"/>
      <c r="NGU81" s="216"/>
      <c r="NGV81" s="216"/>
      <c r="NGW81" s="216"/>
      <c r="NGX81" s="216"/>
      <c r="NGY81" s="216"/>
      <c r="NGZ81" s="216"/>
      <c r="NHA81" s="216"/>
      <c r="NHB81" s="216"/>
      <c r="NHC81" s="216"/>
      <c r="NHD81" s="216"/>
      <c r="NHE81" s="216"/>
      <c r="NHF81" s="216"/>
      <c r="NHG81" s="216"/>
      <c r="NHH81" s="216"/>
      <c r="NHI81" s="216"/>
      <c r="NHJ81" s="216"/>
      <c r="NHK81" s="216"/>
      <c r="NHL81" s="216"/>
      <c r="NHM81" s="216"/>
      <c r="NHN81" s="216"/>
      <c r="NHO81" s="216"/>
      <c r="NHP81" s="216"/>
      <c r="NHQ81" s="216"/>
      <c r="NHR81" s="216"/>
      <c r="NHS81" s="216"/>
      <c r="NHT81" s="216"/>
      <c r="NHU81" s="216"/>
      <c r="NHV81" s="216"/>
      <c r="NHW81" s="216"/>
      <c r="NHX81" s="216"/>
      <c r="NHY81" s="216"/>
      <c r="NHZ81" s="216"/>
      <c r="NIA81" s="216"/>
      <c r="NIB81" s="216"/>
      <c r="NIC81" s="216"/>
      <c r="NID81" s="216"/>
      <c r="NIE81" s="216"/>
      <c r="NIF81" s="216"/>
      <c r="NIG81" s="216"/>
      <c r="NIH81" s="216"/>
      <c r="NII81" s="216"/>
      <c r="NIJ81" s="216"/>
      <c r="NIK81" s="216"/>
      <c r="NIL81" s="216"/>
      <c r="NIM81" s="216"/>
      <c r="NIN81" s="216"/>
      <c r="NIO81" s="216"/>
      <c r="NIP81" s="216"/>
      <c r="NIQ81" s="216"/>
      <c r="NIR81" s="216"/>
      <c r="NIS81" s="216"/>
      <c r="NIT81" s="216"/>
      <c r="NIU81" s="216"/>
      <c r="NIV81" s="216"/>
      <c r="NIW81" s="216"/>
      <c r="NIX81" s="216"/>
      <c r="NIY81" s="216"/>
      <c r="NIZ81" s="216"/>
      <c r="NJA81" s="216"/>
      <c r="NJB81" s="216"/>
      <c r="NJC81" s="216"/>
      <c r="NJD81" s="216"/>
      <c r="NJE81" s="216"/>
      <c r="NJF81" s="216"/>
      <c r="NJG81" s="216"/>
      <c r="NJH81" s="216"/>
      <c r="NJI81" s="216"/>
      <c r="NJJ81" s="216"/>
      <c r="NJK81" s="216"/>
      <c r="NJL81" s="216"/>
      <c r="NJM81" s="216"/>
      <c r="NJN81" s="216"/>
      <c r="NJO81" s="216"/>
      <c r="NJP81" s="216"/>
      <c r="NJQ81" s="216"/>
      <c r="NJR81" s="216"/>
      <c r="NJS81" s="216"/>
      <c r="NJT81" s="216"/>
      <c r="NJU81" s="216"/>
      <c r="NJV81" s="216"/>
      <c r="NJW81" s="216"/>
      <c r="NJX81" s="216"/>
      <c r="NJY81" s="216"/>
      <c r="NJZ81" s="216"/>
      <c r="NKA81" s="216"/>
      <c r="NKB81" s="216"/>
      <c r="NKC81" s="216"/>
      <c r="NKD81" s="216"/>
      <c r="NKE81" s="216"/>
      <c r="NKF81" s="216"/>
      <c r="NKG81" s="216"/>
      <c r="NKH81" s="216"/>
      <c r="NKI81" s="216"/>
      <c r="NKJ81" s="216"/>
      <c r="NKK81" s="216"/>
      <c r="NKL81" s="216"/>
      <c r="NKM81" s="216"/>
      <c r="NKN81" s="216"/>
      <c r="NKO81" s="216"/>
      <c r="NKP81" s="216"/>
      <c r="NKQ81" s="216"/>
      <c r="NKR81" s="216"/>
      <c r="NKS81" s="216"/>
      <c r="NKT81" s="216"/>
      <c r="NKU81" s="216"/>
      <c r="NKV81" s="216"/>
      <c r="NKW81" s="216"/>
      <c r="NKX81" s="216"/>
      <c r="NKY81" s="216"/>
      <c r="NKZ81" s="216"/>
      <c r="NLA81" s="216"/>
      <c r="NLB81" s="216"/>
      <c r="NLC81" s="216"/>
      <c r="NLD81" s="216"/>
      <c r="NLE81" s="216"/>
      <c r="NLF81" s="216"/>
      <c r="NLG81" s="216"/>
      <c r="NLH81" s="216"/>
      <c r="NLI81" s="216"/>
      <c r="NLJ81" s="216"/>
      <c r="NLK81" s="216"/>
      <c r="NLL81" s="216"/>
      <c r="NLM81" s="216"/>
      <c r="NLN81" s="216"/>
      <c r="NLO81" s="216"/>
      <c r="NLP81" s="216"/>
      <c r="NLQ81" s="216"/>
      <c r="NLR81" s="216"/>
      <c r="NLS81" s="216"/>
      <c r="NLT81" s="216"/>
      <c r="NLU81" s="216"/>
      <c r="NLV81" s="216"/>
      <c r="NLW81" s="216"/>
      <c r="NLX81" s="216"/>
      <c r="NLY81" s="216"/>
      <c r="NLZ81" s="216"/>
      <c r="NMA81" s="216"/>
      <c r="NMB81" s="216"/>
      <c r="NMC81" s="216"/>
      <c r="NMD81" s="216"/>
      <c r="NME81" s="216"/>
      <c r="NMF81" s="216"/>
      <c r="NMG81" s="216"/>
      <c r="NMH81" s="216"/>
      <c r="NMI81" s="216"/>
      <c r="NMJ81" s="216"/>
      <c r="NMK81" s="216"/>
      <c r="NML81" s="216"/>
      <c r="NMM81" s="216"/>
      <c r="NMN81" s="216"/>
      <c r="NMO81" s="216"/>
      <c r="NMP81" s="216"/>
      <c r="NMQ81" s="216"/>
      <c r="NMR81" s="216"/>
      <c r="NMS81" s="216"/>
      <c r="NMT81" s="216"/>
      <c r="NMU81" s="216"/>
      <c r="NMV81" s="216"/>
      <c r="NMW81" s="216"/>
      <c r="NMX81" s="216"/>
      <c r="NMY81" s="216"/>
      <c r="NMZ81" s="216"/>
      <c r="NNA81" s="216"/>
      <c r="NNB81" s="216"/>
      <c r="NNC81" s="216"/>
      <c r="NND81" s="216"/>
      <c r="NNE81" s="216"/>
      <c r="NNF81" s="216"/>
      <c r="NNG81" s="216"/>
      <c r="NNH81" s="216"/>
      <c r="NNI81" s="216"/>
      <c r="NNJ81" s="216"/>
      <c r="NNK81" s="216"/>
      <c r="NNL81" s="216"/>
      <c r="NNM81" s="216"/>
      <c r="NNN81" s="216"/>
      <c r="NNO81" s="216"/>
      <c r="NNP81" s="216"/>
      <c r="NNQ81" s="216"/>
      <c r="NNR81" s="216"/>
      <c r="NNS81" s="216"/>
      <c r="NNT81" s="216"/>
      <c r="NNU81" s="216"/>
      <c r="NNV81" s="216"/>
      <c r="NNW81" s="216"/>
      <c r="NNX81" s="216"/>
      <c r="NNY81" s="216"/>
      <c r="NNZ81" s="216"/>
      <c r="NOA81" s="216"/>
      <c r="NOB81" s="216"/>
      <c r="NOC81" s="216"/>
      <c r="NOD81" s="216"/>
      <c r="NOE81" s="216"/>
      <c r="NOF81" s="216"/>
      <c r="NOG81" s="216"/>
      <c r="NOH81" s="216"/>
      <c r="NOI81" s="216"/>
      <c r="NOJ81" s="216"/>
      <c r="NOK81" s="216"/>
      <c r="NOL81" s="216"/>
      <c r="NOM81" s="216"/>
      <c r="NON81" s="216"/>
      <c r="NOO81" s="216"/>
      <c r="NOP81" s="216"/>
      <c r="NOQ81" s="216"/>
      <c r="NOR81" s="216"/>
      <c r="NOS81" s="216"/>
      <c r="NOT81" s="216"/>
      <c r="NOU81" s="216"/>
      <c r="NOV81" s="216"/>
      <c r="NOW81" s="216"/>
      <c r="NOX81" s="216"/>
      <c r="NOY81" s="216"/>
      <c r="NOZ81" s="216"/>
      <c r="NPA81" s="216"/>
      <c r="NPB81" s="216"/>
      <c r="NPC81" s="216"/>
      <c r="NPD81" s="216"/>
      <c r="NPE81" s="216"/>
      <c r="NPF81" s="216"/>
      <c r="NPG81" s="216"/>
      <c r="NPH81" s="216"/>
      <c r="NPI81" s="216"/>
      <c r="NPJ81" s="216"/>
      <c r="NPK81" s="216"/>
      <c r="NPL81" s="216"/>
      <c r="NPM81" s="216"/>
      <c r="NPN81" s="216"/>
      <c r="NPO81" s="216"/>
      <c r="NPP81" s="216"/>
      <c r="NPQ81" s="216"/>
      <c r="NPR81" s="216"/>
      <c r="NPS81" s="216"/>
      <c r="NPT81" s="216"/>
      <c r="NPU81" s="216"/>
      <c r="NPV81" s="216"/>
      <c r="NPW81" s="216"/>
      <c r="NPX81" s="216"/>
      <c r="NPY81" s="216"/>
      <c r="NPZ81" s="216"/>
      <c r="NQA81" s="216"/>
      <c r="NQB81" s="216"/>
      <c r="NQC81" s="216"/>
      <c r="NQD81" s="216"/>
      <c r="NQE81" s="216"/>
      <c r="NQF81" s="216"/>
      <c r="NQG81" s="216"/>
      <c r="NQH81" s="216"/>
      <c r="NQI81" s="216"/>
      <c r="NQJ81" s="216"/>
      <c r="NQK81" s="216"/>
      <c r="NQL81" s="216"/>
      <c r="NQM81" s="216"/>
      <c r="NQN81" s="216"/>
      <c r="NQO81" s="216"/>
      <c r="NQP81" s="216"/>
      <c r="NQQ81" s="216"/>
      <c r="NQR81" s="216"/>
      <c r="NQS81" s="216"/>
      <c r="NQT81" s="216"/>
      <c r="NQU81" s="216"/>
      <c r="NQV81" s="216"/>
      <c r="NQW81" s="216"/>
      <c r="NQX81" s="216"/>
      <c r="NQY81" s="216"/>
      <c r="NQZ81" s="216"/>
      <c r="NRA81" s="216"/>
      <c r="NRB81" s="216"/>
      <c r="NRC81" s="216"/>
      <c r="NRD81" s="216"/>
      <c r="NRE81" s="216"/>
      <c r="NRF81" s="216"/>
      <c r="NRG81" s="216"/>
      <c r="NRH81" s="216"/>
      <c r="NRI81" s="216"/>
      <c r="NRJ81" s="216"/>
      <c r="NRK81" s="216"/>
      <c r="NRL81" s="216"/>
      <c r="NRM81" s="216"/>
      <c r="NRN81" s="216"/>
      <c r="NRO81" s="216"/>
      <c r="NRP81" s="216"/>
      <c r="NRQ81" s="216"/>
      <c r="NRR81" s="216"/>
      <c r="NRS81" s="216"/>
      <c r="NRT81" s="216"/>
      <c r="NRU81" s="216"/>
      <c r="NRV81" s="216"/>
      <c r="NRW81" s="216"/>
      <c r="NRX81" s="216"/>
      <c r="NRY81" s="216"/>
      <c r="NRZ81" s="216"/>
      <c r="NSA81" s="216"/>
      <c r="NSB81" s="216"/>
      <c r="NSC81" s="216"/>
      <c r="NSD81" s="216"/>
      <c r="NSE81" s="216"/>
      <c r="NSF81" s="216"/>
      <c r="NSG81" s="216"/>
      <c r="NSH81" s="216"/>
      <c r="NSI81" s="216"/>
      <c r="NSJ81" s="216"/>
      <c r="NSK81" s="216"/>
      <c r="NSL81" s="216"/>
      <c r="NSM81" s="216"/>
      <c r="NSN81" s="216"/>
      <c r="NSO81" s="216"/>
      <c r="NSP81" s="216"/>
      <c r="NSQ81" s="216"/>
      <c r="NSR81" s="216"/>
      <c r="NSS81" s="216"/>
      <c r="NST81" s="216"/>
      <c r="NSU81" s="216"/>
      <c r="NSV81" s="216"/>
      <c r="NSW81" s="216"/>
      <c r="NSX81" s="216"/>
      <c r="NSY81" s="216"/>
      <c r="NSZ81" s="216"/>
      <c r="NTA81" s="216"/>
      <c r="NTB81" s="216"/>
      <c r="NTC81" s="216"/>
      <c r="NTD81" s="216"/>
      <c r="NTE81" s="216"/>
      <c r="NTF81" s="216"/>
      <c r="NTG81" s="216"/>
      <c r="NTH81" s="216"/>
      <c r="NTI81" s="216"/>
      <c r="NTJ81" s="216"/>
      <c r="NTK81" s="216"/>
      <c r="NTL81" s="216"/>
      <c r="NTM81" s="216"/>
      <c r="NTN81" s="216"/>
      <c r="NTO81" s="216"/>
      <c r="NTP81" s="216"/>
      <c r="NTQ81" s="216"/>
      <c r="NTR81" s="216"/>
      <c r="NTS81" s="216"/>
      <c r="NTT81" s="216"/>
      <c r="NTU81" s="216"/>
      <c r="NTV81" s="216"/>
      <c r="NTW81" s="216"/>
      <c r="NTX81" s="216"/>
      <c r="NTY81" s="216"/>
      <c r="NTZ81" s="216"/>
      <c r="NUA81" s="216"/>
      <c r="NUB81" s="216"/>
      <c r="NUC81" s="216"/>
      <c r="NUD81" s="216"/>
      <c r="NUE81" s="216"/>
      <c r="NUF81" s="216"/>
      <c r="NUG81" s="216"/>
      <c r="NUH81" s="216"/>
      <c r="NUI81" s="216"/>
      <c r="NUJ81" s="216"/>
      <c r="NUK81" s="216"/>
      <c r="NUL81" s="216"/>
      <c r="NUM81" s="216"/>
      <c r="NUN81" s="216"/>
      <c r="NUO81" s="216"/>
      <c r="NUP81" s="216"/>
      <c r="NUQ81" s="216"/>
      <c r="NUR81" s="216"/>
      <c r="NUS81" s="216"/>
      <c r="NUT81" s="216"/>
      <c r="NUU81" s="216"/>
      <c r="NUV81" s="216"/>
      <c r="NUW81" s="216"/>
      <c r="NUX81" s="216"/>
      <c r="NUY81" s="216"/>
      <c r="NUZ81" s="216"/>
      <c r="NVA81" s="216"/>
      <c r="NVB81" s="216"/>
      <c r="NVC81" s="216"/>
      <c r="NVD81" s="216"/>
      <c r="NVE81" s="216"/>
      <c r="NVF81" s="216"/>
      <c r="NVG81" s="216"/>
      <c r="NVH81" s="216"/>
      <c r="NVI81" s="216"/>
      <c r="NVJ81" s="216"/>
      <c r="NVK81" s="216"/>
      <c r="NVL81" s="216"/>
      <c r="NVM81" s="216"/>
      <c r="NVN81" s="216"/>
      <c r="NVO81" s="216"/>
      <c r="NVP81" s="216"/>
      <c r="NVQ81" s="216"/>
      <c r="NVR81" s="216"/>
      <c r="NVS81" s="216"/>
      <c r="NVT81" s="216"/>
      <c r="NVU81" s="216"/>
      <c r="NVV81" s="216"/>
      <c r="NVW81" s="216"/>
      <c r="NVX81" s="216"/>
      <c r="NVY81" s="216"/>
      <c r="NVZ81" s="216"/>
      <c r="NWA81" s="216"/>
      <c r="NWB81" s="216"/>
      <c r="NWC81" s="216"/>
      <c r="NWD81" s="216"/>
      <c r="NWE81" s="216"/>
      <c r="NWF81" s="216"/>
      <c r="NWG81" s="216"/>
      <c r="NWH81" s="216"/>
      <c r="NWI81" s="216"/>
      <c r="NWJ81" s="216"/>
      <c r="NWK81" s="216"/>
      <c r="NWL81" s="216"/>
      <c r="NWM81" s="216"/>
      <c r="NWN81" s="216"/>
      <c r="NWO81" s="216"/>
      <c r="NWP81" s="216"/>
      <c r="NWQ81" s="216"/>
      <c r="NWR81" s="216"/>
      <c r="NWS81" s="216"/>
      <c r="NWT81" s="216"/>
      <c r="NWU81" s="216"/>
      <c r="NWV81" s="216"/>
      <c r="NWW81" s="216"/>
      <c r="NWX81" s="216"/>
      <c r="NWY81" s="216"/>
      <c r="NWZ81" s="216"/>
      <c r="NXA81" s="216"/>
      <c r="NXB81" s="216"/>
      <c r="NXC81" s="216"/>
      <c r="NXD81" s="216"/>
      <c r="NXE81" s="216"/>
      <c r="NXF81" s="216"/>
      <c r="NXG81" s="216"/>
      <c r="NXH81" s="216"/>
      <c r="NXI81" s="216"/>
      <c r="NXJ81" s="216"/>
      <c r="NXK81" s="216"/>
      <c r="NXL81" s="216"/>
      <c r="NXM81" s="216"/>
      <c r="NXN81" s="216"/>
      <c r="NXO81" s="216"/>
      <c r="NXP81" s="216"/>
      <c r="NXQ81" s="216"/>
      <c r="NXR81" s="216"/>
      <c r="NXS81" s="216"/>
      <c r="NXT81" s="216"/>
      <c r="NXU81" s="216"/>
      <c r="NXV81" s="216"/>
      <c r="NXW81" s="216"/>
      <c r="NXX81" s="216"/>
      <c r="NXY81" s="216"/>
      <c r="NXZ81" s="216"/>
      <c r="NYA81" s="216"/>
      <c r="NYB81" s="216"/>
      <c r="NYC81" s="216"/>
      <c r="NYD81" s="216"/>
      <c r="NYE81" s="216"/>
      <c r="NYF81" s="216"/>
      <c r="NYG81" s="216"/>
      <c r="NYH81" s="216"/>
      <c r="NYI81" s="216"/>
      <c r="NYJ81" s="216"/>
      <c r="NYK81" s="216"/>
      <c r="NYL81" s="216"/>
      <c r="NYM81" s="216"/>
      <c r="NYN81" s="216"/>
      <c r="NYO81" s="216"/>
      <c r="NYP81" s="216"/>
      <c r="NYQ81" s="216"/>
      <c r="NYR81" s="216"/>
      <c r="NYS81" s="216"/>
      <c r="NYT81" s="216"/>
      <c r="NYU81" s="216"/>
      <c r="NYV81" s="216"/>
      <c r="NYW81" s="216"/>
      <c r="NYX81" s="216"/>
      <c r="NYY81" s="216"/>
      <c r="NYZ81" s="216"/>
      <c r="NZA81" s="216"/>
      <c r="NZB81" s="216"/>
      <c r="NZC81" s="216"/>
      <c r="NZD81" s="216"/>
      <c r="NZE81" s="216"/>
      <c r="NZF81" s="216"/>
      <c r="NZG81" s="216"/>
      <c r="NZH81" s="216"/>
      <c r="NZI81" s="216"/>
      <c r="NZJ81" s="216"/>
      <c r="NZK81" s="216"/>
      <c r="NZL81" s="216"/>
      <c r="NZM81" s="216"/>
      <c r="NZN81" s="216"/>
      <c r="NZO81" s="216"/>
      <c r="NZP81" s="216"/>
      <c r="NZQ81" s="216"/>
      <c r="NZR81" s="216"/>
      <c r="NZS81" s="216"/>
      <c r="NZT81" s="216"/>
      <c r="NZU81" s="216"/>
      <c r="NZV81" s="216"/>
      <c r="NZW81" s="216"/>
      <c r="NZX81" s="216"/>
      <c r="NZY81" s="216"/>
      <c r="NZZ81" s="216"/>
      <c r="OAA81" s="216"/>
      <c r="OAB81" s="216"/>
      <c r="OAC81" s="216"/>
      <c r="OAD81" s="216"/>
      <c r="OAE81" s="216"/>
      <c r="OAF81" s="216"/>
      <c r="OAG81" s="216"/>
      <c r="OAH81" s="216"/>
      <c r="OAI81" s="216"/>
      <c r="OAJ81" s="216"/>
      <c r="OAK81" s="216"/>
      <c r="OAL81" s="216"/>
      <c r="OAM81" s="216"/>
      <c r="OAN81" s="216"/>
      <c r="OAO81" s="216"/>
      <c r="OAP81" s="216"/>
      <c r="OAQ81" s="216"/>
      <c r="OAR81" s="216"/>
      <c r="OAS81" s="216"/>
      <c r="OAT81" s="216"/>
      <c r="OAU81" s="216"/>
      <c r="OAV81" s="216"/>
      <c r="OAW81" s="216"/>
      <c r="OAX81" s="216"/>
      <c r="OAY81" s="216"/>
      <c r="OAZ81" s="216"/>
      <c r="OBA81" s="216"/>
      <c r="OBB81" s="216"/>
      <c r="OBC81" s="216"/>
      <c r="OBD81" s="216"/>
      <c r="OBE81" s="216"/>
      <c r="OBF81" s="216"/>
      <c r="OBG81" s="216"/>
      <c r="OBH81" s="216"/>
      <c r="OBI81" s="216"/>
      <c r="OBJ81" s="216"/>
      <c r="OBK81" s="216"/>
      <c r="OBL81" s="216"/>
      <c r="OBM81" s="216"/>
      <c r="OBN81" s="216"/>
      <c r="OBO81" s="216"/>
      <c r="OBP81" s="216"/>
      <c r="OBQ81" s="216"/>
      <c r="OBR81" s="216"/>
      <c r="OBS81" s="216"/>
      <c r="OBT81" s="216"/>
      <c r="OBU81" s="216"/>
      <c r="OBV81" s="216"/>
      <c r="OBW81" s="216"/>
      <c r="OBX81" s="216"/>
      <c r="OBY81" s="216"/>
      <c r="OBZ81" s="216"/>
      <c r="OCA81" s="216"/>
      <c r="OCB81" s="216"/>
      <c r="OCC81" s="216"/>
      <c r="OCD81" s="216"/>
      <c r="OCE81" s="216"/>
      <c r="OCF81" s="216"/>
      <c r="OCG81" s="216"/>
      <c r="OCH81" s="216"/>
      <c r="OCI81" s="216"/>
      <c r="OCJ81" s="216"/>
      <c r="OCK81" s="216"/>
      <c r="OCL81" s="216"/>
      <c r="OCM81" s="216"/>
      <c r="OCN81" s="216"/>
      <c r="OCO81" s="216"/>
      <c r="OCP81" s="216"/>
      <c r="OCQ81" s="216"/>
      <c r="OCR81" s="216"/>
      <c r="OCS81" s="216"/>
      <c r="OCT81" s="216"/>
      <c r="OCU81" s="216"/>
      <c r="OCV81" s="216"/>
      <c r="OCW81" s="216"/>
      <c r="OCX81" s="216"/>
      <c r="OCY81" s="216"/>
      <c r="OCZ81" s="216"/>
      <c r="ODA81" s="216"/>
      <c r="ODB81" s="216"/>
      <c r="ODC81" s="216"/>
      <c r="ODD81" s="216"/>
      <c r="ODE81" s="216"/>
      <c r="ODF81" s="216"/>
      <c r="ODG81" s="216"/>
      <c r="ODH81" s="216"/>
      <c r="ODI81" s="216"/>
      <c r="ODJ81" s="216"/>
      <c r="ODK81" s="216"/>
      <c r="ODL81" s="216"/>
      <c r="ODM81" s="216"/>
      <c r="ODN81" s="216"/>
      <c r="ODO81" s="216"/>
      <c r="ODP81" s="216"/>
      <c r="ODQ81" s="216"/>
      <c r="ODR81" s="216"/>
      <c r="ODS81" s="216"/>
      <c r="ODT81" s="216"/>
      <c r="ODU81" s="216"/>
      <c r="ODV81" s="216"/>
      <c r="ODW81" s="216"/>
      <c r="ODX81" s="216"/>
      <c r="ODY81" s="216"/>
      <c r="ODZ81" s="216"/>
      <c r="OEA81" s="216"/>
      <c r="OEB81" s="216"/>
      <c r="OEC81" s="216"/>
      <c r="OED81" s="216"/>
      <c r="OEE81" s="216"/>
      <c r="OEF81" s="216"/>
      <c r="OEG81" s="216"/>
      <c r="OEH81" s="216"/>
      <c r="OEI81" s="216"/>
      <c r="OEJ81" s="216"/>
      <c r="OEK81" s="216"/>
      <c r="OEL81" s="216"/>
      <c r="OEM81" s="216"/>
      <c r="OEN81" s="216"/>
      <c r="OEO81" s="216"/>
      <c r="OEP81" s="216"/>
      <c r="OEQ81" s="216"/>
      <c r="OER81" s="216"/>
      <c r="OES81" s="216"/>
      <c r="OET81" s="216"/>
      <c r="OEU81" s="216"/>
      <c r="OEV81" s="216"/>
      <c r="OEW81" s="216"/>
      <c r="OEX81" s="216"/>
      <c r="OEY81" s="216"/>
      <c r="OEZ81" s="216"/>
      <c r="OFA81" s="216"/>
      <c r="OFB81" s="216"/>
      <c r="OFC81" s="216"/>
      <c r="OFD81" s="216"/>
      <c r="OFE81" s="216"/>
      <c r="OFF81" s="216"/>
      <c r="OFG81" s="216"/>
      <c r="OFH81" s="216"/>
      <c r="OFI81" s="216"/>
      <c r="OFJ81" s="216"/>
      <c r="OFK81" s="216"/>
      <c r="OFL81" s="216"/>
      <c r="OFM81" s="216"/>
      <c r="OFN81" s="216"/>
      <c r="OFO81" s="216"/>
      <c r="OFP81" s="216"/>
      <c r="OFQ81" s="216"/>
      <c r="OFR81" s="216"/>
      <c r="OFS81" s="216"/>
      <c r="OFT81" s="216"/>
      <c r="OFU81" s="216"/>
      <c r="OFV81" s="216"/>
      <c r="OFW81" s="216"/>
      <c r="OFX81" s="216"/>
      <c r="OFY81" s="216"/>
      <c r="OFZ81" s="216"/>
      <c r="OGA81" s="216"/>
      <c r="OGB81" s="216"/>
      <c r="OGC81" s="216"/>
      <c r="OGD81" s="216"/>
      <c r="OGE81" s="216"/>
      <c r="OGF81" s="216"/>
      <c r="OGG81" s="216"/>
      <c r="OGH81" s="216"/>
      <c r="OGI81" s="216"/>
      <c r="OGJ81" s="216"/>
      <c r="OGK81" s="216"/>
      <c r="OGL81" s="216"/>
      <c r="OGM81" s="216"/>
      <c r="OGN81" s="216"/>
      <c r="OGO81" s="216"/>
      <c r="OGP81" s="216"/>
      <c r="OGQ81" s="216"/>
      <c r="OGR81" s="216"/>
      <c r="OGS81" s="216"/>
      <c r="OGT81" s="216"/>
      <c r="OGU81" s="216"/>
      <c r="OGV81" s="216"/>
      <c r="OGW81" s="216"/>
      <c r="OGX81" s="216"/>
      <c r="OGY81" s="216"/>
      <c r="OGZ81" s="216"/>
      <c r="OHA81" s="216"/>
      <c r="OHB81" s="216"/>
      <c r="OHC81" s="216"/>
      <c r="OHD81" s="216"/>
      <c r="OHE81" s="216"/>
      <c r="OHF81" s="216"/>
      <c r="OHG81" s="216"/>
      <c r="OHH81" s="216"/>
      <c r="OHI81" s="216"/>
      <c r="OHJ81" s="216"/>
      <c r="OHK81" s="216"/>
      <c r="OHL81" s="216"/>
      <c r="OHM81" s="216"/>
      <c r="OHN81" s="216"/>
      <c r="OHO81" s="216"/>
      <c r="OHP81" s="216"/>
      <c r="OHQ81" s="216"/>
      <c r="OHR81" s="216"/>
      <c r="OHS81" s="216"/>
      <c r="OHT81" s="216"/>
      <c r="OHU81" s="216"/>
      <c r="OHV81" s="216"/>
      <c r="OHW81" s="216"/>
      <c r="OHX81" s="216"/>
      <c r="OHY81" s="216"/>
      <c r="OHZ81" s="216"/>
      <c r="OIA81" s="216"/>
      <c r="OIB81" s="216"/>
      <c r="OIC81" s="216"/>
      <c r="OID81" s="216"/>
      <c r="OIE81" s="216"/>
      <c r="OIF81" s="216"/>
      <c r="OIG81" s="216"/>
      <c r="OIH81" s="216"/>
      <c r="OII81" s="216"/>
      <c r="OIJ81" s="216"/>
      <c r="OIK81" s="216"/>
      <c r="OIL81" s="216"/>
      <c r="OIM81" s="216"/>
      <c r="OIN81" s="216"/>
      <c r="OIO81" s="216"/>
      <c r="OIP81" s="216"/>
      <c r="OIQ81" s="216"/>
      <c r="OIR81" s="216"/>
      <c r="OIS81" s="216"/>
      <c r="OIT81" s="216"/>
      <c r="OIU81" s="216"/>
      <c r="OIV81" s="216"/>
      <c r="OIW81" s="216"/>
      <c r="OIX81" s="216"/>
      <c r="OIY81" s="216"/>
      <c r="OIZ81" s="216"/>
      <c r="OJA81" s="216"/>
      <c r="OJB81" s="216"/>
      <c r="OJC81" s="216"/>
      <c r="OJD81" s="216"/>
      <c r="OJE81" s="216"/>
      <c r="OJF81" s="216"/>
      <c r="OJG81" s="216"/>
      <c r="OJH81" s="216"/>
      <c r="OJI81" s="216"/>
      <c r="OJJ81" s="216"/>
      <c r="OJK81" s="216"/>
      <c r="OJL81" s="216"/>
      <c r="OJM81" s="216"/>
      <c r="OJN81" s="216"/>
      <c r="OJO81" s="216"/>
      <c r="OJP81" s="216"/>
      <c r="OJQ81" s="216"/>
      <c r="OJR81" s="216"/>
      <c r="OJS81" s="216"/>
      <c r="OJT81" s="216"/>
      <c r="OJU81" s="216"/>
      <c r="OJV81" s="216"/>
      <c r="OJW81" s="216"/>
      <c r="OJX81" s="216"/>
      <c r="OJY81" s="216"/>
      <c r="OJZ81" s="216"/>
      <c r="OKA81" s="216"/>
      <c r="OKB81" s="216"/>
      <c r="OKC81" s="216"/>
      <c r="OKD81" s="216"/>
      <c r="OKE81" s="216"/>
      <c r="OKF81" s="216"/>
      <c r="OKG81" s="216"/>
      <c r="OKH81" s="216"/>
      <c r="OKI81" s="216"/>
      <c r="OKJ81" s="216"/>
      <c r="OKK81" s="216"/>
      <c r="OKL81" s="216"/>
      <c r="OKM81" s="216"/>
      <c r="OKN81" s="216"/>
      <c r="OKO81" s="216"/>
      <c r="OKP81" s="216"/>
      <c r="OKQ81" s="216"/>
      <c r="OKR81" s="216"/>
      <c r="OKS81" s="216"/>
      <c r="OKT81" s="216"/>
      <c r="OKU81" s="216"/>
      <c r="OKV81" s="216"/>
      <c r="OKW81" s="216"/>
      <c r="OKX81" s="216"/>
      <c r="OKY81" s="216"/>
      <c r="OKZ81" s="216"/>
      <c r="OLA81" s="216"/>
      <c r="OLB81" s="216"/>
      <c r="OLC81" s="216"/>
      <c r="OLD81" s="216"/>
      <c r="OLE81" s="216"/>
      <c r="OLF81" s="216"/>
      <c r="OLG81" s="216"/>
      <c r="OLH81" s="216"/>
      <c r="OLI81" s="216"/>
      <c r="OLJ81" s="216"/>
      <c r="OLK81" s="216"/>
      <c r="OLL81" s="216"/>
      <c r="OLM81" s="216"/>
      <c r="OLN81" s="216"/>
      <c r="OLO81" s="216"/>
      <c r="OLP81" s="216"/>
      <c r="OLQ81" s="216"/>
      <c r="OLR81" s="216"/>
      <c r="OLS81" s="216"/>
      <c r="OLT81" s="216"/>
      <c r="OLU81" s="216"/>
      <c r="OLV81" s="216"/>
      <c r="OLW81" s="216"/>
      <c r="OLX81" s="216"/>
      <c r="OLY81" s="216"/>
      <c r="OLZ81" s="216"/>
      <c r="OMA81" s="216"/>
      <c r="OMB81" s="216"/>
      <c r="OMC81" s="216"/>
      <c r="OMD81" s="216"/>
      <c r="OME81" s="216"/>
      <c r="OMF81" s="216"/>
      <c r="OMG81" s="216"/>
      <c r="OMH81" s="216"/>
      <c r="OMI81" s="216"/>
      <c r="OMJ81" s="216"/>
      <c r="OMK81" s="216"/>
      <c r="OML81" s="216"/>
      <c r="OMM81" s="216"/>
      <c r="OMN81" s="216"/>
      <c r="OMO81" s="216"/>
      <c r="OMP81" s="216"/>
      <c r="OMQ81" s="216"/>
      <c r="OMR81" s="216"/>
      <c r="OMS81" s="216"/>
      <c r="OMT81" s="216"/>
      <c r="OMU81" s="216"/>
      <c r="OMV81" s="216"/>
      <c r="OMW81" s="216"/>
      <c r="OMX81" s="216"/>
      <c r="OMY81" s="216"/>
      <c r="OMZ81" s="216"/>
      <c r="ONA81" s="216"/>
      <c r="ONB81" s="216"/>
      <c r="ONC81" s="216"/>
      <c r="OND81" s="216"/>
      <c r="ONE81" s="216"/>
      <c r="ONF81" s="216"/>
      <c r="ONG81" s="216"/>
      <c r="ONH81" s="216"/>
      <c r="ONI81" s="216"/>
      <c r="ONJ81" s="216"/>
      <c r="ONK81" s="216"/>
      <c r="ONL81" s="216"/>
      <c r="ONM81" s="216"/>
      <c r="ONN81" s="216"/>
      <c r="ONO81" s="216"/>
      <c r="ONP81" s="216"/>
      <c r="ONQ81" s="216"/>
      <c r="ONR81" s="216"/>
      <c r="ONS81" s="216"/>
      <c r="ONT81" s="216"/>
      <c r="ONU81" s="216"/>
      <c r="ONV81" s="216"/>
      <c r="ONW81" s="216"/>
      <c r="ONX81" s="216"/>
      <c r="ONY81" s="216"/>
      <c r="ONZ81" s="216"/>
      <c r="OOA81" s="216"/>
      <c r="OOB81" s="216"/>
      <c r="OOC81" s="216"/>
      <c r="OOD81" s="216"/>
      <c r="OOE81" s="216"/>
      <c r="OOF81" s="216"/>
      <c r="OOG81" s="216"/>
      <c r="OOH81" s="216"/>
      <c r="OOI81" s="216"/>
      <c r="OOJ81" s="216"/>
      <c r="OOK81" s="216"/>
      <c r="OOL81" s="216"/>
      <c r="OOM81" s="216"/>
      <c r="OON81" s="216"/>
      <c r="OOO81" s="216"/>
      <c r="OOP81" s="216"/>
      <c r="OOQ81" s="216"/>
      <c r="OOR81" s="216"/>
      <c r="OOS81" s="216"/>
      <c r="OOT81" s="216"/>
      <c r="OOU81" s="216"/>
      <c r="OOV81" s="216"/>
      <c r="OOW81" s="216"/>
      <c r="OOX81" s="216"/>
      <c r="OOY81" s="216"/>
      <c r="OOZ81" s="216"/>
      <c r="OPA81" s="216"/>
      <c r="OPB81" s="216"/>
      <c r="OPC81" s="216"/>
      <c r="OPD81" s="216"/>
      <c r="OPE81" s="216"/>
      <c r="OPF81" s="216"/>
      <c r="OPG81" s="216"/>
      <c r="OPH81" s="216"/>
      <c r="OPI81" s="216"/>
      <c r="OPJ81" s="216"/>
      <c r="OPK81" s="216"/>
      <c r="OPL81" s="216"/>
      <c r="OPM81" s="216"/>
      <c r="OPN81" s="216"/>
      <c r="OPO81" s="216"/>
      <c r="OPP81" s="216"/>
      <c r="OPQ81" s="216"/>
      <c r="OPR81" s="216"/>
      <c r="OPS81" s="216"/>
      <c r="OPT81" s="216"/>
      <c r="OPU81" s="216"/>
      <c r="OPV81" s="216"/>
      <c r="OPW81" s="216"/>
      <c r="OPX81" s="216"/>
      <c r="OPY81" s="216"/>
      <c r="OPZ81" s="216"/>
      <c r="OQA81" s="216"/>
      <c r="OQB81" s="216"/>
      <c r="OQC81" s="216"/>
      <c r="OQD81" s="216"/>
      <c r="OQE81" s="216"/>
      <c r="OQF81" s="216"/>
      <c r="OQG81" s="216"/>
      <c r="OQH81" s="216"/>
      <c r="OQI81" s="216"/>
      <c r="OQJ81" s="216"/>
      <c r="OQK81" s="216"/>
      <c r="OQL81" s="216"/>
      <c r="OQM81" s="216"/>
      <c r="OQN81" s="216"/>
      <c r="OQO81" s="216"/>
      <c r="OQP81" s="216"/>
      <c r="OQQ81" s="216"/>
      <c r="OQR81" s="216"/>
      <c r="OQS81" s="216"/>
      <c r="OQT81" s="216"/>
      <c r="OQU81" s="216"/>
      <c r="OQV81" s="216"/>
      <c r="OQW81" s="216"/>
      <c r="OQX81" s="216"/>
      <c r="OQY81" s="216"/>
      <c r="OQZ81" s="216"/>
      <c r="ORA81" s="216"/>
      <c r="ORB81" s="216"/>
      <c r="ORC81" s="216"/>
      <c r="ORD81" s="216"/>
      <c r="ORE81" s="216"/>
      <c r="ORF81" s="216"/>
      <c r="ORG81" s="216"/>
      <c r="ORH81" s="216"/>
      <c r="ORI81" s="216"/>
      <c r="ORJ81" s="216"/>
      <c r="ORK81" s="216"/>
      <c r="ORL81" s="216"/>
      <c r="ORM81" s="216"/>
      <c r="ORN81" s="216"/>
      <c r="ORO81" s="216"/>
      <c r="ORP81" s="216"/>
      <c r="ORQ81" s="216"/>
      <c r="ORR81" s="216"/>
      <c r="ORS81" s="216"/>
      <c r="ORT81" s="216"/>
      <c r="ORU81" s="216"/>
      <c r="ORV81" s="216"/>
      <c r="ORW81" s="216"/>
      <c r="ORX81" s="216"/>
      <c r="ORY81" s="216"/>
      <c r="ORZ81" s="216"/>
      <c r="OSA81" s="216"/>
      <c r="OSB81" s="216"/>
      <c r="OSC81" s="216"/>
      <c r="OSD81" s="216"/>
      <c r="OSE81" s="216"/>
      <c r="OSF81" s="216"/>
      <c r="OSG81" s="216"/>
      <c r="OSH81" s="216"/>
      <c r="OSI81" s="216"/>
      <c r="OSJ81" s="216"/>
      <c r="OSK81" s="216"/>
      <c r="OSL81" s="216"/>
      <c r="OSM81" s="216"/>
      <c r="OSN81" s="216"/>
      <c r="OSO81" s="216"/>
      <c r="OSP81" s="216"/>
      <c r="OSQ81" s="216"/>
      <c r="OSR81" s="216"/>
      <c r="OSS81" s="216"/>
      <c r="OST81" s="216"/>
      <c r="OSU81" s="216"/>
      <c r="OSV81" s="216"/>
      <c r="OSW81" s="216"/>
      <c r="OSX81" s="216"/>
      <c r="OSY81" s="216"/>
      <c r="OSZ81" s="216"/>
      <c r="OTA81" s="216"/>
      <c r="OTB81" s="216"/>
      <c r="OTC81" s="216"/>
      <c r="OTD81" s="216"/>
      <c r="OTE81" s="216"/>
      <c r="OTF81" s="216"/>
      <c r="OTG81" s="216"/>
      <c r="OTH81" s="216"/>
      <c r="OTI81" s="216"/>
      <c r="OTJ81" s="216"/>
      <c r="OTK81" s="216"/>
      <c r="OTL81" s="216"/>
      <c r="OTM81" s="216"/>
      <c r="OTN81" s="216"/>
      <c r="OTO81" s="216"/>
      <c r="OTP81" s="216"/>
      <c r="OTQ81" s="216"/>
      <c r="OTR81" s="216"/>
      <c r="OTS81" s="216"/>
      <c r="OTT81" s="216"/>
      <c r="OTU81" s="216"/>
      <c r="OTV81" s="216"/>
      <c r="OTW81" s="216"/>
      <c r="OTX81" s="216"/>
      <c r="OTY81" s="216"/>
      <c r="OTZ81" s="216"/>
      <c r="OUA81" s="216"/>
      <c r="OUB81" s="216"/>
      <c r="OUC81" s="216"/>
      <c r="OUD81" s="216"/>
      <c r="OUE81" s="216"/>
      <c r="OUF81" s="216"/>
      <c r="OUG81" s="216"/>
      <c r="OUH81" s="216"/>
      <c r="OUI81" s="216"/>
      <c r="OUJ81" s="216"/>
      <c r="OUK81" s="216"/>
      <c r="OUL81" s="216"/>
      <c r="OUM81" s="216"/>
      <c r="OUN81" s="216"/>
      <c r="OUO81" s="216"/>
      <c r="OUP81" s="216"/>
      <c r="OUQ81" s="216"/>
      <c r="OUR81" s="216"/>
      <c r="OUS81" s="216"/>
      <c r="OUT81" s="216"/>
      <c r="OUU81" s="216"/>
      <c r="OUV81" s="216"/>
      <c r="OUW81" s="216"/>
      <c r="OUX81" s="216"/>
      <c r="OUY81" s="216"/>
      <c r="OUZ81" s="216"/>
      <c r="OVA81" s="216"/>
      <c r="OVB81" s="216"/>
      <c r="OVC81" s="216"/>
      <c r="OVD81" s="216"/>
      <c r="OVE81" s="216"/>
      <c r="OVF81" s="216"/>
      <c r="OVG81" s="216"/>
      <c r="OVH81" s="216"/>
      <c r="OVI81" s="216"/>
      <c r="OVJ81" s="216"/>
      <c r="OVK81" s="216"/>
      <c r="OVL81" s="216"/>
      <c r="OVM81" s="216"/>
      <c r="OVN81" s="216"/>
      <c r="OVO81" s="216"/>
      <c r="OVP81" s="216"/>
      <c r="OVQ81" s="216"/>
      <c r="OVR81" s="216"/>
      <c r="OVS81" s="216"/>
      <c r="OVT81" s="216"/>
      <c r="OVU81" s="216"/>
      <c r="OVV81" s="216"/>
      <c r="OVW81" s="216"/>
      <c r="OVX81" s="216"/>
      <c r="OVY81" s="216"/>
      <c r="OVZ81" s="216"/>
      <c r="OWA81" s="216"/>
      <c r="OWB81" s="216"/>
      <c r="OWC81" s="216"/>
      <c r="OWD81" s="216"/>
      <c r="OWE81" s="216"/>
      <c r="OWF81" s="216"/>
      <c r="OWG81" s="216"/>
      <c r="OWH81" s="216"/>
      <c r="OWI81" s="216"/>
      <c r="OWJ81" s="216"/>
      <c r="OWK81" s="216"/>
      <c r="OWL81" s="216"/>
      <c r="OWM81" s="216"/>
      <c r="OWN81" s="216"/>
      <c r="OWO81" s="216"/>
      <c r="OWP81" s="216"/>
      <c r="OWQ81" s="216"/>
      <c r="OWR81" s="216"/>
      <c r="OWS81" s="216"/>
      <c r="OWT81" s="216"/>
      <c r="OWU81" s="216"/>
      <c r="OWV81" s="216"/>
      <c r="OWW81" s="216"/>
      <c r="OWX81" s="216"/>
      <c r="OWY81" s="216"/>
      <c r="OWZ81" s="216"/>
      <c r="OXA81" s="216"/>
      <c r="OXB81" s="216"/>
      <c r="OXC81" s="216"/>
      <c r="OXD81" s="216"/>
      <c r="OXE81" s="216"/>
      <c r="OXF81" s="216"/>
      <c r="OXG81" s="216"/>
      <c r="OXH81" s="216"/>
      <c r="OXI81" s="216"/>
      <c r="OXJ81" s="216"/>
      <c r="OXK81" s="216"/>
      <c r="OXL81" s="216"/>
      <c r="OXM81" s="216"/>
      <c r="OXN81" s="216"/>
      <c r="OXO81" s="216"/>
      <c r="OXP81" s="216"/>
      <c r="OXQ81" s="216"/>
      <c r="OXR81" s="216"/>
      <c r="OXS81" s="216"/>
      <c r="OXT81" s="216"/>
      <c r="OXU81" s="216"/>
      <c r="OXV81" s="216"/>
      <c r="OXW81" s="216"/>
      <c r="OXX81" s="216"/>
      <c r="OXY81" s="216"/>
      <c r="OXZ81" s="216"/>
      <c r="OYA81" s="216"/>
      <c r="OYB81" s="216"/>
      <c r="OYC81" s="216"/>
      <c r="OYD81" s="216"/>
      <c r="OYE81" s="216"/>
      <c r="OYF81" s="216"/>
      <c r="OYG81" s="216"/>
      <c r="OYH81" s="216"/>
      <c r="OYI81" s="216"/>
      <c r="OYJ81" s="216"/>
      <c r="OYK81" s="216"/>
      <c r="OYL81" s="216"/>
      <c r="OYM81" s="216"/>
      <c r="OYN81" s="216"/>
      <c r="OYO81" s="216"/>
      <c r="OYP81" s="216"/>
      <c r="OYQ81" s="216"/>
      <c r="OYR81" s="216"/>
      <c r="OYS81" s="216"/>
      <c r="OYT81" s="216"/>
      <c r="OYU81" s="216"/>
      <c r="OYV81" s="216"/>
      <c r="OYW81" s="216"/>
      <c r="OYX81" s="216"/>
      <c r="OYY81" s="216"/>
      <c r="OYZ81" s="216"/>
      <c r="OZA81" s="216"/>
      <c r="OZB81" s="216"/>
      <c r="OZC81" s="216"/>
      <c r="OZD81" s="216"/>
      <c r="OZE81" s="216"/>
      <c r="OZF81" s="216"/>
      <c r="OZG81" s="216"/>
      <c r="OZH81" s="216"/>
      <c r="OZI81" s="216"/>
      <c r="OZJ81" s="216"/>
      <c r="OZK81" s="216"/>
      <c r="OZL81" s="216"/>
      <c r="OZM81" s="216"/>
      <c r="OZN81" s="216"/>
      <c r="OZO81" s="216"/>
      <c r="OZP81" s="216"/>
      <c r="OZQ81" s="216"/>
      <c r="OZR81" s="216"/>
      <c r="OZS81" s="216"/>
      <c r="OZT81" s="216"/>
      <c r="OZU81" s="216"/>
      <c r="OZV81" s="216"/>
      <c r="OZW81" s="216"/>
      <c r="OZX81" s="216"/>
      <c r="OZY81" s="216"/>
      <c r="OZZ81" s="216"/>
      <c r="PAA81" s="216"/>
      <c r="PAB81" s="216"/>
      <c r="PAC81" s="216"/>
      <c r="PAD81" s="216"/>
      <c r="PAE81" s="216"/>
      <c r="PAF81" s="216"/>
      <c r="PAG81" s="216"/>
      <c r="PAH81" s="216"/>
      <c r="PAI81" s="216"/>
      <c r="PAJ81" s="216"/>
      <c r="PAK81" s="216"/>
      <c r="PAL81" s="216"/>
      <c r="PAM81" s="216"/>
      <c r="PAN81" s="216"/>
      <c r="PAO81" s="216"/>
      <c r="PAP81" s="216"/>
      <c r="PAQ81" s="216"/>
      <c r="PAR81" s="216"/>
      <c r="PAS81" s="216"/>
      <c r="PAT81" s="216"/>
      <c r="PAU81" s="216"/>
      <c r="PAV81" s="216"/>
      <c r="PAW81" s="216"/>
      <c r="PAX81" s="216"/>
      <c r="PAY81" s="216"/>
      <c r="PAZ81" s="216"/>
      <c r="PBA81" s="216"/>
      <c r="PBB81" s="216"/>
      <c r="PBC81" s="216"/>
      <c r="PBD81" s="216"/>
      <c r="PBE81" s="216"/>
      <c r="PBF81" s="216"/>
      <c r="PBG81" s="216"/>
      <c r="PBH81" s="216"/>
      <c r="PBI81" s="216"/>
      <c r="PBJ81" s="216"/>
      <c r="PBK81" s="216"/>
      <c r="PBL81" s="216"/>
      <c r="PBM81" s="216"/>
      <c r="PBN81" s="216"/>
      <c r="PBO81" s="216"/>
      <c r="PBP81" s="216"/>
      <c r="PBQ81" s="216"/>
      <c r="PBR81" s="216"/>
      <c r="PBS81" s="216"/>
      <c r="PBT81" s="216"/>
      <c r="PBU81" s="216"/>
      <c r="PBV81" s="216"/>
      <c r="PBW81" s="216"/>
      <c r="PBX81" s="216"/>
      <c r="PBY81" s="216"/>
      <c r="PBZ81" s="216"/>
      <c r="PCA81" s="216"/>
      <c r="PCB81" s="216"/>
      <c r="PCC81" s="216"/>
      <c r="PCD81" s="216"/>
      <c r="PCE81" s="216"/>
      <c r="PCF81" s="216"/>
      <c r="PCG81" s="216"/>
      <c r="PCH81" s="216"/>
      <c r="PCI81" s="216"/>
      <c r="PCJ81" s="216"/>
      <c r="PCK81" s="216"/>
      <c r="PCL81" s="216"/>
      <c r="PCM81" s="216"/>
      <c r="PCN81" s="216"/>
      <c r="PCO81" s="216"/>
      <c r="PCP81" s="216"/>
      <c r="PCQ81" s="216"/>
      <c r="PCR81" s="216"/>
      <c r="PCS81" s="216"/>
      <c r="PCT81" s="216"/>
      <c r="PCU81" s="216"/>
      <c r="PCV81" s="216"/>
      <c r="PCW81" s="216"/>
      <c r="PCX81" s="216"/>
      <c r="PCY81" s="216"/>
      <c r="PCZ81" s="216"/>
      <c r="PDA81" s="216"/>
      <c r="PDB81" s="216"/>
      <c r="PDC81" s="216"/>
      <c r="PDD81" s="216"/>
      <c r="PDE81" s="216"/>
      <c r="PDF81" s="216"/>
      <c r="PDG81" s="216"/>
      <c r="PDH81" s="216"/>
      <c r="PDI81" s="216"/>
      <c r="PDJ81" s="216"/>
      <c r="PDK81" s="216"/>
      <c r="PDL81" s="216"/>
      <c r="PDM81" s="216"/>
      <c r="PDN81" s="216"/>
      <c r="PDO81" s="216"/>
      <c r="PDP81" s="216"/>
      <c r="PDQ81" s="216"/>
      <c r="PDR81" s="216"/>
      <c r="PDS81" s="216"/>
      <c r="PDT81" s="216"/>
      <c r="PDU81" s="216"/>
      <c r="PDV81" s="216"/>
      <c r="PDW81" s="216"/>
      <c r="PDX81" s="216"/>
      <c r="PDY81" s="216"/>
      <c r="PDZ81" s="216"/>
      <c r="PEA81" s="216"/>
      <c r="PEB81" s="216"/>
      <c r="PEC81" s="216"/>
      <c r="PED81" s="216"/>
      <c r="PEE81" s="216"/>
      <c r="PEF81" s="216"/>
      <c r="PEG81" s="216"/>
      <c r="PEH81" s="216"/>
      <c r="PEI81" s="216"/>
      <c r="PEJ81" s="216"/>
      <c r="PEK81" s="216"/>
      <c r="PEL81" s="216"/>
      <c r="PEM81" s="216"/>
      <c r="PEN81" s="216"/>
      <c r="PEO81" s="216"/>
      <c r="PEP81" s="216"/>
      <c r="PEQ81" s="216"/>
      <c r="PER81" s="216"/>
      <c r="PES81" s="216"/>
      <c r="PET81" s="216"/>
      <c r="PEU81" s="216"/>
      <c r="PEV81" s="216"/>
      <c r="PEW81" s="216"/>
      <c r="PEX81" s="216"/>
      <c r="PEY81" s="216"/>
      <c r="PEZ81" s="216"/>
      <c r="PFA81" s="216"/>
      <c r="PFB81" s="216"/>
      <c r="PFC81" s="216"/>
      <c r="PFD81" s="216"/>
      <c r="PFE81" s="216"/>
      <c r="PFF81" s="216"/>
      <c r="PFG81" s="216"/>
      <c r="PFH81" s="216"/>
      <c r="PFI81" s="216"/>
      <c r="PFJ81" s="216"/>
      <c r="PFK81" s="216"/>
      <c r="PFL81" s="216"/>
      <c r="PFM81" s="216"/>
      <c r="PFN81" s="216"/>
      <c r="PFO81" s="216"/>
      <c r="PFP81" s="216"/>
      <c r="PFQ81" s="216"/>
      <c r="PFR81" s="216"/>
      <c r="PFS81" s="216"/>
      <c r="PFT81" s="216"/>
      <c r="PFU81" s="216"/>
      <c r="PFV81" s="216"/>
      <c r="PFW81" s="216"/>
      <c r="PFX81" s="216"/>
      <c r="PFY81" s="216"/>
      <c r="PFZ81" s="216"/>
      <c r="PGA81" s="216"/>
      <c r="PGB81" s="216"/>
      <c r="PGC81" s="216"/>
      <c r="PGD81" s="216"/>
      <c r="PGE81" s="216"/>
      <c r="PGF81" s="216"/>
      <c r="PGG81" s="216"/>
      <c r="PGH81" s="216"/>
      <c r="PGI81" s="216"/>
      <c r="PGJ81" s="216"/>
      <c r="PGK81" s="216"/>
      <c r="PGL81" s="216"/>
      <c r="PGM81" s="216"/>
      <c r="PGN81" s="216"/>
      <c r="PGO81" s="216"/>
      <c r="PGP81" s="216"/>
      <c r="PGQ81" s="216"/>
      <c r="PGR81" s="216"/>
      <c r="PGS81" s="216"/>
      <c r="PGT81" s="216"/>
      <c r="PGU81" s="216"/>
      <c r="PGV81" s="216"/>
      <c r="PGW81" s="216"/>
      <c r="PGX81" s="216"/>
      <c r="PGY81" s="216"/>
      <c r="PGZ81" s="216"/>
      <c r="PHA81" s="216"/>
      <c r="PHB81" s="216"/>
      <c r="PHC81" s="216"/>
      <c r="PHD81" s="216"/>
      <c r="PHE81" s="216"/>
      <c r="PHF81" s="216"/>
      <c r="PHG81" s="216"/>
      <c r="PHH81" s="216"/>
      <c r="PHI81" s="216"/>
      <c r="PHJ81" s="216"/>
      <c r="PHK81" s="216"/>
      <c r="PHL81" s="216"/>
      <c r="PHM81" s="216"/>
      <c r="PHN81" s="216"/>
      <c r="PHO81" s="216"/>
      <c r="PHP81" s="216"/>
      <c r="PHQ81" s="216"/>
      <c r="PHR81" s="216"/>
      <c r="PHS81" s="216"/>
      <c r="PHT81" s="216"/>
      <c r="PHU81" s="216"/>
      <c r="PHV81" s="216"/>
      <c r="PHW81" s="216"/>
      <c r="PHX81" s="216"/>
      <c r="PHY81" s="216"/>
      <c r="PHZ81" s="216"/>
      <c r="PIA81" s="216"/>
      <c r="PIB81" s="216"/>
      <c r="PIC81" s="216"/>
      <c r="PID81" s="216"/>
      <c r="PIE81" s="216"/>
      <c r="PIF81" s="216"/>
      <c r="PIG81" s="216"/>
      <c r="PIH81" s="216"/>
      <c r="PII81" s="216"/>
      <c r="PIJ81" s="216"/>
      <c r="PIK81" s="216"/>
      <c r="PIL81" s="216"/>
      <c r="PIM81" s="216"/>
      <c r="PIN81" s="216"/>
      <c r="PIO81" s="216"/>
      <c r="PIP81" s="216"/>
      <c r="PIQ81" s="216"/>
      <c r="PIR81" s="216"/>
      <c r="PIS81" s="216"/>
      <c r="PIT81" s="216"/>
      <c r="PIU81" s="216"/>
      <c r="PIV81" s="216"/>
      <c r="PIW81" s="216"/>
      <c r="PIX81" s="216"/>
      <c r="PIY81" s="216"/>
      <c r="PIZ81" s="216"/>
      <c r="PJA81" s="216"/>
      <c r="PJB81" s="216"/>
      <c r="PJC81" s="216"/>
      <c r="PJD81" s="216"/>
      <c r="PJE81" s="216"/>
      <c r="PJF81" s="216"/>
      <c r="PJG81" s="216"/>
      <c r="PJH81" s="216"/>
      <c r="PJI81" s="216"/>
      <c r="PJJ81" s="216"/>
      <c r="PJK81" s="216"/>
      <c r="PJL81" s="216"/>
      <c r="PJM81" s="216"/>
      <c r="PJN81" s="216"/>
      <c r="PJO81" s="216"/>
      <c r="PJP81" s="216"/>
      <c r="PJQ81" s="216"/>
      <c r="PJR81" s="216"/>
      <c r="PJS81" s="216"/>
      <c r="PJT81" s="216"/>
      <c r="PJU81" s="216"/>
      <c r="PJV81" s="216"/>
      <c r="PJW81" s="216"/>
      <c r="PJX81" s="216"/>
      <c r="PJY81" s="216"/>
      <c r="PJZ81" s="216"/>
      <c r="PKA81" s="216"/>
      <c r="PKB81" s="216"/>
      <c r="PKC81" s="216"/>
      <c r="PKD81" s="216"/>
      <c r="PKE81" s="216"/>
      <c r="PKF81" s="216"/>
      <c r="PKG81" s="216"/>
      <c r="PKH81" s="216"/>
      <c r="PKI81" s="216"/>
      <c r="PKJ81" s="216"/>
      <c r="PKK81" s="216"/>
      <c r="PKL81" s="216"/>
      <c r="PKM81" s="216"/>
      <c r="PKN81" s="216"/>
      <c r="PKO81" s="216"/>
      <c r="PKP81" s="216"/>
      <c r="PKQ81" s="216"/>
      <c r="PKR81" s="216"/>
      <c r="PKS81" s="216"/>
      <c r="PKT81" s="216"/>
      <c r="PKU81" s="216"/>
      <c r="PKV81" s="216"/>
      <c r="PKW81" s="216"/>
      <c r="PKX81" s="216"/>
      <c r="PKY81" s="216"/>
      <c r="PKZ81" s="216"/>
      <c r="PLA81" s="216"/>
      <c r="PLB81" s="216"/>
      <c r="PLC81" s="216"/>
      <c r="PLD81" s="216"/>
      <c r="PLE81" s="216"/>
      <c r="PLF81" s="216"/>
      <c r="PLG81" s="216"/>
      <c r="PLH81" s="216"/>
      <c r="PLI81" s="216"/>
      <c r="PLJ81" s="216"/>
      <c r="PLK81" s="216"/>
      <c r="PLL81" s="216"/>
      <c r="PLM81" s="216"/>
      <c r="PLN81" s="216"/>
      <c r="PLO81" s="216"/>
      <c r="PLP81" s="216"/>
      <c r="PLQ81" s="216"/>
      <c r="PLR81" s="216"/>
      <c r="PLS81" s="216"/>
      <c r="PLT81" s="216"/>
      <c r="PLU81" s="216"/>
      <c r="PLV81" s="216"/>
      <c r="PLW81" s="216"/>
      <c r="PLX81" s="216"/>
      <c r="PLY81" s="216"/>
      <c r="PLZ81" s="216"/>
      <c r="PMA81" s="216"/>
      <c r="PMB81" s="216"/>
      <c r="PMC81" s="216"/>
      <c r="PMD81" s="216"/>
      <c r="PME81" s="216"/>
      <c r="PMF81" s="216"/>
      <c r="PMG81" s="216"/>
      <c r="PMH81" s="216"/>
      <c r="PMI81" s="216"/>
      <c r="PMJ81" s="216"/>
      <c r="PMK81" s="216"/>
      <c r="PML81" s="216"/>
      <c r="PMM81" s="216"/>
      <c r="PMN81" s="216"/>
      <c r="PMO81" s="216"/>
      <c r="PMP81" s="216"/>
      <c r="PMQ81" s="216"/>
      <c r="PMR81" s="216"/>
      <c r="PMS81" s="216"/>
      <c r="PMT81" s="216"/>
      <c r="PMU81" s="216"/>
      <c r="PMV81" s="216"/>
      <c r="PMW81" s="216"/>
      <c r="PMX81" s="216"/>
      <c r="PMY81" s="216"/>
      <c r="PMZ81" s="216"/>
      <c r="PNA81" s="216"/>
      <c r="PNB81" s="216"/>
      <c r="PNC81" s="216"/>
      <c r="PND81" s="216"/>
      <c r="PNE81" s="216"/>
      <c r="PNF81" s="216"/>
      <c r="PNG81" s="216"/>
      <c r="PNH81" s="216"/>
      <c r="PNI81" s="216"/>
      <c r="PNJ81" s="216"/>
      <c r="PNK81" s="216"/>
      <c r="PNL81" s="216"/>
      <c r="PNM81" s="216"/>
      <c r="PNN81" s="216"/>
      <c r="PNO81" s="216"/>
      <c r="PNP81" s="216"/>
      <c r="PNQ81" s="216"/>
      <c r="PNR81" s="216"/>
      <c r="PNS81" s="216"/>
      <c r="PNT81" s="216"/>
      <c r="PNU81" s="216"/>
      <c r="PNV81" s="216"/>
      <c r="PNW81" s="216"/>
      <c r="PNX81" s="216"/>
      <c r="PNY81" s="216"/>
      <c r="PNZ81" s="216"/>
      <c r="POA81" s="216"/>
      <c r="POB81" s="216"/>
      <c r="POC81" s="216"/>
      <c r="POD81" s="216"/>
      <c r="POE81" s="216"/>
      <c r="POF81" s="216"/>
      <c r="POG81" s="216"/>
      <c r="POH81" s="216"/>
      <c r="POI81" s="216"/>
      <c r="POJ81" s="216"/>
      <c r="POK81" s="216"/>
      <c r="POL81" s="216"/>
      <c r="POM81" s="216"/>
      <c r="PON81" s="216"/>
      <c r="POO81" s="216"/>
      <c r="POP81" s="216"/>
      <c r="POQ81" s="216"/>
      <c r="POR81" s="216"/>
      <c r="POS81" s="216"/>
      <c r="POT81" s="216"/>
      <c r="POU81" s="216"/>
      <c r="POV81" s="216"/>
      <c r="POW81" s="216"/>
      <c r="POX81" s="216"/>
      <c r="POY81" s="216"/>
      <c r="POZ81" s="216"/>
      <c r="PPA81" s="216"/>
      <c r="PPB81" s="216"/>
      <c r="PPC81" s="216"/>
      <c r="PPD81" s="216"/>
      <c r="PPE81" s="216"/>
      <c r="PPF81" s="216"/>
      <c r="PPG81" s="216"/>
      <c r="PPH81" s="216"/>
      <c r="PPI81" s="216"/>
      <c r="PPJ81" s="216"/>
      <c r="PPK81" s="216"/>
      <c r="PPL81" s="216"/>
      <c r="PPM81" s="216"/>
      <c r="PPN81" s="216"/>
      <c r="PPO81" s="216"/>
      <c r="PPP81" s="216"/>
      <c r="PPQ81" s="216"/>
      <c r="PPR81" s="216"/>
      <c r="PPS81" s="216"/>
      <c r="PPT81" s="216"/>
      <c r="PPU81" s="216"/>
      <c r="PPV81" s="216"/>
      <c r="PPW81" s="216"/>
      <c r="PPX81" s="216"/>
      <c r="PPY81" s="216"/>
      <c r="PPZ81" s="216"/>
      <c r="PQA81" s="216"/>
      <c r="PQB81" s="216"/>
      <c r="PQC81" s="216"/>
      <c r="PQD81" s="216"/>
      <c r="PQE81" s="216"/>
      <c r="PQF81" s="216"/>
      <c r="PQG81" s="216"/>
      <c r="PQH81" s="216"/>
      <c r="PQI81" s="216"/>
      <c r="PQJ81" s="216"/>
      <c r="PQK81" s="216"/>
      <c r="PQL81" s="216"/>
      <c r="PQM81" s="216"/>
      <c r="PQN81" s="216"/>
      <c r="PQO81" s="216"/>
      <c r="PQP81" s="216"/>
      <c r="PQQ81" s="216"/>
      <c r="PQR81" s="216"/>
      <c r="PQS81" s="216"/>
      <c r="PQT81" s="216"/>
      <c r="PQU81" s="216"/>
      <c r="PQV81" s="216"/>
      <c r="PQW81" s="216"/>
      <c r="PQX81" s="216"/>
      <c r="PQY81" s="216"/>
      <c r="PQZ81" s="216"/>
      <c r="PRA81" s="216"/>
      <c r="PRB81" s="216"/>
      <c r="PRC81" s="216"/>
      <c r="PRD81" s="216"/>
      <c r="PRE81" s="216"/>
      <c r="PRF81" s="216"/>
      <c r="PRG81" s="216"/>
      <c r="PRH81" s="216"/>
      <c r="PRI81" s="216"/>
      <c r="PRJ81" s="216"/>
      <c r="PRK81" s="216"/>
      <c r="PRL81" s="216"/>
      <c r="PRM81" s="216"/>
      <c r="PRN81" s="216"/>
      <c r="PRO81" s="216"/>
      <c r="PRP81" s="216"/>
      <c r="PRQ81" s="216"/>
      <c r="PRR81" s="216"/>
      <c r="PRS81" s="216"/>
      <c r="PRT81" s="216"/>
      <c r="PRU81" s="216"/>
      <c r="PRV81" s="216"/>
      <c r="PRW81" s="216"/>
      <c r="PRX81" s="216"/>
      <c r="PRY81" s="216"/>
      <c r="PRZ81" s="216"/>
      <c r="PSA81" s="216"/>
      <c r="PSB81" s="216"/>
      <c r="PSC81" s="216"/>
      <c r="PSD81" s="216"/>
      <c r="PSE81" s="216"/>
      <c r="PSF81" s="216"/>
      <c r="PSG81" s="216"/>
      <c r="PSH81" s="216"/>
      <c r="PSI81" s="216"/>
      <c r="PSJ81" s="216"/>
      <c r="PSK81" s="216"/>
      <c r="PSL81" s="216"/>
      <c r="PSM81" s="216"/>
      <c r="PSN81" s="216"/>
      <c r="PSO81" s="216"/>
      <c r="PSP81" s="216"/>
      <c r="PSQ81" s="216"/>
      <c r="PSR81" s="216"/>
      <c r="PSS81" s="216"/>
      <c r="PST81" s="216"/>
      <c r="PSU81" s="216"/>
      <c r="PSV81" s="216"/>
      <c r="PSW81" s="216"/>
      <c r="PSX81" s="216"/>
      <c r="PSY81" s="216"/>
      <c r="PSZ81" s="216"/>
      <c r="PTA81" s="216"/>
      <c r="PTB81" s="216"/>
      <c r="PTC81" s="216"/>
      <c r="PTD81" s="216"/>
      <c r="PTE81" s="216"/>
      <c r="PTF81" s="216"/>
      <c r="PTG81" s="216"/>
      <c r="PTH81" s="216"/>
      <c r="PTI81" s="216"/>
      <c r="PTJ81" s="216"/>
      <c r="PTK81" s="216"/>
      <c r="PTL81" s="216"/>
      <c r="PTM81" s="216"/>
      <c r="PTN81" s="216"/>
      <c r="PTO81" s="216"/>
      <c r="PTP81" s="216"/>
      <c r="PTQ81" s="216"/>
      <c r="PTR81" s="216"/>
      <c r="PTS81" s="216"/>
      <c r="PTT81" s="216"/>
      <c r="PTU81" s="216"/>
      <c r="PTV81" s="216"/>
      <c r="PTW81" s="216"/>
      <c r="PTX81" s="216"/>
      <c r="PTY81" s="216"/>
      <c r="PTZ81" s="216"/>
      <c r="PUA81" s="216"/>
      <c r="PUB81" s="216"/>
      <c r="PUC81" s="216"/>
      <c r="PUD81" s="216"/>
      <c r="PUE81" s="216"/>
      <c r="PUF81" s="216"/>
      <c r="PUG81" s="216"/>
      <c r="PUH81" s="216"/>
      <c r="PUI81" s="216"/>
      <c r="PUJ81" s="216"/>
      <c r="PUK81" s="216"/>
      <c r="PUL81" s="216"/>
      <c r="PUM81" s="216"/>
      <c r="PUN81" s="216"/>
      <c r="PUO81" s="216"/>
      <c r="PUP81" s="216"/>
      <c r="PUQ81" s="216"/>
      <c r="PUR81" s="216"/>
      <c r="PUS81" s="216"/>
      <c r="PUT81" s="216"/>
      <c r="PUU81" s="216"/>
      <c r="PUV81" s="216"/>
      <c r="PUW81" s="216"/>
      <c r="PUX81" s="216"/>
      <c r="PUY81" s="216"/>
      <c r="PUZ81" s="216"/>
      <c r="PVA81" s="216"/>
      <c r="PVB81" s="216"/>
      <c r="PVC81" s="216"/>
      <c r="PVD81" s="216"/>
      <c r="PVE81" s="216"/>
      <c r="PVF81" s="216"/>
      <c r="PVG81" s="216"/>
      <c r="PVH81" s="216"/>
      <c r="PVI81" s="216"/>
      <c r="PVJ81" s="216"/>
      <c r="PVK81" s="216"/>
      <c r="PVL81" s="216"/>
      <c r="PVM81" s="216"/>
      <c r="PVN81" s="216"/>
      <c r="PVO81" s="216"/>
      <c r="PVP81" s="216"/>
      <c r="PVQ81" s="216"/>
      <c r="PVR81" s="216"/>
      <c r="PVS81" s="216"/>
      <c r="PVT81" s="216"/>
      <c r="PVU81" s="216"/>
      <c r="PVV81" s="216"/>
      <c r="PVW81" s="216"/>
      <c r="PVX81" s="216"/>
      <c r="PVY81" s="216"/>
      <c r="PVZ81" s="216"/>
      <c r="PWA81" s="216"/>
      <c r="PWB81" s="216"/>
      <c r="PWC81" s="216"/>
      <c r="PWD81" s="216"/>
      <c r="PWE81" s="216"/>
      <c r="PWF81" s="216"/>
      <c r="PWG81" s="216"/>
      <c r="PWH81" s="216"/>
      <c r="PWI81" s="216"/>
      <c r="PWJ81" s="216"/>
      <c r="PWK81" s="216"/>
      <c r="PWL81" s="216"/>
      <c r="PWM81" s="216"/>
      <c r="PWN81" s="216"/>
      <c r="PWO81" s="216"/>
      <c r="PWP81" s="216"/>
      <c r="PWQ81" s="216"/>
      <c r="PWR81" s="216"/>
      <c r="PWS81" s="216"/>
      <c r="PWT81" s="216"/>
      <c r="PWU81" s="216"/>
      <c r="PWV81" s="216"/>
      <c r="PWW81" s="216"/>
      <c r="PWX81" s="216"/>
      <c r="PWY81" s="216"/>
      <c r="PWZ81" s="216"/>
      <c r="PXA81" s="216"/>
      <c r="PXB81" s="216"/>
      <c r="PXC81" s="216"/>
      <c r="PXD81" s="216"/>
      <c r="PXE81" s="216"/>
      <c r="PXF81" s="216"/>
      <c r="PXG81" s="216"/>
      <c r="PXH81" s="216"/>
      <c r="PXI81" s="216"/>
      <c r="PXJ81" s="216"/>
      <c r="PXK81" s="216"/>
      <c r="PXL81" s="216"/>
      <c r="PXM81" s="216"/>
      <c r="PXN81" s="216"/>
      <c r="PXO81" s="216"/>
      <c r="PXP81" s="216"/>
      <c r="PXQ81" s="216"/>
      <c r="PXR81" s="216"/>
      <c r="PXS81" s="216"/>
      <c r="PXT81" s="216"/>
      <c r="PXU81" s="216"/>
      <c r="PXV81" s="216"/>
      <c r="PXW81" s="216"/>
      <c r="PXX81" s="216"/>
      <c r="PXY81" s="216"/>
      <c r="PXZ81" s="216"/>
      <c r="PYA81" s="216"/>
      <c r="PYB81" s="216"/>
      <c r="PYC81" s="216"/>
      <c r="PYD81" s="216"/>
      <c r="PYE81" s="216"/>
      <c r="PYF81" s="216"/>
      <c r="PYG81" s="216"/>
      <c r="PYH81" s="216"/>
      <c r="PYI81" s="216"/>
      <c r="PYJ81" s="216"/>
      <c r="PYK81" s="216"/>
      <c r="PYL81" s="216"/>
      <c r="PYM81" s="216"/>
      <c r="PYN81" s="216"/>
      <c r="PYO81" s="216"/>
      <c r="PYP81" s="216"/>
      <c r="PYQ81" s="216"/>
      <c r="PYR81" s="216"/>
      <c r="PYS81" s="216"/>
      <c r="PYT81" s="216"/>
      <c r="PYU81" s="216"/>
      <c r="PYV81" s="216"/>
      <c r="PYW81" s="216"/>
      <c r="PYX81" s="216"/>
      <c r="PYY81" s="216"/>
      <c r="PYZ81" s="216"/>
      <c r="PZA81" s="216"/>
      <c r="PZB81" s="216"/>
      <c r="PZC81" s="216"/>
      <c r="PZD81" s="216"/>
      <c r="PZE81" s="216"/>
      <c r="PZF81" s="216"/>
      <c r="PZG81" s="216"/>
      <c r="PZH81" s="216"/>
      <c r="PZI81" s="216"/>
      <c r="PZJ81" s="216"/>
      <c r="PZK81" s="216"/>
      <c r="PZL81" s="216"/>
      <c r="PZM81" s="216"/>
      <c r="PZN81" s="216"/>
      <c r="PZO81" s="216"/>
      <c r="PZP81" s="216"/>
      <c r="PZQ81" s="216"/>
      <c r="PZR81" s="216"/>
      <c r="PZS81" s="216"/>
      <c r="PZT81" s="216"/>
      <c r="PZU81" s="216"/>
      <c r="PZV81" s="216"/>
      <c r="PZW81" s="216"/>
      <c r="PZX81" s="216"/>
      <c r="PZY81" s="216"/>
      <c r="PZZ81" s="216"/>
      <c r="QAA81" s="216"/>
      <c r="QAB81" s="216"/>
      <c r="QAC81" s="216"/>
      <c r="QAD81" s="216"/>
      <c r="QAE81" s="216"/>
      <c r="QAF81" s="216"/>
      <c r="QAG81" s="216"/>
      <c r="QAH81" s="216"/>
      <c r="QAI81" s="216"/>
      <c r="QAJ81" s="216"/>
      <c r="QAK81" s="216"/>
      <c r="QAL81" s="216"/>
      <c r="QAM81" s="216"/>
      <c r="QAN81" s="216"/>
      <c r="QAO81" s="216"/>
      <c r="QAP81" s="216"/>
      <c r="QAQ81" s="216"/>
      <c r="QAR81" s="216"/>
      <c r="QAS81" s="216"/>
      <c r="QAT81" s="216"/>
      <c r="QAU81" s="216"/>
      <c r="QAV81" s="216"/>
      <c r="QAW81" s="216"/>
      <c r="QAX81" s="216"/>
      <c r="QAY81" s="216"/>
      <c r="QAZ81" s="216"/>
      <c r="QBA81" s="216"/>
      <c r="QBB81" s="216"/>
      <c r="QBC81" s="216"/>
      <c r="QBD81" s="216"/>
      <c r="QBE81" s="216"/>
      <c r="QBF81" s="216"/>
      <c r="QBG81" s="216"/>
      <c r="QBH81" s="216"/>
      <c r="QBI81" s="216"/>
      <c r="QBJ81" s="216"/>
      <c r="QBK81" s="216"/>
      <c r="QBL81" s="216"/>
      <c r="QBM81" s="216"/>
      <c r="QBN81" s="216"/>
      <c r="QBO81" s="216"/>
      <c r="QBP81" s="216"/>
      <c r="QBQ81" s="216"/>
      <c r="QBR81" s="216"/>
      <c r="QBS81" s="216"/>
      <c r="QBT81" s="216"/>
      <c r="QBU81" s="216"/>
      <c r="QBV81" s="216"/>
      <c r="QBW81" s="216"/>
      <c r="QBX81" s="216"/>
      <c r="QBY81" s="216"/>
      <c r="QBZ81" s="216"/>
      <c r="QCA81" s="216"/>
      <c r="QCB81" s="216"/>
      <c r="QCC81" s="216"/>
      <c r="QCD81" s="216"/>
      <c r="QCE81" s="216"/>
      <c r="QCF81" s="216"/>
      <c r="QCG81" s="216"/>
      <c r="QCH81" s="216"/>
      <c r="QCI81" s="216"/>
      <c r="QCJ81" s="216"/>
      <c r="QCK81" s="216"/>
      <c r="QCL81" s="216"/>
      <c r="QCM81" s="216"/>
      <c r="QCN81" s="216"/>
      <c r="QCO81" s="216"/>
      <c r="QCP81" s="216"/>
      <c r="QCQ81" s="216"/>
      <c r="QCR81" s="216"/>
      <c r="QCS81" s="216"/>
      <c r="QCT81" s="216"/>
      <c r="QCU81" s="216"/>
      <c r="QCV81" s="216"/>
      <c r="QCW81" s="216"/>
      <c r="QCX81" s="216"/>
      <c r="QCY81" s="216"/>
      <c r="QCZ81" s="216"/>
      <c r="QDA81" s="216"/>
      <c r="QDB81" s="216"/>
      <c r="QDC81" s="216"/>
      <c r="QDD81" s="216"/>
      <c r="QDE81" s="216"/>
      <c r="QDF81" s="216"/>
      <c r="QDG81" s="216"/>
      <c r="QDH81" s="216"/>
      <c r="QDI81" s="216"/>
      <c r="QDJ81" s="216"/>
      <c r="QDK81" s="216"/>
      <c r="QDL81" s="216"/>
      <c r="QDM81" s="216"/>
      <c r="QDN81" s="216"/>
      <c r="QDO81" s="216"/>
      <c r="QDP81" s="216"/>
      <c r="QDQ81" s="216"/>
      <c r="QDR81" s="216"/>
      <c r="QDS81" s="216"/>
      <c r="QDT81" s="216"/>
      <c r="QDU81" s="216"/>
      <c r="QDV81" s="216"/>
      <c r="QDW81" s="216"/>
      <c r="QDX81" s="216"/>
      <c r="QDY81" s="216"/>
      <c r="QDZ81" s="216"/>
      <c r="QEA81" s="216"/>
      <c r="QEB81" s="216"/>
      <c r="QEC81" s="216"/>
      <c r="QED81" s="216"/>
      <c r="QEE81" s="216"/>
      <c r="QEF81" s="216"/>
      <c r="QEG81" s="216"/>
      <c r="QEH81" s="216"/>
      <c r="QEI81" s="216"/>
      <c r="QEJ81" s="216"/>
      <c r="QEK81" s="216"/>
      <c r="QEL81" s="216"/>
      <c r="QEM81" s="216"/>
      <c r="QEN81" s="216"/>
      <c r="QEO81" s="216"/>
      <c r="QEP81" s="216"/>
      <c r="QEQ81" s="216"/>
      <c r="QER81" s="216"/>
      <c r="QES81" s="216"/>
      <c r="QET81" s="216"/>
      <c r="QEU81" s="216"/>
      <c r="QEV81" s="216"/>
      <c r="QEW81" s="216"/>
      <c r="QEX81" s="216"/>
      <c r="QEY81" s="216"/>
      <c r="QEZ81" s="216"/>
      <c r="QFA81" s="216"/>
      <c r="QFB81" s="216"/>
      <c r="QFC81" s="216"/>
      <c r="QFD81" s="216"/>
      <c r="QFE81" s="216"/>
      <c r="QFF81" s="216"/>
      <c r="QFG81" s="216"/>
      <c r="QFH81" s="216"/>
      <c r="QFI81" s="216"/>
      <c r="QFJ81" s="216"/>
      <c r="QFK81" s="216"/>
      <c r="QFL81" s="216"/>
      <c r="QFM81" s="216"/>
      <c r="QFN81" s="216"/>
      <c r="QFO81" s="216"/>
      <c r="QFP81" s="216"/>
      <c r="QFQ81" s="216"/>
      <c r="QFR81" s="216"/>
      <c r="QFS81" s="216"/>
      <c r="QFT81" s="216"/>
      <c r="QFU81" s="216"/>
      <c r="QFV81" s="216"/>
      <c r="QFW81" s="216"/>
      <c r="QFX81" s="216"/>
      <c r="QFY81" s="216"/>
      <c r="QFZ81" s="216"/>
      <c r="QGA81" s="216"/>
      <c r="QGB81" s="216"/>
      <c r="QGC81" s="216"/>
      <c r="QGD81" s="216"/>
      <c r="QGE81" s="216"/>
      <c r="QGF81" s="216"/>
      <c r="QGG81" s="216"/>
      <c r="QGH81" s="216"/>
      <c r="QGI81" s="216"/>
      <c r="QGJ81" s="216"/>
      <c r="QGK81" s="216"/>
      <c r="QGL81" s="216"/>
      <c r="QGM81" s="216"/>
      <c r="QGN81" s="216"/>
      <c r="QGO81" s="216"/>
      <c r="QGP81" s="216"/>
      <c r="QGQ81" s="216"/>
      <c r="QGR81" s="216"/>
      <c r="QGS81" s="216"/>
      <c r="QGT81" s="216"/>
      <c r="QGU81" s="216"/>
      <c r="QGV81" s="216"/>
      <c r="QGW81" s="216"/>
      <c r="QGX81" s="216"/>
      <c r="QGY81" s="216"/>
      <c r="QGZ81" s="216"/>
      <c r="QHA81" s="216"/>
      <c r="QHB81" s="216"/>
      <c r="QHC81" s="216"/>
      <c r="QHD81" s="216"/>
      <c r="QHE81" s="216"/>
      <c r="QHF81" s="216"/>
      <c r="QHG81" s="216"/>
      <c r="QHH81" s="216"/>
      <c r="QHI81" s="216"/>
      <c r="QHJ81" s="216"/>
      <c r="QHK81" s="216"/>
      <c r="QHL81" s="216"/>
      <c r="QHM81" s="216"/>
      <c r="QHN81" s="216"/>
      <c r="QHO81" s="216"/>
      <c r="QHP81" s="216"/>
      <c r="QHQ81" s="216"/>
      <c r="QHR81" s="216"/>
      <c r="QHS81" s="216"/>
      <c r="QHT81" s="216"/>
      <c r="QHU81" s="216"/>
      <c r="QHV81" s="216"/>
      <c r="QHW81" s="216"/>
      <c r="QHX81" s="216"/>
      <c r="QHY81" s="216"/>
      <c r="QHZ81" s="216"/>
      <c r="QIA81" s="216"/>
      <c r="QIB81" s="216"/>
      <c r="QIC81" s="216"/>
      <c r="QID81" s="216"/>
      <c r="QIE81" s="216"/>
      <c r="QIF81" s="216"/>
      <c r="QIG81" s="216"/>
      <c r="QIH81" s="216"/>
      <c r="QII81" s="216"/>
      <c r="QIJ81" s="216"/>
      <c r="QIK81" s="216"/>
      <c r="QIL81" s="216"/>
      <c r="QIM81" s="216"/>
      <c r="QIN81" s="216"/>
      <c r="QIO81" s="216"/>
      <c r="QIP81" s="216"/>
      <c r="QIQ81" s="216"/>
      <c r="QIR81" s="216"/>
      <c r="QIS81" s="216"/>
      <c r="QIT81" s="216"/>
      <c r="QIU81" s="216"/>
      <c r="QIV81" s="216"/>
      <c r="QIW81" s="216"/>
      <c r="QIX81" s="216"/>
      <c r="QIY81" s="216"/>
      <c r="QIZ81" s="216"/>
      <c r="QJA81" s="216"/>
      <c r="QJB81" s="216"/>
      <c r="QJC81" s="216"/>
      <c r="QJD81" s="216"/>
      <c r="QJE81" s="216"/>
      <c r="QJF81" s="216"/>
      <c r="QJG81" s="216"/>
      <c r="QJH81" s="216"/>
      <c r="QJI81" s="216"/>
      <c r="QJJ81" s="216"/>
      <c r="QJK81" s="216"/>
      <c r="QJL81" s="216"/>
      <c r="QJM81" s="216"/>
      <c r="QJN81" s="216"/>
      <c r="QJO81" s="216"/>
      <c r="QJP81" s="216"/>
      <c r="QJQ81" s="216"/>
      <c r="QJR81" s="216"/>
      <c r="QJS81" s="216"/>
      <c r="QJT81" s="216"/>
      <c r="QJU81" s="216"/>
      <c r="QJV81" s="216"/>
      <c r="QJW81" s="216"/>
      <c r="QJX81" s="216"/>
      <c r="QJY81" s="216"/>
      <c r="QJZ81" s="216"/>
      <c r="QKA81" s="216"/>
      <c r="QKB81" s="216"/>
      <c r="QKC81" s="216"/>
      <c r="QKD81" s="216"/>
      <c r="QKE81" s="216"/>
      <c r="QKF81" s="216"/>
      <c r="QKG81" s="216"/>
      <c r="QKH81" s="216"/>
      <c r="QKI81" s="216"/>
      <c r="QKJ81" s="216"/>
      <c r="QKK81" s="216"/>
      <c r="QKL81" s="216"/>
      <c r="QKM81" s="216"/>
      <c r="QKN81" s="216"/>
      <c r="QKO81" s="216"/>
      <c r="QKP81" s="216"/>
      <c r="QKQ81" s="216"/>
      <c r="QKR81" s="216"/>
      <c r="QKS81" s="216"/>
      <c r="QKT81" s="216"/>
      <c r="QKU81" s="216"/>
      <c r="QKV81" s="216"/>
      <c r="QKW81" s="216"/>
      <c r="QKX81" s="216"/>
      <c r="QKY81" s="216"/>
      <c r="QKZ81" s="216"/>
      <c r="QLA81" s="216"/>
      <c r="QLB81" s="216"/>
      <c r="QLC81" s="216"/>
      <c r="QLD81" s="216"/>
      <c r="QLE81" s="216"/>
      <c r="QLF81" s="216"/>
      <c r="QLG81" s="216"/>
      <c r="QLH81" s="216"/>
      <c r="QLI81" s="216"/>
      <c r="QLJ81" s="216"/>
      <c r="QLK81" s="216"/>
      <c r="QLL81" s="216"/>
      <c r="QLM81" s="216"/>
      <c r="QLN81" s="216"/>
      <c r="QLO81" s="216"/>
      <c r="QLP81" s="216"/>
      <c r="QLQ81" s="216"/>
      <c r="QLR81" s="216"/>
      <c r="QLS81" s="216"/>
      <c r="QLT81" s="216"/>
      <c r="QLU81" s="216"/>
      <c r="QLV81" s="216"/>
      <c r="QLW81" s="216"/>
      <c r="QLX81" s="216"/>
      <c r="QLY81" s="216"/>
      <c r="QLZ81" s="216"/>
      <c r="QMA81" s="216"/>
      <c r="QMB81" s="216"/>
      <c r="QMC81" s="216"/>
      <c r="QMD81" s="216"/>
      <c r="QME81" s="216"/>
      <c r="QMF81" s="216"/>
      <c r="QMG81" s="216"/>
      <c r="QMH81" s="216"/>
      <c r="QMI81" s="216"/>
      <c r="QMJ81" s="216"/>
      <c r="QMK81" s="216"/>
      <c r="QML81" s="216"/>
      <c r="QMM81" s="216"/>
      <c r="QMN81" s="216"/>
      <c r="QMO81" s="216"/>
      <c r="QMP81" s="216"/>
      <c r="QMQ81" s="216"/>
      <c r="QMR81" s="216"/>
      <c r="QMS81" s="216"/>
      <c r="QMT81" s="216"/>
      <c r="QMU81" s="216"/>
      <c r="QMV81" s="216"/>
      <c r="QMW81" s="216"/>
      <c r="QMX81" s="216"/>
      <c r="QMY81" s="216"/>
      <c r="QMZ81" s="216"/>
      <c r="QNA81" s="216"/>
      <c r="QNB81" s="216"/>
      <c r="QNC81" s="216"/>
      <c r="QND81" s="216"/>
      <c r="QNE81" s="216"/>
      <c r="QNF81" s="216"/>
      <c r="QNG81" s="216"/>
      <c r="QNH81" s="216"/>
      <c r="QNI81" s="216"/>
      <c r="QNJ81" s="216"/>
      <c r="QNK81" s="216"/>
      <c r="QNL81" s="216"/>
      <c r="QNM81" s="216"/>
      <c r="QNN81" s="216"/>
      <c r="QNO81" s="216"/>
      <c r="QNP81" s="216"/>
      <c r="QNQ81" s="216"/>
      <c r="QNR81" s="216"/>
      <c r="QNS81" s="216"/>
      <c r="QNT81" s="216"/>
      <c r="QNU81" s="216"/>
      <c r="QNV81" s="216"/>
      <c r="QNW81" s="216"/>
      <c r="QNX81" s="216"/>
      <c r="QNY81" s="216"/>
      <c r="QNZ81" s="216"/>
      <c r="QOA81" s="216"/>
      <c r="QOB81" s="216"/>
      <c r="QOC81" s="216"/>
      <c r="QOD81" s="216"/>
      <c r="QOE81" s="216"/>
      <c r="QOF81" s="216"/>
      <c r="QOG81" s="216"/>
      <c r="QOH81" s="216"/>
      <c r="QOI81" s="216"/>
      <c r="QOJ81" s="216"/>
      <c r="QOK81" s="216"/>
      <c r="QOL81" s="216"/>
      <c r="QOM81" s="216"/>
      <c r="QON81" s="216"/>
      <c r="QOO81" s="216"/>
      <c r="QOP81" s="216"/>
      <c r="QOQ81" s="216"/>
      <c r="QOR81" s="216"/>
      <c r="QOS81" s="216"/>
      <c r="QOT81" s="216"/>
      <c r="QOU81" s="216"/>
      <c r="QOV81" s="216"/>
      <c r="QOW81" s="216"/>
      <c r="QOX81" s="216"/>
      <c r="QOY81" s="216"/>
      <c r="QOZ81" s="216"/>
      <c r="QPA81" s="216"/>
      <c r="QPB81" s="216"/>
      <c r="QPC81" s="216"/>
      <c r="QPD81" s="216"/>
      <c r="QPE81" s="216"/>
      <c r="QPF81" s="216"/>
      <c r="QPG81" s="216"/>
      <c r="QPH81" s="216"/>
      <c r="QPI81" s="216"/>
      <c r="QPJ81" s="216"/>
      <c r="QPK81" s="216"/>
      <c r="QPL81" s="216"/>
      <c r="QPM81" s="216"/>
      <c r="QPN81" s="216"/>
      <c r="QPO81" s="216"/>
      <c r="QPP81" s="216"/>
      <c r="QPQ81" s="216"/>
      <c r="QPR81" s="216"/>
      <c r="QPS81" s="216"/>
      <c r="QPT81" s="216"/>
      <c r="QPU81" s="216"/>
      <c r="QPV81" s="216"/>
      <c r="QPW81" s="216"/>
      <c r="QPX81" s="216"/>
      <c r="QPY81" s="216"/>
      <c r="QPZ81" s="216"/>
      <c r="QQA81" s="216"/>
      <c r="QQB81" s="216"/>
      <c r="QQC81" s="216"/>
      <c r="QQD81" s="216"/>
      <c r="QQE81" s="216"/>
      <c r="QQF81" s="216"/>
      <c r="QQG81" s="216"/>
      <c r="QQH81" s="216"/>
      <c r="QQI81" s="216"/>
      <c r="QQJ81" s="216"/>
      <c r="QQK81" s="216"/>
      <c r="QQL81" s="216"/>
      <c r="QQM81" s="216"/>
      <c r="QQN81" s="216"/>
      <c r="QQO81" s="216"/>
      <c r="QQP81" s="216"/>
      <c r="QQQ81" s="216"/>
      <c r="QQR81" s="216"/>
      <c r="QQS81" s="216"/>
      <c r="QQT81" s="216"/>
      <c r="QQU81" s="216"/>
      <c r="QQV81" s="216"/>
      <c r="QQW81" s="216"/>
      <c r="QQX81" s="216"/>
      <c r="QQY81" s="216"/>
      <c r="QQZ81" s="216"/>
      <c r="QRA81" s="216"/>
      <c r="QRB81" s="216"/>
      <c r="QRC81" s="216"/>
      <c r="QRD81" s="216"/>
      <c r="QRE81" s="216"/>
      <c r="QRF81" s="216"/>
      <c r="QRG81" s="216"/>
      <c r="QRH81" s="216"/>
      <c r="QRI81" s="216"/>
      <c r="QRJ81" s="216"/>
      <c r="QRK81" s="216"/>
      <c r="QRL81" s="216"/>
      <c r="QRM81" s="216"/>
      <c r="QRN81" s="216"/>
      <c r="QRO81" s="216"/>
      <c r="QRP81" s="216"/>
      <c r="QRQ81" s="216"/>
      <c r="QRR81" s="216"/>
      <c r="QRS81" s="216"/>
      <c r="QRT81" s="216"/>
      <c r="QRU81" s="216"/>
      <c r="QRV81" s="216"/>
      <c r="QRW81" s="216"/>
      <c r="QRX81" s="216"/>
      <c r="QRY81" s="216"/>
      <c r="QRZ81" s="216"/>
      <c r="QSA81" s="216"/>
      <c r="QSB81" s="216"/>
      <c r="QSC81" s="216"/>
      <c r="QSD81" s="216"/>
      <c r="QSE81" s="216"/>
      <c r="QSF81" s="216"/>
      <c r="QSG81" s="216"/>
      <c r="QSH81" s="216"/>
      <c r="QSI81" s="216"/>
      <c r="QSJ81" s="216"/>
      <c r="QSK81" s="216"/>
      <c r="QSL81" s="216"/>
      <c r="QSM81" s="216"/>
      <c r="QSN81" s="216"/>
      <c r="QSO81" s="216"/>
      <c r="QSP81" s="216"/>
      <c r="QSQ81" s="216"/>
      <c r="QSR81" s="216"/>
      <c r="QSS81" s="216"/>
      <c r="QST81" s="216"/>
      <c r="QSU81" s="216"/>
      <c r="QSV81" s="216"/>
      <c r="QSW81" s="216"/>
      <c r="QSX81" s="216"/>
      <c r="QSY81" s="216"/>
      <c r="QSZ81" s="216"/>
      <c r="QTA81" s="216"/>
      <c r="QTB81" s="216"/>
      <c r="QTC81" s="216"/>
      <c r="QTD81" s="216"/>
      <c r="QTE81" s="216"/>
      <c r="QTF81" s="216"/>
      <c r="QTG81" s="216"/>
      <c r="QTH81" s="216"/>
      <c r="QTI81" s="216"/>
      <c r="QTJ81" s="216"/>
      <c r="QTK81" s="216"/>
      <c r="QTL81" s="216"/>
      <c r="QTM81" s="216"/>
      <c r="QTN81" s="216"/>
      <c r="QTO81" s="216"/>
      <c r="QTP81" s="216"/>
      <c r="QTQ81" s="216"/>
      <c r="QTR81" s="216"/>
      <c r="QTS81" s="216"/>
      <c r="QTT81" s="216"/>
      <c r="QTU81" s="216"/>
      <c r="QTV81" s="216"/>
      <c r="QTW81" s="216"/>
      <c r="QTX81" s="216"/>
      <c r="QTY81" s="216"/>
      <c r="QTZ81" s="216"/>
      <c r="QUA81" s="216"/>
      <c r="QUB81" s="216"/>
      <c r="QUC81" s="216"/>
      <c r="QUD81" s="216"/>
      <c r="QUE81" s="216"/>
      <c r="QUF81" s="216"/>
      <c r="QUG81" s="216"/>
      <c r="QUH81" s="216"/>
      <c r="QUI81" s="216"/>
      <c r="QUJ81" s="216"/>
      <c r="QUK81" s="216"/>
      <c r="QUL81" s="216"/>
      <c r="QUM81" s="216"/>
      <c r="QUN81" s="216"/>
      <c r="QUO81" s="216"/>
      <c r="QUP81" s="216"/>
      <c r="QUQ81" s="216"/>
      <c r="QUR81" s="216"/>
      <c r="QUS81" s="216"/>
      <c r="QUT81" s="216"/>
      <c r="QUU81" s="216"/>
      <c r="QUV81" s="216"/>
      <c r="QUW81" s="216"/>
      <c r="QUX81" s="216"/>
      <c r="QUY81" s="216"/>
      <c r="QUZ81" s="216"/>
      <c r="QVA81" s="216"/>
      <c r="QVB81" s="216"/>
      <c r="QVC81" s="216"/>
      <c r="QVD81" s="216"/>
      <c r="QVE81" s="216"/>
      <c r="QVF81" s="216"/>
      <c r="QVG81" s="216"/>
      <c r="QVH81" s="216"/>
      <c r="QVI81" s="216"/>
      <c r="QVJ81" s="216"/>
      <c r="QVK81" s="216"/>
      <c r="QVL81" s="216"/>
      <c r="QVM81" s="216"/>
      <c r="QVN81" s="216"/>
      <c r="QVO81" s="216"/>
      <c r="QVP81" s="216"/>
      <c r="QVQ81" s="216"/>
      <c r="QVR81" s="216"/>
      <c r="QVS81" s="216"/>
      <c r="QVT81" s="216"/>
      <c r="QVU81" s="216"/>
      <c r="QVV81" s="216"/>
      <c r="QVW81" s="216"/>
      <c r="QVX81" s="216"/>
      <c r="QVY81" s="216"/>
      <c r="QVZ81" s="216"/>
      <c r="QWA81" s="216"/>
      <c r="QWB81" s="216"/>
      <c r="QWC81" s="216"/>
      <c r="QWD81" s="216"/>
      <c r="QWE81" s="216"/>
      <c r="QWF81" s="216"/>
      <c r="QWG81" s="216"/>
      <c r="QWH81" s="216"/>
      <c r="QWI81" s="216"/>
      <c r="QWJ81" s="216"/>
      <c r="QWK81" s="216"/>
      <c r="QWL81" s="216"/>
      <c r="QWM81" s="216"/>
      <c r="QWN81" s="216"/>
      <c r="QWO81" s="216"/>
      <c r="QWP81" s="216"/>
      <c r="QWQ81" s="216"/>
      <c r="QWR81" s="216"/>
      <c r="QWS81" s="216"/>
      <c r="QWT81" s="216"/>
      <c r="QWU81" s="216"/>
      <c r="QWV81" s="216"/>
      <c r="QWW81" s="216"/>
      <c r="QWX81" s="216"/>
      <c r="QWY81" s="216"/>
      <c r="QWZ81" s="216"/>
      <c r="QXA81" s="216"/>
      <c r="QXB81" s="216"/>
      <c r="QXC81" s="216"/>
      <c r="QXD81" s="216"/>
      <c r="QXE81" s="216"/>
      <c r="QXF81" s="216"/>
      <c r="QXG81" s="216"/>
      <c r="QXH81" s="216"/>
      <c r="QXI81" s="216"/>
      <c r="QXJ81" s="216"/>
      <c r="QXK81" s="216"/>
      <c r="QXL81" s="216"/>
      <c r="QXM81" s="216"/>
      <c r="QXN81" s="216"/>
      <c r="QXO81" s="216"/>
      <c r="QXP81" s="216"/>
      <c r="QXQ81" s="216"/>
      <c r="QXR81" s="216"/>
      <c r="QXS81" s="216"/>
      <c r="QXT81" s="216"/>
      <c r="QXU81" s="216"/>
      <c r="QXV81" s="216"/>
      <c r="QXW81" s="216"/>
      <c r="QXX81" s="216"/>
      <c r="QXY81" s="216"/>
      <c r="QXZ81" s="216"/>
      <c r="QYA81" s="216"/>
      <c r="QYB81" s="216"/>
      <c r="QYC81" s="216"/>
      <c r="QYD81" s="216"/>
      <c r="QYE81" s="216"/>
      <c r="QYF81" s="216"/>
      <c r="QYG81" s="216"/>
      <c r="QYH81" s="216"/>
      <c r="QYI81" s="216"/>
      <c r="QYJ81" s="216"/>
      <c r="QYK81" s="216"/>
      <c r="QYL81" s="216"/>
      <c r="QYM81" s="216"/>
      <c r="QYN81" s="216"/>
      <c r="QYO81" s="216"/>
      <c r="QYP81" s="216"/>
      <c r="QYQ81" s="216"/>
      <c r="QYR81" s="216"/>
      <c r="QYS81" s="216"/>
      <c r="QYT81" s="216"/>
      <c r="QYU81" s="216"/>
      <c r="QYV81" s="216"/>
      <c r="QYW81" s="216"/>
      <c r="QYX81" s="216"/>
      <c r="QYY81" s="216"/>
      <c r="QYZ81" s="216"/>
      <c r="QZA81" s="216"/>
      <c r="QZB81" s="216"/>
      <c r="QZC81" s="216"/>
      <c r="QZD81" s="216"/>
      <c r="QZE81" s="216"/>
      <c r="QZF81" s="216"/>
      <c r="QZG81" s="216"/>
      <c r="QZH81" s="216"/>
      <c r="QZI81" s="216"/>
      <c r="QZJ81" s="216"/>
      <c r="QZK81" s="216"/>
      <c r="QZL81" s="216"/>
      <c r="QZM81" s="216"/>
      <c r="QZN81" s="216"/>
      <c r="QZO81" s="216"/>
      <c r="QZP81" s="216"/>
      <c r="QZQ81" s="216"/>
      <c r="QZR81" s="216"/>
      <c r="QZS81" s="216"/>
      <c r="QZT81" s="216"/>
      <c r="QZU81" s="216"/>
      <c r="QZV81" s="216"/>
      <c r="QZW81" s="216"/>
      <c r="QZX81" s="216"/>
      <c r="QZY81" s="216"/>
      <c r="QZZ81" s="216"/>
      <c r="RAA81" s="216"/>
      <c r="RAB81" s="216"/>
      <c r="RAC81" s="216"/>
      <c r="RAD81" s="216"/>
      <c r="RAE81" s="216"/>
      <c r="RAF81" s="216"/>
      <c r="RAG81" s="216"/>
      <c r="RAH81" s="216"/>
      <c r="RAI81" s="216"/>
      <c r="RAJ81" s="216"/>
      <c r="RAK81" s="216"/>
      <c r="RAL81" s="216"/>
      <c r="RAM81" s="216"/>
      <c r="RAN81" s="216"/>
      <c r="RAO81" s="216"/>
      <c r="RAP81" s="216"/>
      <c r="RAQ81" s="216"/>
      <c r="RAR81" s="216"/>
      <c r="RAS81" s="216"/>
      <c r="RAT81" s="216"/>
      <c r="RAU81" s="216"/>
      <c r="RAV81" s="216"/>
      <c r="RAW81" s="216"/>
      <c r="RAX81" s="216"/>
      <c r="RAY81" s="216"/>
      <c r="RAZ81" s="216"/>
      <c r="RBA81" s="216"/>
      <c r="RBB81" s="216"/>
      <c r="RBC81" s="216"/>
      <c r="RBD81" s="216"/>
      <c r="RBE81" s="216"/>
      <c r="RBF81" s="216"/>
      <c r="RBG81" s="216"/>
      <c r="RBH81" s="216"/>
      <c r="RBI81" s="216"/>
      <c r="RBJ81" s="216"/>
      <c r="RBK81" s="216"/>
      <c r="RBL81" s="216"/>
      <c r="RBM81" s="216"/>
      <c r="RBN81" s="216"/>
      <c r="RBO81" s="216"/>
      <c r="RBP81" s="216"/>
      <c r="RBQ81" s="216"/>
      <c r="RBR81" s="216"/>
      <c r="RBS81" s="216"/>
      <c r="RBT81" s="216"/>
      <c r="RBU81" s="216"/>
      <c r="RBV81" s="216"/>
      <c r="RBW81" s="216"/>
      <c r="RBX81" s="216"/>
      <c r="RBY81" s="216"/>
      <c r="RBZ81" s="216"/>
      <c r="RCA81" s="216"/>
      <c r="RCB81" s="216"/>
      <c r="RCC81" s="216"/>
      <c r="RCD81" s="216"/>
      <c r="RCE81" s="216"/>
      <c r="RCF81" s="216"/>
      <c r="RCG81" s="216"/>
      <c r="RCH81" s="216"/>
      <c r="RCI81" s="216"/>
      <c r="RCJ81" s="216"/>
      <c r="RCK81" s="216"/>
      <c r="RCL81" s="216"/>
      <c r="RCM81" s="216"/>
      <c r="RCN81" s="216"/>
      <c r="RCO81" s="216"/>
      <c r="RCP81" s="216"/>
      <c r="RCQ81" s="216"/>
      <c r="RCR81" s="216"/>
      <c r="RCS81" s="216"/>
      <c r="RCT81" s="216"/>
      <c r="RCU81" s="216"/>
      <c r="RCV81" s="216"/>
      <c r="RCW81" s="216"/>
      <c r="RCX81" s="216"/>
      <c r="RCY81" s="216"/>
      <c r="RCZ81" s="216"/>
      <c r="RDA81" s="216"/>
      <c r="RDB81" s="216"/>
      <c r="RDC81" s="216"/>
      <c r="RDD81" s="216"/>
      <c r="RDE81" s="216"/>
      <c r="RDF81" s="216"/>
      <c r="RDG81" s="216"/>
      <c r="RDH81" s="216"/>
      <c r="RDI81" s="216"/>
      <c r="RDJ81" s="216"/>
      <c r="RDK81" s="216"/>
      <c r="RDL81" s="216"/>
      <c r="RDM81" s="216"/>
      <c r="RDN81" s="216"/>
      <c r="RDO81" s="216"/>
      <c r="RDP81" s="216"/>
      <c r="RDQ81" s="216"/>
      <c r="RDR81" s="216"/>
      <c r="RDS81" s="216"/>
      <c r="RDT81" s="216"/>
      <c r="RDU81" s="216"/>
      <c r="RDV81" s="216"/>
      <c r="RDW81" s="216"/>
      <c r="RDX81" s="216"/>
      <c r="RDY81" s="216"/>
      <c r="RDZ81" s="216"/>
      <c r="REA81" s="216"/>
      <c r="REB81" s="216"/>
      <c r="REC81" s="216"/>
      <c r="RED81" s="216"/>
      <c r="REE81" s="216"/>
      <c r="REF81" s="216"/>
      <c r="REG81" s="216"/>
      <c r="REH81" s="216"/>
      <c r="REI81" s="216"/>
      <c r="REJ81" s="216"/>
      <c r="REK81" s="216"/>
      <c r="REL81" s="216"/>
      <c r="REM81" s="216"/>
      <c r="REN81" s="216"/>
      <c r="REO81" s="216"/>
      <c r="REP81" s="216"/>
      <c r="REQ81" s="216"/>
      <c r="RER81" s="216"/>
      <c r="RES81" s="216"/>
      <c r="RET81" s="216"/>
      <c r="REU81" s="216"/>
      <c r="REV81" s="216"/>
      <c r="REW81" s="216"/>
      <c r="REX81" s="216"/>
      <c r="REY81" s="216"/>
      <c r="REZ81" s="216"/>
      <c r="RFA81" s="216"/>
      <c r="RFB81" s="216"/>
      <c r="RFC81" s="216"/>
      <c r="RFD81" s="216"/>
      <c r="RFE81" s="216"/>
      <c r="RFF81" s="216"/>
      <c r="RFG81" s="216"/>
      <c r="RFH81" s="216"/>
      <c r="RFI81" s="216"/>
      <c r="RFJ81" s="216"/>
      <c r="RFK81" s="216"/>
      <c r="RFL81" s="216"/>
      <c r="RFM81" s="216"/>
      <c r="RFN81" s="216"/>
      <c r="RFO81" s="216"/>
      <c r="RFP81" s="216"/>
      <c r="RFQ81" s="216"/>
      <c r="RFR81" s="216"/>
      <c r="RFS81" s="216"/>
      <c r="RFT81" s="216"/>
      <c r="RFU81" s="216"/>
      <c r="RFV81" s="216"/>
      <c r="RFW81" s="216"/>
      <c r="RFX81" s="216"/>
      <c r="RFY81" s="216"/>
      <c r="RFZ81" s="216"/>
      <c r="RGA81" s="216"/>
      <c r="RGB81" s="216"/>
      <c r="RGC81" s="216"/>
      <c r="RGD81" s="216"/>
      <c r="RGE81" s="216"/>
      <c r="RGF81" s="216"/>
      <c r="RGG81" s="216"/>
      <c r="RGH81" s="216"/>
      <c r="RGI81" s="216"/>
      <c r="RGJ81" s="216"/>
      <c r="RGK81" s="216"/>
      <c r="RGL81" s="216"/>
      <c r="RGM81" s="216"/>
      <c r="RGN81" s="216"/>
      <c r="RGO81" s="216"/>
      <c r="RGP81" s="216"/>
      <c r="RGQ81" s="216"/>
      <c r="RGR81" s="216"/>
      <c r="RGS81" s="216"/>
      <c r="RGT81" s="216"/>
      <c r="RGU81" s="216"/>
      <c r="RGV81" s="216"/>
      <c r="RGW81" s="216"/>
      <c r="RGX81" s="216"/>
      <c r="RGY81" s="216"/>
      <c r="RGZ81" s="216"/>
      <c r="RHA81" s="216"/>
      <c r="RHB81" s="216"/>
      <c r="RHC81" s="216"/>
      <c r="RHD81" s="216"/>
      <c r="RHE81" s="216"/>
      <c r="RHF81" s="216"/>
      <c r="RHG81" s="216"/>
      <c r="RHH81" s="216"/>
      <c r="RHI81" s="216"/>
      <c r="RHJ81" s="216"/>
      <c r="RHK81" s="216"/>
      <c r="RHL81" s="216"/>
      <c r="RHM81" s="216"/>
      <c r="RHN81" s="216"/>
      <c r="RHO81" s="216"/>
      <c r="RHP81" s="216"/>
      <c r="RHQ81" s="216"/>
      <c r="RHR81" s="216"/>
      <c r="RHS81" s="216"/>
      <c r="RHT81" s="216"/>
      <c r="RHU81" s="216"/>
      <c r="RHV81" s="216"/>
      <c r="RHW81" s="216"/>
      <c r="RHX81" s="216"/>
      <c r="RHY81" s="216"/>
      <c r="RHZ81" s="216"/>
      <c r="RIA81" s="216"/>
      <c r="RIB81" s="216"/>
      <c r="RIC81" s="216"/>
      <c r="RID81" s="216"/>
      <c r="RIE81" s="216"/>
      <c r="RIF81" s="216"/>
      <c r="RIG81" s="216"/>
      <c r="RIH81" s="216"/>
      <c r="RII81" s="216"/>
      <c r="RIJ81" s="216"/>
      <c r="RIK81" s="216"/>
      <c r="RIL81" s="216"/>
      <c r="RIM81" s="216"/>
      <c r="RIN81" s="216"/>
      <c r="RIO81" s="216"/>
      <c r="RIP81" s="216"/>
      <c r="RIQ81" s="216"/>
      <c r="RIR81" s="216"/>
      <c r="RIS81" s="216"/>
      <c r="RIT81" s="216"/>
      <c r="RIU81" s="216"/>
      <c r="RIV81" s="216"/>
      <c r="RIW81" s="216"/>
      <c r="RIX81" s="216"/>
      <c r="RIY81" s="216"/>
      <c r="RIZ81" s="216"/>
      <c r="RJA81" s="216"/>
      <c r="RJB81" s="216"/>
      <c r="RJC81" s="216"/>
      <c r="RJD81" s="216"/>
      <c r="RJE81" s="216"/>
      <c r="RJF81" s="216"/>
      <c r="RJG81" s="216"/>
      <c r="RJH81" s="216"/>
      <c r="RJI81" s="216"/>
      <c r="RJJ81" s="216"/>
      <c r="RJK81" s="216"/>
      <c r="RJL81" s="216"/>
      <c r="RJM81" s="216"/>
      <c r="RJN81" s="216"/>
      <c r="RJO81" s="216"/>
      <c r="RJP81" s="216"/>
      <c r="RJQ81" s="216"/>
      <c r="RJR81" s="216"/>
      <c r="RJS81" s="216"/>
      <c r="RJT81" s="216"/>
      <c r="RJU81" s="216"/>
      <c r="RJV81" s="216"/>
      <c r="RJW81" s="216"/>
      <c r="RJX81" s="216"/>
      <c r="RJY81" s="216"/>
      <c r="RJZ81" s="216"/>
      <c r="RKA81" s="216"/>
      <c r="RKB81" s="216"/>
      <c r="RKC81" s="216"/>
      <c r="RKD81" s="216"/>
      <c r="RKE81" s="216"/>
      <c r="RKF81" s="216"/>
      <c r="RKG81" s="216"/>
      <c r="RKH81" s="216"/>
      <c r="RKI81" s="216"/>
      <c r="RKJ81" s="216"/>
      <c r="RKK81" s="216"/>
      <c r="RKL81" s="216"/>
      <c r="RKM81" s="216"/>
      <c r="RKN81" s="216"/>
      <c r="RKO81" s="216"/>
      <c r="RKP81" s="216"/>
      <c r="RKQ81" s="216"/>
      <c r="RKR81" s="216"/>
      <c r="RKS81" s="216"/>
      <c r="RKT81" s="216"/>
      <c r="RKU81" s="216"/>
      <c r="RKV81" s="216"/>
      <c r="RKW81" s="216"/>
      <c r="RKX81" s="216"/>
      <c r="RKY81" s="216"/>
      <c r="RKZ81" s="216"/>
      <c r="RLA81" s="216"/>
      <c r="RLB81" s="216"/>
      <c r="RLC81" s="216"/>
      <c r="RLD81" s="216"/>
      <c r="RLE81" s="216"/>
      <c r="RLF81" s="216"/>
      <c r="RLG81" s="216"/>
      <c r="RLH81" s="216"/>
      <c r="RLI81" s="216"/>
      <c r="RLJ81" s="216"/>
      <c r="RLK81" s="216"/>
      <c r="RLL81" s="216"/>
      <c r="RLM81" s="216"/>
      <c r="RLN81" s="216"/>
      <c r="RLO81" s="216"/>
      <c r="RLP81" s="216"/>
      <c r="RLQ81" s="216"/>
      <c r="RLR81" s="216"/>
      <c r="RLS81" s="216"/>
      <c r="RLT81" s="216"/>
      <c r="RLU81" s="216"/>
      <c r="RLV81" s="216"/>
      <c r="RLW81" s="216"/>
      <c r="RLX81" s="216"/>
      <c r="RLY81" s="216"/>
      <c r="RLZ81" s="216"/>
      <c r="RMA81" s="216"/>
      <c r="RMB81" s="216"/>
      <c r="RMC81" s="216"/>
      <c r="RMD81" s="216"/>
      <c r="RME81" s="216"/>
      <c r="RMF81" s="216"/>
      <c r="RMG81" s="216"/>
      <c r="RMH81" s="216"/>
      <c r="RMI81" s="216"/>
      <c r="RMJ81" s="216"/>
      <c r="RMK81" s="216"/>
      <c r="RML81" s="216"/>
      <c r="RMM81" s="216"/>
      <c r="RMN81" s="216"/>
      <c r="RMO81" s="216"/>
      <c r="RMP81" s="216"/>
      <c r="RMQ81" s="216"/>
      <c r="RMR81" s="216"/>
      <c r="RMS81" s="216"/>
      <c r="RMT81" s="216"/>
      <c r="RMU81" s="216"/>
      <c r="RMV81" s="216"/>
      <c r="RMW81" s="216"/>
      <c r="RMX81" s="216"/>
      <c r="RMY81" s="216"/>
      <c r="RMZ81" s="216"/>
      <c r="RNA81" s="216"/>
      <c r="RNB81" s="216"/>
      <c r="RNC81" s="216"/>
      <c r="RND81" s="216"/>
      <c r="RNE81" s="216"/>
      <c r="RNF81" s="216"/>
      <c r="RNG81" s="216"/>
      <c r="RNH81" s="216"/>
      <c r="RNI81" s="216"/>
      <c r="RNJ81" s="216"/>
      <c r="RNK81" s="216"/>
      <c r="RNL81" s="216"/>
      <c r="RNM81" s="216"/>
      <c r="RNN81" s="216"/>
      <c r="RNO81" s="216"/>
      <c r="RNP81" s="216"/>
      <c r="RNQ81" s="216"/>
      <c r="RNR81" s="216"/>
      <c r="RNS81" s="216"/>
      <c r="RNT81" s="216"/>
      <c r="RNU81" s="216"/>
      <c r="RNV81" s="216"/>
      <c r="RNW81" s="216"/>
      <c r="RNX81" s="216"/>
      <c r="RNY81" s="216"/>
      <c r="RNZ81" s="216"/>
      <c r="ROA81" s="216"/>
      <c r="ROB81" s="216"/>
      <c r="ROC81" s="216"/>
      <c r="ROD81" s="216"/>
      <c r="ROE81" s="216"/>
      <c r="ROF81" s="216"/>
      <c r="ROG81" s="216"/>
      <c r="ROH81" s="216"/>
      <c r="ROI81" s="216"/>
      <c r="ROJ81" s="216"/>
      <c r="ROK81" s="216"/>
      <c r="ROL81" s="216"/>
      <c r="ROM81" s="216"/>
      <c r="RON81" s="216"/>
      <c r="ROO81" s="216"/>
      <c r="ROP81" s="216"/>
      <c r="ROQ81" s="216"/>
      <c r="ROR81" s="216"/>
      <c r="ROS81" s="216"/>
      <c r="ROT81" s="216"/>
      <c r="ROU81" s="216"/>
      <c r="ROV81" s="216"/>
      <c r="ROW81" s="216"/>
      <c r="ROX81" s="216"/>
      <c r="ROY81" s="216"/>
      <c r="ROZ81" s="216"/>
      <c r="RPA81" s="216"/>
      <c r="RPB81" s="216"/>
      <c r="RPC81" s="216"/>
      <c r="RPD81" s="216"/>
      <c r="RPE81" s="216"/>
      <c r="RPF81" s="216"/>
      <c r="RPG81" s="216"/>
      <c r="RPH81" s="216"/>
      <c r="RPI81" s="216"/>
      <c r="RPJ81" s="216"/>
      <c r="RPK81" s="216"/>
      <c r="RPL81" s="216"/>
      <c r="RPM81" s="216"/>
      <c r="RPN81" s="216"/>
      <c r="RPO81" s="216"/>
      <c r="RPP81" s="216"/>
      <c r="RPQ81" s="216"/>
      <c r="RPR81" s="216"/>
      <c r="RPS81" s="216"/>
      <c r="RPT81" s="216"/>
      <c r="RPU81" s="216"/>
      <c r="RPV81" s="216"/>
      <c r="RPW81" s="216"/>
      <c r="RPX81" s="216"/>
      <c r="RPY81" s="216"/>
      <c r="RPZ81" s="216"/>
      <c r="RQA81" s="216"/>
      <c r="RQB81" s="216"/>
      <c r="RQC81" s="216"/>
      <c r="RQD81" s="216"/>
      <c r="RQE81" s="216"/>
      <c r="RQF81" s="216"/>
      <c r="RQG81" s="216"/>
      <c r="RQH81" s="216"/>
      <c r="RQI81" s="216"/>
      <c r="RQJ81" s="216"/>
      <c r="RQK81" s="216"/>
      <c r="RQL81" s="216"/>
      <c r="RQM81" s="216"/>
      <c r="RQN81" s="216"/>
      <c r="RQO81" s="216"/>
      <c r="RQP81" s="216"/>
      <c r="RQQ81" s="216"/>
      <c r="RQR81" s="216"/>
      <c r="RQS81" s="216"/>
      <c r="RQT81" s="216"/>
      <c r="RQU81" s="216"/>
      <c r="RQV81" s="216"/>
      <c r="RQW81" s="216"/>
      <c r="RQX81" s="216"/>
      <c r="RQY81" s="216"/>
      <c r="RQZ81" s="216"/>
      <c r="RRA81" s="216"/>
      <c r="RRB81" s="216"/>
      <c r="RRC81" s="216"/>
      <c r="RRD81" s="216"/>
      <c r="RRE81" s="216"/>
      <c r="RRF81" s="216"/>
      <c r="RRG81" s="216"/>
      <c r="RRH81" s="216"/>
      <c r="RRI81" s="216"/>
      <c r="RRJ81" s="216"/>
      <c r="RRK81" s="216"/>
      <c r="RRL81" s="216"/>
      <c r="RRM81" s="216"/>
      <c r="RRN81" s="216"/>
      <c r="RRO81" s="216"/>
      <c r="RRP81" s="216"/>
      <c r="RRQ81" s="216"/>
      <c r="RRR81" s="216"/>
      <c r="RRS81" s="216"/>
      <c r="RRT81" s="216"/>
      <c r="RRU81" s="216"/>
      <c r="RRV81" s="216"/>
      <c r="RRW81" s="216"/>
      <c r="RRX81" s="216"/>
      <c r="RRY81" s="216"/>
      <c r="RRZ81" s="216"/>
      <c r="RSA81" s="216"/>
      <c r="RSB81" s="216"/>
      <c r="RSC81" s="216"/>
      <c r="RSD81" s="216"/>
      <c r="RSE81" s="216"/>
      <c r="RSF81" s="216"/>
      <c r="RSG81" s="216"/>
      <c r="RSH81" s="216"/>
      <c r="RSI81" s="216"/>
      <c r="RSJ81" s="216"/>
      <c r="RSK81" s="216"/>
      <c r="RSL81" s="216"/>
      <c r="RSM81" s="216"/>
      <c r="RSN81" s="216"/>
      <c r="RSO81" s="216"/>
      <c r="RSP81" s="216"/>
      <c r="RSQ81" s="216"/>
      <c r="RSR81" s="216"/>
      <c r="RSS81" s="216"/>
      <c r="RST81" s="216"/>
      <c r="RSU81" s="216"/>
      <c r="RSV81" s="216"/>
      <c r="RSW81" s="216"/>
      <c r="RSX81" s="216"/>
      <c r="RSY81" s="216"/>
      <c r="RSZ81" s="216"/>
      <c r="RTA81" s="216"/>
      <c r="RTB81" s="216"/>
      <c r="RTC81" s="216"/>
      <c r="RTD81" s="216"/>
      <c r="RTE81" s="216"/>
      <c r="RTF81" s="216"/>
      <c r="RTG81" s="216"/>
      <c r="RTH81" s="216"/>
      <c r="RTI81" s="216"/>
      <c r="RTJ81" s="216"/>
      <c r="RTK81" s="216"/>
      <c r="RTL81" s="216"/>
      <c r="RTM81" s="216"/>
      <c r="RTN81" s="216"/>
      <c r="RTO81" s="216"/>
      <c r="RTP81" s="216"/>
      <c r="RTQ81" s="216"/>
      <c r="RTR81" s="216"/>
      <c r="RTS81" s="216"/>
      <c r="RTT81" s="216"/>
      <c r="RTU81" s="216"/>
      <c r="RTV81" s="216"/>
      <c r="RTW81" s="216"/>
      <c r="RTX81" s="216"/>
      <c r="RTY81" s="216"/>
      <c r="RTZ81" s="216"/>
      <c r="RUA81" s="216"/>
      <c r="RUB81" s="216"/>
      <c r="RUC81" s="216"/>
      <c r="RUD81" s="216"/>
      <c r="RUE81" s="216"/>
      <c r="RUF81" s="216"/>
      <c r="RUG81" s="216"/>
      <c r="RUH81" s="216"/>
      <c r="RUI81" s="216"/>
      <c r="RUJ81" s="216"/>
      <c r="RUK81" s="216"/>
      <c r="RUL81" s="216"/>
      <c r="RUM81" s="216"/>
      <c r="RUN81" s="216"/>
      <c r="RUO81" s="216"/>
      <c r="RUP81" s="216"/>
      <c r="RUQ81" s="216"/>
      <c r="RUR81" s="216"/>
      <c r="RUS81" s="216"/>
      <c r="RUT81" s="216"/>
      <c r="RUU81" s="216"/>
      <c r="RUV81" s="216"/>
      <c r="RUW81" s="216"/>
      <c r="RUX81" s="216"/>
      <c r="RUY81" s="216"/>
      <c r="RUZ81" s="216"/>
      <c r="RVA81" s="216"/>
      <c r="RVB81" s="216"/>
      <c r="RVC81" s="216"/>
      <c r="RVD81" s="216"/>
      <c r="RVE81" s="216"/>
      <c r="RVF81" s="216"/>
      <c r="RVG81" s="216"/>
      <c r="RVH81" s="216"/>
      <c r="RVI81" s="216"/>
      <c r="RVJ81" s="216"/>
      <c r="RVK81" s="216"/>
      <c r="RVL81" s="216"/>
      <c r="RVM81" s="216"/>
      <c r="RVN81" s="216"/>
      <c r="RVO81" s="216"/>
      <c r="RVP81" s="216"/>
      <c r="RVQ81" s="216"/>
      <c r="RVR81" s="216"/>
      <c r="RVS81" s="216"/>
      <c r="RVT81" s="216"/>
      <c r="RVU81" s="216"/>
      <c r="RVV81" s="216"/>
      <c r="RVW81" s="216"/>
      <c r="RVX81" s="216"/>
      <c r="RVY81" s="216"/>
      <c r="RVZ81" s="216"/>
      <c r="RWA81" s="216"/>
      <c r="RWB81" s="216"/>
      <c r="RWC81" s="216"/>
      <c r="RWD81" s="216"/>
      <c r="RWE81" s="216"/>
      <c r="RWF81" s="216"/>
      <c r="RWG81" s="216"/>
      <c r="RWH81" s="216"/>
      <c r="RWI81" s="216"/>
      <c r="RWJ81" s="216"/>
      <c r="RWK81" s="216"/>
      <c r="RWL81" s="216"/>
      <c r="RWM81" s="216"/>
      <c r="RWN81" s="216"/>
      <c r="RWO81" s="216"/>
      <c r="RWP81" s="216"/>
      <c r="RWQ81" s="216"/>
      <c r="RWR81" s="216"/>
      <c r="RWS81" s="216"/>
      <c r="RWT81" s="216"/>
      <c r="RWU81" s="216"/>
      <c r="RWV81" s="216"/>
      <c r="RWW81" s="216"/>
      <c r="RWX81" s="216"/>
      <c r="RWY81" s="216"/>
      <c r="RWZ81" s="216"/>
      <c r="RXA81" s="216"/>
      <c r="RXB81" s="216"/>
      <c r="RXC81" s="216"/>
      <c r="RXD81" s="216"/>
      <c r="RXE81" s="216"/>
      <c r="RXF81" s="216"/>
      <c r="RXG81" s="216"/>
      <c r="RXH81" s="216"/>
      <c r="RXI81" s="216"/>
      <c r="RXJ81" s="216"/>
      <c r="RXK81" s="216"/>
      <c r="RXL81" s="216"/>
      <c r="RXM81" s="216"/>
      <c r="RXN81" s="216"/>
      <c r="RXO81" s="216"/>
      <c r="RXP81" s="216"/>
      <c r="RXQ81" s="216"/>
      <c r="RXR81" s="216"/>
      <c r="RXS81" s="216"/>
      <c r="RXT81" s="216"/>
      <c r="RXU81" s="216"/>
      <c r="RXV81" s="216"/>
      <c r="RXW81" s="216"/>
      <c r="RXX81" s="216"/>
      <c r="RXY81" s="216"/>
      <c r="RXZ81" s="216"/>
      <c r="RYA81" s="216"/>
      <c r="RYB81" s="216"/>
      <c r="RYC81" s="216"/>
      <c r="RYD81" s="216"/>
      <c r="RYE81" s="216"/>
      <c r="RYF81" s="216"/>
      <c r="RYG81" s="216"/>
      <c r="RYH81" s="216"/>
      <c r="RYI81" s="216"/>
      <c r="RYJ81" s="216"/>
      <c r="RYK81" s="216"/>
      <c r="RYL81" s="216"/>
      <c r="RYM81" s="216"/>
      <c r="RYN81" s="216"/>
      <c r="RYO81" s="216"/>
      <c r="RYP81" s="216"/>
      <c r="RYQ81" s="216"/>
      <c r="RYR81" s="216"/>
      <c r="RYS81" s="216"/>
      <c r="RYT81" s="216"/>
      <c r="RYU81" s="216"/>
      <c r="RYV81" s="216"/>
      <c r="RYW81" s="216"/>
      <c r="RYX81" s="216"/>
      <c r="RYY81" s="216"/>
      <c r="RYZ81" s="216"/>
      <c r="RZA81" s="216"/>
      <c r="RZB81" s="216"/>
      <c r="RZC81" s="216"/>
      <c r="RZD81" s="216"/>
      <c r="RZE81" s="216"/>
      <c r="RZF81" s="216"/>
      <c r="RZG81" s="216"/>
      <c r="RZH81" s="216"/>
      <c r="RZI81" s="216"/>
      <c r="RZJ81" s="216"/>
      <c r="RZK81" s="216"/>
      <c r="RZL81" s="216"/>
      <c r="RZM81" s="216"/>
      <c r="RZN81" s="216"/>
      <c r="RZO81" s="216"/>
      <c r="RZP81" s="216"/>
      <c r="RZQ81" s="216"/>
      <c r="RZR81" s="216"/>
      <c r="RZS81" s="216"/>
      <c r="RZT81" s="216"/>
      <c r="RZU81" s="216"/>
      <c r="RZV81" s="216"/>
      <c r="RZW81" s="216"/>
      <c r="RZX81" s="216"/>
      <c r="RZY81" s="216"/>
      <c r="RZZ81" s="216"/>
      <c r="SAA81" s="216"/>
      <c r="SAB81" s="216"/>
      <c r="SAC81" s="216"/>
      <c r="SAD81" s="216"/>
      <c r="SAE81" s="216"/>
      <c r="SAF81" s="216"/>
      <c r="SAG81" s="216"/>
      <c r="SAH81" s="216"/>
      <c r="SAI81" s="216"/>
      <c r="SAJ81" s="216"/>
      <c r="SAK81" s="216"/>
      <c r="SAL81" s="216"/>
      <c r="SAM81" s="216"/>
      <c r="SAN81" s="216"/>
      <c r="SAO81" s="216"/>
      <c r="SAP81" s="216"/>
      <c r="SAQ81" s="216"/>
      <c r="SAR81" s="216"/>
      <c r="SAS81" s="216"/>
      <c r="SAT81" s="216"/>
      <c r="SAU81" s="216"/>
      <c r="SAV81" s="216"/>
      <c r="SAW81" s="216"/>
      <c r="SAX81" s="216"/>
      <c r="SAY81" s="216"/>
      <c r="SAZ81" s="216"/>
      <c r="SBA81" s="216"/>
      <c r="SBB81" s="216"/>
      <c r="SBC81" s="216"/>
      <c r="SBD81" s="216"/>
      <c r="SBE81" s="216"/>
      <c r="SBF81" s="216"/>
      <c r="SBG81" s="216"/>
      <c r="SBH81" s="216"/>
      <c r="SBI81" s="216"/>
      <c r="SBJ81" s="216"/>
      <c r="SBK81" s="216"/>
      <c r="SBL81" s="216"/>
      <c r="SBM81" s="216"/>
      <c r="SBN81" s="216"/>
      <c r="SBO81" s="216"/>
      <c r="SBP81" s="216"/>
      <c r="SBQ81" s="216"/>
      <c r="SBR81" s="216"/>
      <c r="SBS81" s="216"/>
      <c r="SBT81" s="216"/>
      <c r="SBU81" s="216"/>
      <c r="SBV81" s="216"/>
      <c r="SBW81" s="216"/>
      <c r="SBX81" s="216"/>
      <c r="SBY81" s="216"/>
      <c r="SBZ81" s="216"/>
      <c r="SCA81" s="216"/>
      <c r="SCB81" s="216"/>
      <c r="SCC81" s="216"/>
      <c r="SCD81" s="216"/>
      <c r="SCE81" s="216"/>
      <c r="SCF81" s="216"/>
      <c r="SCG81" s="216"/>
      <c r="SCH81" s="216"/>
      <c r="SCI81" s="216"/>
      <c r="SCJ81" s="216"/>
      <c r="SCK81" s="216"/>
      <c r="SCL81" s="216"/>
      <c r="SCM81" s="216"/>
      <c r="SCN81" s="216"/>
      <c r="SCO81" s="216"/>
      <c r="SCP81" s="216"/>
      <c r="SCQ81" s="216"/>
      <c r="SCR81" s="216"/>
      <c r="SCS81" s="216"/>
      <c r="SCT81" s="216"/>
      <c r="SCU81" s="216"/>
      <c r="SCV81" s="216"/>
      <c r="SCW81" s="216"/>
      <c r="SCX81" s="216"/>
      <c r="SCY81" s="216"/>
      <c r="SCZ81" s="216"/>
      <c r="SDA81" s="216"/>
      <c r="SDB81" s="216"/>
      <c r="SDC81" s="216"/>
      <c r="SDD81" s="216"/>
      <c r="SDE81" s="216"/>
      <c r="SDF81" s="216"/>
      <c r="SDG81" s="216"/>
      <c r="SDH81" s="216"/>
      <c r="SDI81" s="216"/>
      <c r="SDJ81" s="216"/>
      <c r="SDK81" s="216"/>
      <c r="SDL81" s="216"/>
      <c r="SDM81" s="216"/>
      <c r="SDN81" s="216"/>
      <c r="SDO81" s="216"/>
      <c r="SDP81" s="216"/>
      <c r="SDQ81" s="216"/>
      <c r="SDR81" s="216"/>
      <c r="SDS81" s="216"/>
      <c r="SDT81" s="216"/>
      <c r="SDU81" s="216"/>
      <c r="SDV81" s="216"/>
      <c r="SDW81" s="216"/>
      <c r="SDX81" s="216"/>
      <c r="SDY81" s="216"/>
      <c r="SDZ81" s="216"/>
      <c r="SEA81" s="216"/>
      <c r="SEB81" s="216"/>
      <c r="SEC81" s="216"/>
      <c r="SED81" s="216"/>
      <c r="SEE81" s="216"/>
      <c r="SEF81" s="216"/>
      <c r="SEG81" s="216"/>
      <c r="SEH81" s="216"/>
      <c r="SEI81" s="216"/>
      <c r="SEJ81" s="216"/>
      <c r="SEK81" s="216"/>
      <c r="SEL81" s="216"/>
      <c r="SEM81" s="216"/>
      <c r="SEN81" s="216"/>
      <c r="SEO81" s="216"/>
      <c r="SEP81" s="216"/>
      <c r="SEQ81" s="216"/>
      <c r="SER81" s="216"/>
      <c r="SES81" s="216"/>
      <c r="SET81" s="216"/>
      <c r="SEU81" s="216"/>
      <c r="SEV81" s="216"/>
      <c r="SEW81" s="216"/>
      <c r="SEX81" s="216"/>
      <c r="SEY81" s="216"/>
      <c r="SEZ81" s="216"/>
      <c r="SFA81" s="216"/>
      <c r="SFB81" s="216"/>
      <c r="SFC81" s="216"/>
      <c r="SFD81" s="216"/>
      <c r="SFE81" s="216"/>
      <c r="SFF81" s="216"/>
      <c r="SFG81" s="216"/>
      <c r="SFH81" s="216"/>
      <c r="SFI81" s="216"/>
      <c r="SFJ81" s="216"/>
      <c r="SFK81" s="216"/>
      <c r="SFL81" s="216"/>
      <c r="SFM81" s="216"/>
      <c r="SFN81" s="216"/>
      <c r="SFO81" s="216"/>
      <c r="SFP81" s="216"/>
      <c r="SFQ81" s="216"/>
      <c r="SFR81" s="216"/>
      <c r="SFS81" s="216"/>
      <c r="SFT81" s="216"/>
      <c r="SFU81" s="216"/>
      <c r="SFV81" s="216"/>
      <c r="SFW81" s="216"/>
      <c r="SFX81" s="216"/>
      <c r="SFY81" s="216"/>
      <c r="SFZ81" s="216"/>
      <c r="SGA81" s="216"/>
      <c r="SGB81" s="216"/>
      <c r="SGC81" s="216"/>
      <c r="SGD81" s="216"/>
      <c r="SGE81" s="216"/>
      <c r="SGF81" s="216"/>
      <c r="SGG81" s="216"/>
      <c r="SGH81" s="216"/>
      <c r="SGI81" s="216"/>
      <c r="SGJ81" s="216"/>
      <c r="SGK81" s="216"/>
      <c r="SGL81" s="216"/>
      <c r="SGM81" s="216"/>
      <c r="SGN81" s="216"/>
      <c r="SGO81" s="216"/>
      <c r="SGP81" s="216"/>
      <c r="SGQ81" s="216"/>
      <c r="SGR81" s="216"/>
      <c r="SGS81" s="216"/>
      <c r="SGT81" s="216"/>
      <c r="SGU81" s="216"/>
      <c r="SGV81" s="216"/>
      <c r="SGW81" s="216"/>
      <c r="SGX81" s="216"/>
      <c r="SGY81" s="216"/>
      <c r="SGZ81" s="216"/>
      <c r="SHA81" s="216"/>
      <c r="SHB81" s="216"/>
      <c r="SHC81" s="216"/>
      <c r="SHD81" s="216"/>
      <c r="SHE81" s="216"/>
      <c r="SHF81" s="216"/>
      <c r="SHG81" s="216"/>
      <c r="SHH81" s="216"/>
      <c r="SHI81" s="216"/>
      <c r="SHJ81" s="216"/>
      <c r="SHK81" s="216"/>
      <c r="SHL81" s="216"/>
      <c r="SHM81" s="216"/>
      <c r="SHN81" s="216"/>
      <c r="SHO81" s="216"/>
      <c r="SHP81" s="216"/>
      <c r="SHQ81" s="216"/>
      <c r="SHR81" s="216"/>
      <c r="SHS81" s="216"/>
      <c r="SHT81" s="216"/>
      <c r="SHU81" s="216"/>
      <c r="SHV81" s="216"/>
      <c r="SHW81" s="216"/>
      <c r="SHX81" s="216"/>
      <c r="SHY81" s="216"/>
      <c r="SHZ81" s="216"/>
      <c r="SIA81" s="216"/>
      <c r="SIB81" s="216"/>
      <c r="SIC81" s="216"/>
      <c r="SID81" s="216"/>
      <c r="SIE81" s="216"/>
      <c r="SIF81" s="216"/>
      <c r="SIG81" s="216"/>
      <c r="SIH81" s="216"/>
      <c r="SII81" s="216"/>
      <c r="SIJ81" s="216"/>
      <c r="SIK81" s="216"/>
      <c r="SIL81" s="216"/>
      <c r="SIM81" s="216"/>
      <c r="SIN81" s="216"/>
      <c r="SIO81" s="216"/>
      <c r="SIP81" s="216"/>
      <c r="SIQ81" s="216"/>
      <c r="SIR81" s="216"/>
      <c r="SIS81" s="216"/>
      <c r="SIT81" s="216"/>
      <c r="SIU81" s="216"/>
      <c r="SIV81" s="216"/>
      <c r="SIW81" s="216"/>
      <c r="SIX81" s="216"/>
      <c r="SIY81" s="216"/>
      <c r="SIZ81" s="216"/>
      <c r="SJA81" s="216"/>
      <c r="SJB81" s="216"/>
      <c r="SJC81" s="216"/>
      <c r="SJD81" s="216"/>
      <c r="SJE81" s="216"/>
      <c r="SJF81" s="216"/>
      <c r="SJG81" s="216"/>
      <c r="SJH81" s="216"/>
      <c r="SJI81" s="216"/>
      <c r="SJJ81" s="216"/>
      <c r="SJK81" s="216"/>
      <c r="SJL81" s="216"/>
      <c r="SJM81" s="216"/>
      <c r="SJN81" s="216"/>
      <c r="SJO81" s="216"/>
      <c r="SJP81" s="216"/>
      <c r="SJQ81" s="216"/>
      <c r="SJR81" s="216"/>
      <c r="SJS81" s="216"/>
      <c r="SJT81" s="216"/>
      <c r="SJU81" s="216"/>
      <c r="SJV81" s="216"/>
      <c r="SJW81" s="216"/>
      <c r="SJX81" s="216"/>
      <c r="SJY81" s="216"/>
      <c r="SJZ81" s="216"/>
      <c r="SKA81" s="216"/>
      <c r="SKB81" s="216"/>
      <c r="SKC81" s="216"/>
      <c r="SKD81" s="216"/>
      <c r="SKE81" s="216"/>
      <c r="SKF81" s="216"/>
      <c r="SKG81" s="216"/>
      <c r="SKH81" s="216"/>
      <c r="SKI81" s="216"/>
      <c r="SKJ81" s="216"/>
      <c r="SKK81" s="216"/>
      <c r="SKL81" s="216"/>
      <c r="SKM81" s="216"/>
      <c r="SKN81" s="216"/>
      <c r="SKO81" s="216"/>
      <c r="SKP81" s="216"/>
      <c r="SKQ81" s="216"/>
      <c r="SKR81" s="216"/>
      <c r="SKS81" s="216"/>
      <c r="SKT81" s="216"/>
      <c r="SKU81" s="216"/>
      <c r="SKV81" s="216"/>
      <c r="SKW81" s="216"/>
      <c r="SKX81" s="216"/>
      <c r="SKY81" s="216"/>
      <c r="SKZ81" s="216"/>
      <c r="SLA81" s="216"/>
      <c r="SLB81" s="216"/>
      <c r="SLC81" s="216"/>
      <c r="SLD81" s="216"/>
      <c r="SLE81" s="216"/>
      <c r="SLF81" s="216"/>
      <c r="SLG81" s="216"/>
      <c r="SLH81" s="216"/>
      <c r="SLI81" s="216"/>
      <c r="SLJ81" s="216"/>
      <c r="SLK81" s="216"/>
      <c r="SLL81" s="216"/>
      <c r="SLM81" s="216"/>
      <c r="SLN81" s="216"/>
      <c r="SLO81" s="216"/>
      <c r="SLP81" s="216"/>
      <c r="SLQ81" s="216"/>
      <c r="SLR81" s="216"/>
      <c r="SLS81" s="216"/>
      <c r="SLT81" s="216"/>
      <c r="SLU81" s="216"/>
      <c r="SLV81" s="216"/>
      <c r="SLW81" s="216"/>
      <c r="SLX81" s="216"/>
      <c r="SLY81" s="216"/>
      <c r="SLZ81" s="216"/>
      <c r="SMA81" s="216"/>
      <c r="SMB81" s="216"/>
      <c r="SMC81" s="216"/>
      <c r="SMD81" s="216"/>
      <c r="SME81" s="216"/>
      <c r="SMF81" s="216"/>
      <c r="SMG81" s="216"/>
      <c r="SMH81" s="216"/>
      <c r="SMI81" s="216"/>
      <c r="SMJ81" s="216"/>
      <c r="SMK81" s="216"/>
      <c r="SML81" s="216"/>
      <c r="SMM81" s="216"/>
      <c r="SMN81" s="216"/>
      <c r="SMO81" s="216"/>
      <c r="SMP81" s="216"/>
      <c r="SMQ81" s="216"/>
      <c r="SMR81" s="216"/>
      <c r="SMS81" s="216"/>
      <c r="SMT81" s="216"/>
      <c r="SMU81" s="216"/>
      <c r="SMV81" s="216"/>
      <c r="SMW81" s="216"/>
      <c r="SMX81" s="216"/>
      <c r="SMY81" s="216"/>
      <c r="SMZ81" s="216"/>
      <c r="SNA81" s="216"/>
      <c r="SNB81" s="216"/>
      <c r="SNC81" s="216"/>
      <c r="SND81" s="216"/>
      <c r="SNE81" s="216"/>
      <c r="SNF81" s="216"/>
      <c r="SNG81" s="216"/>
      <c r="SNH81" s="216"/>
      <c r="SNI81" s="216"/>
      <c r="SNJ81" s="216"/>
      <c r="SNK81" s="216"/>
      <c r="SNL81" s="216"/>
      <c r="SNM81" s="216"/>
      <c r="SNN81" s="216"/>
      <c r="SNO81" s="216"/>
      <c r="SNP81" s="216"/>
      <c r="SNQ81" s="216"/>
      <c r="SNR81" s="216"/>
      <c r="SNS81" s="216"/>
      <c r="SNT81" s="216"/>
      <c r="SNU81" s="216"/>
      <c r="SNV81" s="216"/>
      <c r="SNW81" s="216"/>
      <c r="SNX81" s="216"/>
      <c r="SNY81" s="216"/>
      <c r="SNZ81" s="216"/>
      <c r="SOA81" s="216"/>
      <c r="SOB81" s="216"/>
      <c r="SOC81" s="216"/>
      <c r="SOD81" s="216"/>
      <c r="SOE81" s="216"/>
      <c r="SOF81" s="216"/>
      <c r="SOG81" s="216"/>
      <c r="SOH81" s="216"/>
      <c r="SOI81" s="216"/>
      <c r="SOJ81" s="216"/>
      <c r="SOK81" s="216"/>
      <c r="SOL81" s="216"/>
      <c r="SOM81" s="216"/>
      <c r="SON81" s="216"/>
      <c r="SOO81" s="216"/>
      <c r="SOP81" s="216"/>
      <c r="SOQ81" s="216"/>
      <c r="SOR81" s="216"/>
      <c r="SOS81" s="216"/>
      <c r="SOT81" s="216"/>
      <c r="SOU81" s="216"/>
      <c r="SOV81" s="216"/>
      <c r="SOW81" s="216"/>
      <c r="SOX81" s="216"/>
      <c r="SOY81" s="216"/>
      <c r="SOZ81" s="216"/>
      <c r="SPA81" s="216"/>
      <c r="SPB81" s="216"/>
      <c r="SPC81" s="216"/>
      <c r="SPD81" s="216"/>
      <c r="SPE81" s="216"/>
      <c r="SPF81" s="216"/>
      <c r="SPG81" s="216"/>
      <c r="SPH81" s="216"/>
      <c r="SPI81" s="216"/>
      <c r="SPJ81" s="216"/>
      <c r="SPK81" s="216"/>
      <c r="SPL81" s="216"/>
      <c r="SPM81" s="216"/>
      <c r="SPN81" s="216"/>
      <c r="SPO81" s="216"/>
      <c r="SPP81" s="216"/>
      <c r="SPQ81" s="216"/>
      <c r="SPR81" s="216"/>
      <c r="SPS81" s="216"/>
      <c r="SPT81" s="216"/>
      <c r="SPU81" s="216"/>
      <c r="SPV81" s="216"/>
      <c r="SPW81" s="216"/>
      <c r="SPX81" s="216"/>
      <c r="SPY81" s="216"/>
      <c r="SPZ81" s="216"/>
      <c r="SQA81" s="216"/>
      <c r="SQB81" s="216"/>
      <c r="SQC81" s="216"/>
      <c r="SQD81" s="216"/>
      <c r="SQE81" s="216"/>
      <c r="SQF81" s="216"/>
      <c r="SQG81" s="216"/>
      <c r="SQH81" s="216"/>
      <c r="SQI81" s="216"/>
      <c r="SQJ81" s="216"/>
      <c r="SQK81" s="216"/>
      <c r="SQL81" s="216"/>
      <c r="SQM81" s="216"/>
      <c r="SQN81" s="216"/>
      <c r="SQO81" s="216"/>
      <c r="SQP81" s="216"/>
      <c r="SQQ81" s="216"/>
      <c r="SQR81" s="216"/>
      <c r="SQS81" s="216"/>
      <c r="SQT81" s="216"/>
      <c r="SQU81" s="216"/>
      <c r="SQV81" s="216"/>
      <c r="SQW81" s="216"/>
      <c r="SQX81" s="216"/>
      <c r="SQY81" s="216"/>
      <c r="SQZ81" s="216"/>
      <c r="SRA81" s="216"/>
      <c r="SRB81" s="216"/>
      <c r="SRC81" s="216"/>
      <c r="SRD81" s="216"/>
      <c r="SRE81" s="216"/>
      <c r="SRF81" s="216"/>
      <c r="SRG81" s="216"/>
      <c r="SRH81" s="216"/>
      <c r="SRI81" s="216"/>
      <c r="SRJ81" s="216"/>
      <c r="SRK81" s="216"/>
      <c r="SRL81" s="216"/>
      <c r="SRM81" s="216"/>
      <c r="SRN81" s="216"/>
      <c r="SRO81" s="216"/>
      <c r="SRP81" s="216"/>
      <c r="SRQ81" s="216"/>
      <c r="SRR81" s="216"/>
      <c r="SRS81" s="216"/>
      <c r="SRT81" s="216"/>
      <c r="SRU81" s="216"/>
      <c r="SRV81" s="216"/>
      <c r="SRW81" s="216"/>
      <c r="SRX81" s="216"/>
      <c r="SRY81" s="216"/>
      <c r="SRZ81" s="216"/>
      <c r="SSA81" s="216"/>
      <c r="SSB81" s="216"/>
      <c r="SSC81" s="216"/>
      <c r="SSD81" s="216"/>
      <c r="SSE81" s="216"/>
      <c r="SSF81" s="216"/>
      <c r="SSG81" s="216"/>
      <c r="SSH81" s="216"/>
      <c r="SSI81" s="216"/>
      <c r="SSJ81" s="216"/>
      <c r="SSK81" s="216"/>
      <c r="SSL81" s="216"/>
      <c r="SSM81" s="216"/>
      <c r="SSN81" s="216"/>
      <c r="SSO81" s="216"/>
      <c r="SSP81" s="216"/>
      <c r="SSQ81" s="216"/>
      <c r="SSR81" s="216"/>
      <c r="SSS81" s="216"/>
      <c r="SST81" s="216"/>
      <c r="SSU81" s="216"/>
      <c r="SSV81" s="216"/>
      <c r="SSW81" s="216"/>
      <c r="SSX81" s="216"/>
      <c r="SSY81" s="216"/>
      <c r="SSZ81" s="216"/>
      <c r="STA81" s="216"/>
      <c r="STB81" s="216"/>
      <c r="STC81" s="216"/>
      <c r="STD81" s="216"/>
      <c r="STE81" s="216"/>
      <c r="STF81" s="216"/>
      <c r="STG81" s="216"/>
      <c r="STH81" s="216"/>
      <c r="STI81" s="216"/>
      <c r="STJ81" s="216"/>
      <c r="STK81" s="216"/>
      <c r="STL81" s="216"/>
      <c r="STM81" s="216"/>
      <c r="STN81" s="216"/>
      <c r="STO81" s="216"/>
      <c r="STP81" s="216"/>
      <c r="STQ81" s="216"/>
      <c r="STR81" s="216"/>
      <c r="STS81" s="216"/>
      <c r="STT81" s="216"/>
      <c r="STU81" s="216"/>
      <c r="STV81" s="216"/>
      <c r="STW81" s="216"/>
      <c r="STX81" s="216"/>
      <c r="STY81" s="216"/>
      <c r="STZ81" s="216"/>
      <c r="SUA81" s="216"/>
      <c r="SUB81" s="216"/>
      <c r="SUC81" s="216"/>
      <c r="SUD81" s="216"/>
      <c r="SUE81" s="216"/>
      <c r="SUF81" s="216"/>
      <c r="SUG81" s="216"/>
      <c r="SUH81" s="216"/>
      <c r="SUI81" s="216"/>
      <c r="SUJ81" s="216"/>
      <c r="SUK81" s="216"/>
      <c r="SUL81" s="216"/>
      <c r="SUM81" s="216"/>
      <c r="SUN81" s="216"/>
      <c r="SUO81" s="216"/>
      <c r="SUP81" s="216"/>
      <c r="SUQ81" s="216"/>
      <c r="SUR81" s="216"/>
      <c r="SUS81" s="216"/>
      <c r="SUT81" s="216"/>
      <c r="SUU81" s="216"/>
      <c r="SUV81" s="216"/>
      <c r="SUW81" s="216"/>
      <c r="SUX81" s="216"/>
      <c r="SUY81" s="216"/>
      <c r="SUZ81" s="216"/>
      <c r="SVA81" s="216"/>
      <c r="SVB81" s="216"/>
      <c r="SVC81" s="216"/>
      <c r="SVD81" s="216"/>
      <c r="SVE81" s="216"/>
      <c r="SVF81" s="216"/>
      <c r="SVG81" s="216"/>
      <c r="SVH81" s="216"/>
      <c r="SVI81" s="216"/>
      <c r="SVJ81" s="216"/>
      <c r="SVK81" s="216"/>
      <c r="SVL81" s="216"/>
      <c r="SVM81" s="216"/>
      <c r="SVN81" s="216"/>
      <c r="SVO81" s="216"/>
      <c r="SVP81" s="216"/>
      <c r="SVQ81" s="216"/>
      <c r="SVR81" s="216"/>
      <c r="SVS81" s="216"/>
      <c r="SVT81" s="216"/>
      <c r="SVU81" s="216"/>
      <c r="SVV81" s="216"/>
      <c r="SVW81" s="216"/>
      <c r="SVX81" s="216"/>
      <c r="SVY81" s="216"/>
      <c r="SVZ81" s="216"/>
      <c r="SWA81" s="216"/>
      <c r="SWB81" s="216"/>
      <c r="SWC81" s="216"/>
      <c r="SWD81" s="216"/>
      <c r="SWE81" s="216"/>
      <c r="SWF81" s="216"/>
      <c r="SWG81" s="216"/>
      <c r="SWH81" s="216"/>
      <c r="SWI81" s="216"/>
      <c r="SWJ81" s="216"/>
      <c r="SWK81" s="216"/>
      <c r="SWL81" s="216"/>
      <c r="SWM81" s="216"/>
      <c r="SWN81" s="216"/>
      <c r="SWO81" s="216"/>
      <c r="SWP81" s="216"/>
      <c r="SWQ81" s="216"/>
      <c r="SWR81" s="216"/>
      <c r="SWS81" s="216"/>
      <c r="SWT81" s="216"/>
      <c r="SWU81" s="216"/>
      <c r="SWV81" s="216"/>
      <c r="SWW81" s="216"/>
      <c r="SWX81" s="216"/>
      <c r="SWY81" s="216"/>
      <c r="SWZ81" s="216"/>
      <c r="SXA81" s="216"/>
      <c r="SXB81" s="216"/>
      <c r="SXC81" s="216"/>
      <c r="SXD81" s="216"/>
      <c r="SXE81" s="216"/>
      <c r="SXF81" s="216"/>
      <c r="SXG81" s="216"/>
      <c r="SXH81" s="216"/>
      <c r="SXI81" s="216"/>
      <c r="SXJ81" s="216"/>
      <c r="SXK81" s="216"/>
      <c r="SXL81" s="216"/>
      <c r="SXM81" s="216"/>
      <c r="SXN81" s="216"/>
      <c r="SXO81" s="216"/>
      <c r="SXP81" s="216"/>
      <c r="SXQ81" s="216"/>
      <c r="SXR81" s="216"/>
      <c r="SXS81" s="216"/>
      <c r="SXT81" s="216"/>
      <c r="SXU81" s="216"/>
      <c r="SXV81" s="216"/>
      <c r="SXW81" s="216"/>
      <c r="SXX81" s="216"/>
      <c r="SXY81" s="216"/>
      <c r="SXZ81" s="216"/>
      <c r="SYA81" s="216"/>
      <c r="SYB81" s="216"/>
      <c r="SYC81" s="216"/>
      <c r="SYD81" s="216"/>
      <c r="SYE81" s="216"/>
      <c r="SYF81" s="216"/>
      <c r="SYG81" s="216"/>
      <c r="SYH81" s="216"/>
      <c r="SYI81" s="216"/>
      <c r="SYJ81" s="216"/>
      <c r="SYK81" s="216"/>
      <c r="SYL81" s="216"/>
      <c r="SYM81" s="216"/>
      <c r="SYN81" s="216"/>
      <c r="SYO81" s="216"/>
      <c r="SYP81" s="216"/>
      <c r="SYQ81" s="216"/>
      <c r="SYR81" s="216"/>
      <c r="SYS81" s="216"/>
      <c r="SYT81" s="216"/>
      <c r="SYU81" s="216"/>
      <c r="SYV81" s="216"/>
      <c r="SYW81" s="216"/>
      <c r="SYX81" s="216"/>
      <c r="SYY81" s="216"/>
      <c r="SYZ81" s="216"/>
      <c r="SZA81" s="216"/>
      <c r="SZB81" s="216"/>
      <c r="SZC81" s="216"/>
      <c r="SZD81" s="216"/>
      <c r="SZE81" s="216"/>
      <c r="SZF81" s="216"/>
      <c r="SZG81" s="216"/>
      <c r="SZH81" s="216"/>
      <c r="SZI81" s="216"/>
      <c r="SZJ81" s="216"/>
      <c r="SZK81" s="216"/>
      <c r="SZL81" s="216"/>
      <c r="SZM81" s="216"/>
      <c r="SZN81" s="216"/>
      <c r="SZO81" s="216"/>
      <c r="SZP81" s="216"/>
      <c r="SZQ81" s="216"/>
      <c r="SZR81" s="216"/>
      <c r="SZS81" s="216"/>
      <c r="SZT81" s="216"/>
      <c r="SZU81" s="216"/>
      <c r="SZV81" s="216"/>
      <c r="SZW81" s="216"/>
      <c r="SZX81" s="216"/>
      <c r="SZY81" s="216"/>
      <c r="SZZ81" s="216"/>
      <c r="TAA81" s="216"/>
      <c r="TAB81" s="216"/>
      <c r="TAC81" s="216"/>
      <c r="TAD81" s="216"/>
      <c r="TAE81" s="216"/>
      <c r="TAF81" s="216"/>
      <c r="TAG81" s="216"/>
      <c r="TAH81" s="216"/>
      <c r="TAI81" s="216"/>
      <c r="TAJ81" s="216"/>
      <c r="TAK81" s="216"/>
      <c r="TAL81" s="216"/>
      <c r="TAM81" s="216"/>
      <c r="TAN81" s="216"/>
      <c r="TAO81" s="216"/>
      <c r="TAP81" s="216"/>
      <c r="TAQ81" s="216"/>
      <c r="TAR81" s="216"/>
      <c r="TAS81" s="216"/>
      <c r="TAT81" s="216"/>
      <c r="TAU81" s="216"/>
      <c r="TAV81" s="216"/>
      <c r="TAW81" s="216"/>
      <c r="TAX81" s="216"/>
      <c r="TAY81" s="216"/>
      <c r="TAZ81" s="216"/>
      <c r="TBA81" s="216"/>
      <c r="TBB81" s="216"/>
      <c r="TBC81" s="216"/>
      <c r="TBD81" s="216"/>
      <c r="TBE81" s="216"/>
      <c r="TBF81" s="216"/>
      <c r="TBG81" s="216"/>
      <c r="TBH81" s="216"/>
      <c r="TBI81" s="216"/>
      <c r="TBJ81" s="216"/>
      <c r="TBK81" s="216"/>
      <c r="TBL81" s="216"/>
      <c r="TBM81" s="216"/>
      <c r="TBN81" s="216"/>
      <c r="TBO81" s="216"/>
      <c r="TBP81" s="216"/>
      <c r="TBQ81" s="216"/>
      <c r="TBR81" s="216"/>
      <c r="TBS81" s="216"/>
      <c r="TBT81" s="216"/>
      <c r="TBU81" s="216"/>
      <c r="TBV81" s="216"/>
      <c r="TBW81" s="216"/>
      <c r="TBX81" s="216"/>
      <c r="TBY81" s="216"/>
      <c r="TBZ81" s="216"/>
      <c r="TCA81" s="216"/>
      <c r="TCB81" s="216"/>
      <c r="TCC81" s="216"/>
      <c r="TCD81" s="216"/>
      <c r="TCE81" s="216"/>
      <c r="TCF81" s="216"/>
      <c r="TCG81" s="216"/>
      <c r="TCH81" s="216"/>
      <c r="TCI81" s="216"/>
      <c r="TCJ81" s="216"/>
      <c r="TCK81" s="216"/>
      <c r="TCL81" s="216"/>
      <c r="TCM81" s="216"/>
      <c r="TCN81" s="216"/>
      <c r="TCO81" s="216"/>
      <c r="TCP81" s="216"/>
      <c r="TCQ81" s="216"/>
      <c r="TCR81" s="216"/>
      <c r="TCS81" s="216"/>
      <c r="TCT81" s="216"/>
      <c r="TCU81" s="216"/>
      <c r="TCV81" s="216"/>
      <c r="TCW81" s="216"/>
      <c r="TCX81" s="216"/>
      <c r="TCY81" s="216"/>
      <c r="TCZ81" s="216"/>
      <c r="TDA81" s="216"/>
      <c r="TDB81" s="216"/>
      <c r="TDC81" s="216"/>
      <c r="TDD81" s="216"/>
      <c r="TDE81" s="216"/>
      <c r="TDF81" s="216"/>
      <c r="TDG81" s="216"/>
      <c r="TDH81" s="216"/>
      <c r="TDI81" s="216"/>
      <c r="TDJ81" s="216"/>
      <c r="TDK81" s="216"/>
      <c r="TDL81" s="216"/>
      <c r="TDM81" s="216"/>
      <c r="TDN81" s="216"/>
      <c r="TDO81" s="216"/>
      <c r="TDP81" s="216"/>
      <c r="TDQ81" s="216"/>
      <c r="TDR81" s="216"/>
      <c r="TDS81" s="216"/>
      <c r="TDT81" s="216"/>
      <c r="TDU81" s="216"/>
      <c r="TDV81" s="216"/>
      <c r="TDW81" s="216"/>
      <c r="TDX81" s="216"/>
      <c r="TDY81" s="216"/>
      <c r="TDZ81" s="216"/>
      <c r="TEA81" s="216"/>
      <c r="TEB81" s="216"/>
      <c r="TEC81" s="216"/>
      <c r="TED81" s="216"/>
      <c r="TEE81" s="216"/>
      <c r="TEF81" s="216"/>
      <c r="TEG81" s="216"/>
      <c r="TEH81" s="216"/>
      <c r="TEI81" s="216"/>
      <c r="TEJ81" s="216"/>
      <c r="TEK81" s="216"/>
      <c r="TEL81" s="216"/>
      <c r="TEM81" s="216"/>
      <c r="TEN81" s="216"/>
      <c r="TEO81" s="216"/>
      <c r="TEP81" s="216"/>
      <c r="TEQ81" s="216"/>
      <c r="TER81" s="216"/>
      <c r="TES81" s="216"/>
      <c r="TET81" s="216"/>
      <c r="TEU81" s="216"/>
      <c r="TEV81" s="216"/>
      <c r="TEW81" s="216"/>
      <c r="TEX81" s="216"/>
      <c r="TEY81" s="216"/>
      <c r="TEZ81" s="216"/>
      <c r="TFA81" s="216"/>
      <c r="TFB81" s="216"/>
      <c r="TFC81" s="216"/>
      <c r="TFD81" s="216"/>
      <c r="TFE81" s="216"/>
      <c r="TFF81" s="216"/>
      <c r="TFG81" s="216"/>
      <c r="TFH81" s="216"/>
      <c r="TFI81" s="216"/>
      <c r="TFJ81" s="216"/>
      <c r="TFK81" s="216"/>
      <c r="TFL81" s="216"/>
      <c r="TFM81" s="216"/>
      <c r="TFN81" s="216"/>
      <c r="TFO81" s="216"/>
      <c r="TFP81" s="216"/>
      <c r="TFQ81" s="216"/>
      <c r="TFR81" s="216"/>
      <c r="TFS81" s="216"/>
      <c r="TFT81" s="216"/>
      <c r="TFU81" s="216"/>
      <c r="TFV81" s="216"/>
      <c r="TFW81" s="216"/>
      <c r="TFX81" s="216"/>
      <c r="TFY81" s="216"/>
      <c r="TFZ81" s="216"/>
      <c r="TGA81" s="216"/>
      <c r="TGB81" s="216"/>
      <c r="TGC81" s="216"/>
      <c r="TGD81" s="216"/>
      <c r="TGE81" s="216"/>
      <c r="TGF81" s="216"/>
      <c r="TGG81" s="216"/>
      <c r="TGH81" s="216"/>
      <c r="TGI81" s="216"/>
      <c r="TGJ81" s="216"/>
      <c r="TGK81" s="216"/>
      <c r="TGL81" s="216"/>
      <c r="TGM81" s="216"/>
      <c r="TGN81" s="216"/>
      <c r="TGO81" s="216"/>
      <c r="TGP81" s="216"/>
      <c r="TGQ81" s="216"/>
      <c r="TGR81" s="216"/>
      <c r="TGS81" s="216"/>
      <c r="TGT81" s="216"/>
      <c r="TGU81" s="216"/>
      <c r="TGV81" s="216"/>
      <c r="TGW81" s="216"/>
      <c r="TGX81" s="216"/>
      <c r="TGY81" s="216"/>
      <c r="TGZ81" s="216"/>
      <c r="THA81" s="216"/>
      <c r="THB81" s="216"/>
      <c r="THC81" s="216"/>
      <c r="THD81" s="216"/>
      <c r="THE81" s="216"/>
      <c r="THF81" s="216"/>
      <c r="THG81" s="216"/>
      <c r="THH81" s="216"/>
      <c r="THI81" s="216"/>
      <c r="THJ81" s="216"/>
      <c r="THK81" s="216"/>
      <c r="THL81" s="216"/>
      <c r="THM81" s="216"/>
      <c r="THN81" s="216"/>
      <c r="THO81" s="216"/>
      <c r="THP81" s="216"/>
      <c r="THQ81" s="216"/>
      <c r="THR81" s="216"/>
      <c r="THS81" s="216"/>
      <c r="THT81" s="216"/>
      <c r="THU81" s="216"/>
      <c r="THV81" s="216"/>
      <c r="THW81" s="216"/>
      <c r="THX81" s="216"/>
      <c r="THY81" s="216"/>
      <c r="THZ81" s="216"/>
      <c r="TIA81" s="216"/>
      <c r="TIB81" s="216"/>
      <c r="TIC81" s="216"/>
      <c r="TID81" s="216"/>
      <c r="TIE81" s="216"/>
      <c r="TIF81" s="216"/>
      <c r="TIG81" s="216"/>
      <c r="TIH81" s="216"/>
      <c r="TII81" s="216"/>
      <c r="TIJ81" s="216"/>
      <c r="TIK81" s="216"/>
      <c r="TIL81" s="216"/>
      <c r="TIM81" s="216"/>
      <c r="TIN81" s="216"/>
      <c r="TIO81" s="216"/>
      <c r="TIP81" s="216"/>
      <c r="TIQ81" s="216"/>
      <c r="TIR81" s="216"/>
      <c r="TIS81" s="216"/>
      <c r="TIT81" s="216"/>
      <c r="TIU81" s="216"/>
      <c r="TIV81" s="216"/>
      <c r="TIW81" s="216"/>
      <c r="TIX81" s="216"/>
      <c r="TIY81" s="216"/>
      <c r="TIZ81" s="216"/>
      <c r="TJA81" s="216"/>
      <c r="TJB81" s="216"/>
      <c r="TJC81" s="216"/>
      <c r="TJD81" s="216"/>
      <c r="TJE81" s="216"/>
      <c r="TJF81" s="216"/>
      <c r="TJG81" s="216"/>
      <c r="TJH81" s="216"/>
      <c r="TJI81" s="216"/>
      <c r="TJJ81" s="216"/>
      <c r="TJK81" s="216"/>
      <c r="TJL81" s="216"/>
      <c r="TJM81" s="216"/>
      <c r="TJN81" s="216"/>
      <c r="TJO81" s="216"/>
      <c r="TJP81" s="216"/>
      <c r="TJQ81" s="216"/>
      <c r="TJR81" s="216"/>
      <c r="TJS81" s="216"/>
      <c r="TJT81" s="216"/>
      <c r="TJU81" s="216"/>
      <c r="TJV81" s="216"/>
      <c r="TJW81" s="216"/>
      <c r="TJX81" s="216"/>
      <c r="TJY81" s="216"/>
      <c r="TJZ81" s="216"/>
      <c r="TKA81" s="216"/>
      <c r="TKB81" s="216"/>
      <c r="TKC81" s="216"/>
      <c r="TKD81" s="216"/>
      <c r="TKE81" s="216"/>
      <c r="TKF81" s="216"/>
      <c r="TKG81" s="216"/>
      <c r="TKH81" s="216"/>
      <c r="TKI81" s="216"/>
      <c r="TKJ81" s="216"/>
      <c r="TKK81" s="216"/>
      <c r="TKL81" s="216"/>
      <c r="TKM81" s="216"/>
      <c r="TKN81" s="216"/>
      <c r="TKO81" s="216"/>
      <c r="TKP81" s="216"/>
      <c r="TKQ81" s="216"/>
      <c r="TKR81" s="216"/>
      <c r="TKS81" s="216"/>
      <c r="TKT81" s="216"/>
      <c r="TKU81" s="216"/>
      <c r="TKV81" s="216"/>
      <c r="TKW81" s="216"/>
      <c r="TKX81" s="216"/>
      <c r="TKY81" s="216"/>
      <c r="TKZ81" s="216"/>
      <c r="TLA81" s="216"/>
      <c r="TLB81" s="216"/>
      <c r="TLC81" s="216"/>
      <c r="TLD81" s="216"/>
      <c r="TLE81" s="216"/>
      <c r="TLF81" s="216"/>
      <c r="TLG81" s="216"/>
      <c r="TLH81" s="216"/>
      <c r="TLI81" s="216"/>
      <c r="TLJ81" s="216"/>
      <c r="TLK81" s="216"/>
      <c r="TLL81" s="216"/>
      <c r="TLM81" s="216"/>
      <c r="TLN81" s="216"/>
      <c r="TLO81" s="216"/>
      <c r="TLP81" s="216"/>
      <c r="TLQ81" s="216"/>
      <c r="TLR81" s="216"/>
      <c r="TLS81" s="216"/>
      <c r="TLT81" s="216"/>
      <c r="TLU81" s="216"/>
      <c r="TLV81" s="216"/>
      <c r="TLW81" s="216"/>
      <c r="TLX81" s="216"/>
      <c r="TLY81" s="216"/>
      <c r="TLZ81" s="216"/>
      <c r="TMA81" s="216"/>
      <c r="TMB81" s="216"/>
      <c r="TMC81" s="216"/>
      <c r="TMD81" s="216"/>
      <c r="TME81" s="216"/>
      <c r="TMF81" s="216"/>
      <c r="TMG81" s="216"/>
      <c r="TMH81" s="216"/>
      <c r="TMI81" s="216"/>
      <c r="TMJ81" s="216"/>
      <c r="TMK81" s="216"/>
      <c r="TML81" s="216"/>
      <c r="TMM81" s="216"/>
      <c r="TMN81" s="216"/>
      <c r="TMO81" s="216"/>
      <c r="TMP81" s="216"/>
      <c r="TMQ81" s="216"/>
      <c r="TMR81" s="216"/>
      <c r="TMS81" s="216"/>
      <c r="TMT81" s="216"/>
      <c r="TMU81" s="216"/>
      <c r="TMV81" s="216"/>
      <c r="TMW81" s="216"/>
      <c r="TMX81" s="216"/>
      <c r="TMY81" s="216"/>
      <c r="TMZ81" s="216"/>
      <c r="TNA81" s="216"/>
      <c r="TNB81" s="216"/>
      <c r="TNC81" s="216"/>
      <c r="TND81" s="216"/>
      <c r="TNE81" s="216"/>
      <c r="TNF81" s="216"/>
      <c r="TNG81" s="216"/>
      <c r="TNH81" s="216"/>
      <c r="TNI81" s="216"/>
      <c r="TNJ81" s="216"/>
      <c r="TNK81" s="216"/>
      <c r="TNL81" s="216"/>
      <c r="TNM81" s="216"/>
      <c r="TNN81" s="216"/>
      <c r="TNO81" s="216"/>
      <c r="TNP81" s="216"/>
      <c r="TNQ81" s="216"/>
      <c r="TNR81" s="216"/>
      <c r="TNS81" s="216"/>
      <c r="TNT81" s="216"/>
      <c r="TNU81" s="216"/>
      <c r="TNV81" s="216"/>
      <c r="TNW81" s="216"/>
      <c r="TNX81" s="216"/>
      <c r="TNY81" s="216"/>
      <c r="TNZ81" s="216"/>
      <c r="TOA81" s="216"/>
      <c r="TOB81" s="216"/>
      <c r="TOC81" s="216"/>
      <c r="TOD81" s="216"/>
      <c r="TOE81" s="216"/>
      <c r="TOF81" s="216"/>
      <c r="TOG81" s="216"/>
      <c r="TOH81" s="216"/>
      <c r="TOI81" s="216"/>
      <c r="TOJ81" s="216"/>
      <c r="TOK81" s="216"/>
      <c r="TOL81" s="216"/>
      <c r="TOM81" s="216"/>
      <c r="TON81" s="216"/>
      <c r="TOO81" s="216"/>
      <c r="TOP81" s="216"/>
      <c r="TOQ81" s="216"/>
      <c r="TOR81" s="216"/>
      <c r="TOS81" s="216"/>
      <c r="TOT81" s="216"/>
      <c r="TOU81" s="216"/>
      <c r="TOV81" s="216"/>
      <c r="TOW81" s="216"/>
      <c r="TOX81" s="216"/>
      <c r="TOY81" s="216"/>
      <c r="TOZ81" s="216"/>
      <c r="TPA81" s="216"/>
      <c r="TPB81" s="216"/>
      <c r="TPC81" s="216"/>
      <c r="TPD81" s="216"/>
      <c r="TPE81" s="216"/>
      <c r="TPF81" s="216"/>
      <c r="TPG81" s="216"/>
      <c r="TPH81" s="216"/>
      <c r="TPI81" s="216"/>
      <c r="TPJ81" s="216"/>
      <c r="TPK81" s="216"/>
      <c r="TPL81" s="216"/>
      <c r="TPM81" s="216"/>
      <c r="TPN81" s="216"/>
      <c r="TPO81" s="216"/>
      <c r="TPP81" s="216"/>
      <c r="TPQ81" s="216"/>
      <c r="TPR81" s="216"/>
      <c r="TPS81" s="216"/>
      <c r="TPT81" s="216"/>
      <c r="TPU81" s="216"/>
      <c r="TPV81" s="216"/>
      <c r="TPW81" s="216"/>
      <c r="TPX81" s="216"/>
      <c r="TPY81" s="216"/>
      <c r="TPZ81" s="216"/>
      <c r="TQA81" s="216"/>
      <c r="TQB81" s="216"/>
      <c r="TQC81" s="216"/>
      <c r="TQD81" s="216"/>
      <c r="TQE81" s="216"/>
      <c r="TQF81" s="216"/>
      <c r="TQG81" s="216"/>
      <c r="TQH81" s="216"/>
      <c r="TQI81" s="216"/>
      <c r="TQJ81" s="216"/>
      <c r="TQK81" s="216"/>
      <c r="TQL81" s="216"/>
      <c r="TQM81" s="216"/>
      <c r="TQN81" s="216"/>
      <c r="TQO81" s="216"/>
      <c r="TQP81" s="216"/>
      <c r="TQQ81" s="216"/>
      <c r="TQR81" s="216"/>
      <c r="TQS81" s="216"/>
      <c r="TQT81" s="216"/>
      <c r="TQU81" s="216"/>
      <c r="TQV81" s="216"/>
      <c r="TQW81" s="216"/>
      <c r="TQX81" s="216"/>
      <c r="TQY81" s="216"/>
      <c r="TQZ81" s="216"/>
      <c r="TRA81" s="216"/>
      <c r="TRB81" s="216"/>
      <c r="TRC81" s="216"/>
      <c r="TRD81" s="216"/>
      <c r="TRE81" s="216"/>
      <c r="TRF81" s="216"/>
      <c r="TRG81" s="216"/>
      <c r="TRH81" s="216"/>
      <c r="TRI81" s="216"/>
      <c r="TRJ81" s="216"/>
      <c r="TRK81" s="216"/>
      <c r="TRL81" s="216"/>
      <c r="TRM81" s="216"/>
      <c r="TRN81" s="216"/>
      <c r="TRO81" s="216"/>
      <c r="TRP81" s="216"/>
      <c r="TRQ81" s="216"/>
      <c r="TRR81" s="216"/>
      <c r="TRS81" s="216"/>
      <c r="TRT81" s="216"/>
      <c r="TRU81" s="216"/>
      <c r="TRV81" s="216"/>
      <c r="TRW81" s="216"/>
      <c r="TRX81" s="216"/>
      <c r="TRY81" s="216"/>
      <c r="TRZ81" s="216"/>
      <c r="TSA81" s="216"/>
      <c r="TSB81" s="216"/>
      <c r="TSC81" s="216"/>
      <c r="TSD81" s="216"/>
      <c r="TSE81" s="216"/>
      <c r="TSF81" s="216"/>
      <c r="TSG81" s="216"/>
      <c r="TSH81" s="216"/>
      <c r="TSI81" s="216"/>
      <c r="TSJ81" s="216"/>
      <c r="TSK81" s="216"/>
      <c r="TSL81" s="216"/>
      <c r="TSM81" s="216"/>
      <c r="TSN81" s="216"/>
      <c r="TSO81" s="216"/>
      <c r="TSP81" s="216"/>
      <c r="TSQ81" s="216"/>
      <c r="TSR81" s="216"/>
      <c r="TSS81" s="216"/>
      <c r="TST81" s="216"/>
      <c r="TSU81" s="216"/>
      <c r="TSV81" s="216"/>
      <c r="TSW81" s="216"/>
      <c r="TSX81" s="216"/>
      <c r="TSY81" s="216"/>
      <c r="TSZ81" s="216"/>
      <c r="TTA81" s="216"/>
      <c r="TTB81" s="216"/>
      <c r="TTC81" s="216"/>
      <c r="TTD81" s="216"/>
      <c r="TTE81" s="216"/>
      <c r="TTF81" s="216"/>
      <c r="TTG81" s="216"/>
      <c r="TTH81" s="216"/>
      <c r="TTI81" s="216"/>
      <c r="TTJ81" s="216"/>
      <c r="TTK81" s="216"/>
      <c r="TTL81" s="216"/>
      <c r="TTM81" s="216"/>
      <c r="TTN81" s="216"/>
      <c r="TTO81" s="216"/>
      <c r="TTP81" s="216"/>
      <c r="TTQ81" s="216"/>
      <c r="TTR81" s="216"/>
      <c r="TTS81" s="216"/>
      <c r="TTT81" s="216"/>
      <c r="TTU81" s="216"/>
      <c r="TTV81" s="216"/>
      <c r="TTW81" s="216"/>
      <c r="TTX81" s="216"/>
      <c r="TTY81" s="216"/>
      <c r="TTZ81" s="216"/>
      <c r="TUA81" s="216"/>
      <c r="TUB81" s="216"/>
      <c r="TUC81" s="216"/>
      <c r="TUD81" s="216"/>
      <c r="TUE81" s="216"/>
      <c r="TUF81" s="216"/>
      <c r="TUG81" s="216"/>
      <c r="TUH81" s="216"/>
      <c r="TUI81" s="216"/>
      <c r="TUJ81" s="216"/>
      <c r="TUK81" s="216"/>
      <c r="TUL81" s="216"/>
      <c r="TUM81" s="216"/>
      <c r="TUN81" s="216"/>
      <c r="TUO81" s="216"/>
      <c r="TUP81" s="216"/>
      <c r="TUQ81" s="216"/>
      <c r="TUR81" s="216"/>
      <c r="TUS81" s="216"/>
      <c r="TUT81" s="216"/>
      <c r="TUU81" s="216"/>
      <c r="TUV81" s="216"/>
      <c r="TUW81" s="216"/>
      <c r="TUX81" s="216"/>
      <c r="TUY81" s="216"/>
      <c r="TUZ81" s="216"/>
      <c r="TVA81" s="216"/>
      <c r="TVB81" s="216"/>
      <c r="TVC81" s="216"/>
      <c r="TVD81" s="216"/>
      <c r="TVE81" s="216"/>
      <c r="TVF81" s="216"/>
      <c r="TVG81" s="216"/>
      <c r="TVH81" s="216"/>
      <c r="TVI81" s="216"/>
      <c r="TVJ81" s="216"/>
      <c r="TVK81" s="216"/>
      <c r="TVL81" s="216"/>
      <c r="TVM81" s="216"/>
      <c r="TVN81" s="216"/>
      <c r="TVO81" s="216"/>
      <c r="TVP81" s="216"/>
      <c r="TVQ81" s="216"/>
      <c r="TVR81" s="216"/>
      <c r="TVS81" s="216"/>
      <c r="TVT81" s="216"/>
      <c r="TVU81" s="216"/>
      <c r="TVV81" s="216"/>
      <c r="TVW81" s="216"/>
      <c r="TVX81" s="216"/>
      <c r="TVY81" s="216"/>
      <c r="TVZ81" s="216"/>
      <c r="TWA81" s="216"/>
      <c r="TWB81" s="216"/>
      <c r="TWC81" s="216"/>
      <c r="TWD81" s="216"/>
      <c r="TWE81" s="216"/>
      <c r="TWF81" s="216"/>
      <c r="TWG81" s="216"/>
      <c r="TWH81" s="216"/>
      <c r="TWI81" s="216"/>
      <c r="TWJ81" s="216"/>
      <c r="TWK81" s="216"/>
      <c r="TWL81" s="216"/>
      <c r="TWM81" s="216"/>
      <c r="TWN81" s="216"/>
      <c r="TWO81" s="216"/>
      <c r="TWP81" s="216"/>
      <c r="TWQ81" s="216"/>
      <c r="TWR81" s="216"/>
      <c r="TWS81" s="216"/>
      <c r="TWT81" s="216"/>
      <c r="TWU81" s="216"/>
      <c r="TWV81" s="216"/>
      <c r="TWW81" s="216"/>
      <c r="TWX81" s="216"/>
      <c r="TWY81" s="216"/>
      <c r="TWZ81" s="216"/>
      <c r="TXA81" s="216"/>
      <c r="TXB81" s="216"/>
      <c r="TXC81" s="216"/>
      <c r="TXD81" s="216"/>
      <c r="TXE81" s="216"/>
      <c r="TXF81" s="216"/>
      <c r="TXG81" s="216"/>
      <c r="TXH81" s="216"/>
      <c r="TXI81" s="216"/>
      <c r="TXJ81" s="216"/>
      <c r="TXK81" s="216"/>
      <c r="TXL81" s="216"/>
      <c r="TXM81" s="216"/>
      <c r="TXN81" s="216"/>
      <c r="TXO81" s="216"/>
      <c r="TXP81" s="216"/>
      <c r="TXQ81" s="216"/>
      <c r="TXR81" s="216"/>
      <c r="TXS81" s="216"/>
      <c r="TXT81" s="216"/>
      <c r="TXU81" s="216"/>
      <c r="TXV81" s="216"/>
      <c r="TXW81" s="216"/>
      <c r="TXX81" s="216"/>
      <c r="TXY81" s="216"/>
      <c r="TXZ81" s="216"/>
      <c r="TYA81" s="216"/>
      <c r="TYB81" s="216"/>
      <c r="TYC81" s="216"/>
      <c r="TYD81" s="216"/>
      <c r="TYE81" s="216"/>
      <c r="TYF81" s="216"/>
      <c r="TYG81" s="216"/>
      <c r="TYH81" s="216"/>
      <c r="TYI81" s="216"/>
      <c r="TYJ81" s="216"/>
      <c r="TYK81" s="216"/>
      <c r="TYL81" s="216"/>
      <c r="TYM81" s="216"/>
      <c r="TYN81" s="216"/>
      <c r="TYO81" s="216"/>
      <c r="TYP81" s="216"/>
      <c r="TYQ81" s="216"/>
      <c r="TYR81" s="216"/>
      <c r="TYS81" s="216"/>
      <c r="TYT81" s="216"/>
      <c r="TYU81" s="216"/>
      <c r="TYV81" s="216"/>
      <c r="TYW81" s="216"/>
      <c r="TYX81" s="216"/>
      <c r="TYY81" s="216"/>
      <c r="TYZ81" s="216"/>
      <c r="TZA81" s="216"/>
      <c r="TZB81" s="216"/>
      <c r="TZC81" s="216"/>
      <c r="TZD81" s="216"/>
      <c r="TZE81" s="216"/>
      <c r="TZF81" s="216"/>
      <c r="TZG81" s="216"/>
      <c r="TZH81" s="216"/>
      <c r="TZI81" s="216"/>
      <c r="TZJ81" s="216"/>
      <c r="TZK81" s="216"/>
      <c r="TZL81" s="216"/>
      <c r="TZM81" s="216"/>
      <c r="TZN81" s="216"/>
      <c r="TZO81" s="216"/>
      <c r="TZP81" s="216"/>
      <c r="TZQ81" s="216"/>
      <c r="TZR81" s="216"/>
      <c r="TZS81" s="216"/>
      <c r="TZT81" s="216"/>
      <c r="TZU81" s="216"/>
      <c r="TZV81" s="216"/>
      <c r="TZW81" s="216"/>
      <c r="TZX81" s="216"/>
      <c r="TZY81" s="216"/>
      <c r="TZZ81" s="216"/>
      <c r="UAA81" s="216"/>
      <c r="UAB81" s="216"/>
      <c r="UAC81" s="216"/>
      <c r="UAD81" s="216"/>
      <c r="UAE81" s="216"/>
      <c r="UAF81" s="216"/>
      <c r="UAG81" s="216"/>
      <c r="UAH81" s="216"/>
      <c r="UAI81" s="216"/>
      <c r="UAJ81" s="216"/>
      <c r="UAK81" s="216"/>
      <c r="UAL81" s="216"/>
      <c r="UAM81" s="216"/>
      <c r="UAN81" s="216"/>
      <c r="UAO81" s="216"/>
      <c r="UAP81" s="216"/>
      <c r="UAQ81" s="216"/>
      <c r="UAR81" s="216"/>
      <c r="UAS81" s="216"/>
      <c r="UAT81" s="216"/>
      <c r="UAU81" s="216"/>
      <c r="UAV81" s="216"/>
      <c r="UAW81" s="216"/>
      <c r="UAX81" s="216"/>
      <c r="UAY81" s="216"/>
      <c r="UAZ81" s="216"/>
      <c r="UBA81" s="216"/>
      <c r="UBB81" s="216"/>
      <c r="UBC81" s="216"/>
      <c r="UBD81" s="216"/>
      <c r="UBE81" s="216"/>
      <c r="UBF81" s="216"/>
      <c r="UBG81" s="216"/>
      <c r="UBH81" s="216"/>
      <c r="UBI81" s="216"/>
      <c r="UBJ81" s="216"/>
      <c r="UBK81" s="216"/>
      <c r="UBL81" s="216"/>
      <c r="UBM81" s="216"/>
      <c r="UBN81" s="216"/>
      <c r="UBO81" s="216"/>
      <c r="UBP81" s="216"/>
      <c r="UBQ81" s="216"/>
      <c r="UBR81" s="216"/>
      <c r="UBS81" s="216"/>
      <c r="UBT81" s="216"/>
      <c r="UBU81" s="216"/>
      <c r="UBV81" s="216"/>
      <c r="UBW81" s="216"/>
      <c r="UBX81" s="216"/>
      <c r="UBY81" s="216"/>
      <c r="UBZ81" s="216"/>
      <c r="UCA81" s="216"/>
      <c r="UCB81" s="216"/>
      <c r="UCC81" s="216"/>
      <c r="UCD81" s="216"/>
      <c r="UCE81" s="216"/>
      <c r="UCF81" s="216"/>
      <c r="UCG81" s="216"/>
      <c r="UCH81" s="216"/>
      <c r="UCI81" s="216"/>
      <c r="UCJ81" s="216"/>
      <c r="UCK81" s="216"/>
      <c r="UCL81" s="216"/>
      <c r="UCM81" s="216"/>
      <c r="UCN81" s="216"/>
      <c r="UCO81" s="216"/>
      <c r="UCP81" s="216"/>
      <c r="UCQ81" s="216"/>
      <c r="UCR81" s="216"/>
      <c r="UCS81" s="216"/>
      <c r="UCT81" s="216"/>
      <c r="UCU81" s="216"/>
      <c r="UCV81" s="216"/>
      <c r="UCW81" s="216"/>
      <c r="UCX81" s="216"/>
      <c r="UCY81" s="216"/>
      <c r="UCZ81" s="216"/>
      <c r="UDA81" s="216"/>
      <c r="UDB81" s="216"/>
      <c r="UDC81" s="216"/>
      <c r="UDD81" s="216"/>
      <c r="UDE81" s="216"/>
      <c r="UDF81" s="216"/>
      <c r="UDG81" s="216"/>
      <c r="UDH81" s="216"/>
      <c r="UDI81" s="216"/>
      <c r="UDJ81" s="216"/>
      <c r="UDK81" s="216"/>
      <c r="UDL81" s="216"/>
      <c r="UDM81" s="216"/>
      <c r="UDN81" s="216"/>
      <c r="UDO81" s="216"/>
      <c r="UDP81" s="216"/>
      <c r="UDQ81" s="216"/>
      <c r="UDR81" s="216"/>
      <c r="UDS81" s="216"/>
      <c r="UDT81" s="216"/>
      <c r="UDU81" s="216"/>
      <c r="UDV81" s="216"/>
      <c r="UDW81" s="216"/>
      <c r="UDX81" s="216"/>
      <c r="UDY81" s="216"/>
      <c r="UDZ81" s="216"/>
      <c r="UEA81" s="216"/>
      <c r="UEB81" s="216"/>
      <c r="UEC81" s="216"/>
      <c r="UED81" s="216"/>
      <c r="UEE81" s="216"/>
      <c r="UEF81" s="216"/>
      <c r="UEG81" s="216"/>
      <c r="UEH81" s="216"/>
      <c r="UEI81" s="216"/>
      <c r="UEJ81" s="216"/>
      <c r="UEK81" s="216"/>
      <c r="UEL81" s="216"/>
      <c r="UEM81" s="216"/>
      <c r="UEN81" s="216"/>
      <c r="UEO81" s="216"/>
      <c r="UEP81" s="216"/>
      <c r="UEQ81" s="216"/>
      <c r="UER81" s="216"/>
      <c r="UES81" s="216"/>
      <c r="UET81" s="216"/>
      <c r="UEU81" s="216"/>
      <c r="UEV81" s="216"/>
      <c r="UEW81" s="216"/>
      <c r="UEX81" s="216"/>
      <c r="UEY81" s="216"/>
      <c r="UEZ81" s="216"/>
      <c r="UFA81" s="216"/>
      <c r="UFB81" s="216"/>
      <c r="UFC81" s="216"/>
      <c r="UFD81" s="216"/>
      <c r="UFE81" s="216"/>
      <c r="UFF81" s="216"/>
      <c r="UFG81" s="216"/>
      <c r="UFH81" s="216"/>
      <c r="UFI81" s="216"/>
      <c r="UFJ81" s="216"/>
      <c r="UFK81" s="216"/>
      <c r="UFL81" s="216"/>
      <c r="UFM81" s="216"/>
      <c r="UFN81" s="216"/>
      <c r="UFO81" s="216"/>
      <c r="UFP81" s="216"/>
      <c r="UFQ81" s="216"/>
      <c r="UFR81" s="216"/>
      <c r="UFS81" s="216"/>
      <c r="UFT81" s="216"/>
      <c r="UFU81" s="216"/>
      <c r="UFV81" s="216"/>
      <c r="UFW81" s="216"/>
      <c r="UFX81" s="216"/>
      <c r="UFY81" s="216"/>
      <c r="UFZ81" s="216"/>
      <c r="UGA81" s="216"/>
      <c r="UGB81" s="216"/>
      <c r="UGC81" s="216"/>
      <c r="UGD81" s="216"/>
      <c r="UGE81" s="216"/>
      <c r="UGF81" s="216"/>
      <c r="UGG81" s="216"/>
      <c r="UGH81" s="216"/>
      <c r="UGI81" s="216"/>
      <c r="UGJ81" s="216"/>
      <c r="UGK81" s="216"/>
      <c r="UGL81" s="216"/>
      <c r="UGM81" s="216"/>
      <c r="UGN81" s="216"/>
      <c r="UGO81" s="216"/>
      <c r="UGP81" s="216"/>
      <c r="UGQ81" s="216"/>
      <c r="UGR81" s="216"/>
      <c r="UGS81" s="216"/>
      <c r="UGT81" s="216"/>
      <c r="UGU81" s="216"/>
      <c r="UGV81" s="216"/>
      <c r="UGW81" s="216"/>
      <c r="UGX81" s="216"/>
      <c r="UGY81" s="216"/>
      <c r="UGZ81" s="216"/>
      <c r="UHA81" s="216"/>
      <c r="UHB81" s="216"/>
      <c r="UHC81" s="216"/>
      <c r="UHD81" s="216"/>
      <c r="UHE81" s="216"/>
      <c r="UHF81" s="216"/>
      <c r="UHG81" s="216"/>
      <c r="UHH81" s="216"/>
      <c r="UHI81" s="216"/>
      <c r="UHJ81" s="216"/>
      <c r="UHK81" s="216"/>
      <c r="UHL81" s="216"/>
      <c r="UHM81" s="216"/>
      <c r="UHN81" s="216"/>
      <c r="UHO81" s="216"/>
      <c r="UHP81" s="216"/>
      <c r="UHQ81" s="216"/>
      <c r="UHR81" s="216"/>
      <c r="UHS81" s="216"/>
      <c r="UHT81" s="216"/>
      <c r="UHU81" s="216"/>
      <c r="UHV81" s="216"/>
      <c r="UHW81" s="216"/>
      <c r="UHX81" s="216"/>
      <c r="UHY81" s="216"/>
      <c r="UHZ81" s="216"/>
      <c r="UIA81" s="216"/>
      <c r="UIB81" s="216"/>
      <c r="UIC81" s="216"/>
      <c r="UID81" s="216"/>
      <c r="UIE81" s="216"/>
      <c r="UIF81" s="216"/>
      <c r="UIG81" s="216"/>
      <c r="UIH81" s="216"/>
      <c r="UII81" s="216"/>
      <c r="UIJ81" s="216"/>
      <c r="UIK81" s="216"/>
      <c r="UIL81" s="216"/>
      <c r="UIM81" s="216"/>
      <c r="UIN81" s="216"/>
      <c r="UIO81" s="216"/>
      <c r="UIP81" s="216"/>
      <c r="UIQ81" s="216"/>
      <c r="UIR81" s="216"/>
      <c r="UIS81" s="216"/>
      <c r="UIT81" s="216"/>
      <c r="UIU81" s="216"/>
      <c r="UIV81" s="216"/>
      <c r="UIW81" s="216"/>
      <c r="UIX81" s="216"/>
      <c r="UIY81" s="216"/>
      <c r="UIZ81" s="216"/>
      <c r="UJA81" s="216"/>
      <c r="UJB81" s="216"/>
      <c r="UJC81" s="216"/>
      <c r="UJD81" s="216"/>
      <c r="UJE81" s="216"/>
      <c r="UJF81" s="216"/>
      <c r="UJG81" s="216"/>
      <c r="UJH81" s="216"/>
      <c r="UJI81" s="216"/>
      <c r="UJJ81" s="216"/>
      <c r="UJK81" s="216"/>
      <c r="UJL81" s="216"/>
      <c r="UJM81" s="216"/>
      <c r="UJN81" s="216"/>
      <c r="UJO81" s="216"/>
      <c r="UJP81" s="216"/>
      <c r="UJQ81" s="216"/>
      <c r="UJR81" s="216"/>
      <c r="UJS81" s="216"/>
      <c r="UJT81" s="216"/>
      <c r="UJU81" s="216"/>
      <c r="UJV81" s="216"/>
      <c r="UJW81" s="216"/>
      <c r="UJX81" s="216"/>
      <c r="UJY81" s="216"/>
      <c r="UJZ81" s="216"/>
      <c r="UKA81" s="216"/>
      <c r="UKB81" s="216"/>
      <c r="UKC81" s="216"/>
      <c r="UKD81" s="216"/>
      <c r="UKE81" s="216"/>
      <c r="UKF81" s="216"/>
      <c r="UKG81" s="216"/>
      <c r="UKH81" s="216"/>
      <c r="UKI81" s="216"/>
      <c r="UKJ81" s="216"/>
      <c r="UKK81" s="216"/>
      <c r="UKL81" s="216"/>
      <c r="UKM81" s="216"/>
      <c r="UKN81" s="216"/>
      <c r="UKO81" s="216"/>
      <c r="UKP81" s="216"/>
      <c r="UKQ81" s="216"/>
      <c r="UKR81" s="216"/>
      <c r="UKS81" s="216"/>
      <c r="UKT81" s="216"/>
      <c r="UKU81" s="216"/>
      <c r="UKV81" s="216"/>
      <c r="UKW81" s="216"/>
      <c r="UKX81" s="216"/>
      <c r="UKY81" s="216"/>
      <c r="UKZ81" s="216"/>
      <c r="ULA81" s="216"/>
      <c r="ULB81" s="216"/>
      <c r="ULC81" s="216"/>
      <c r="ULD81" s="216"/>
      <c r="ULE81" s="216"/>
      <c r="ULF81" s="216"/>
      <c r="ULG81" s="216"/>
      <c r="ULH81" s="216"/>
      <c r="ULI81" s="216"/>
      <c r="ULJ81" s="216"/>
      <c r="ULK81" s="216"/>
      <c r="ULL81" s="216"/>
      <c r="ULM81" s="216"/>
      <c r="ULN81" s="216"/>
      <c r="ULO81" s="216"/>
      <c r="ULP81" s="216"/>
      <c r="ULQ81" s="216"/>
      <c r="ULR81" s="216"/>
      <c r="ULS81" s="216"/>
      <c r="ULT81" s="216"/>
      <c r="ULU81" s="216"/>
      <c r="ULV81" s="216"/>
      <c r="ULW81" s="216"/>
      <c r="ULX81" s="216"/>
      <c r="ULY81" s="216"/>
      <c r="ULZ81" s="216"/>
      <c r="UMA81" s="216"/>
      <c r="UMB81" s="216"/>
      <c r="UMC81" s="216"/>
      <c r="UMD81" s="216"/>
      <c r="UME81" s="216"/>
      <c r="UMF81" s="216"/>
      <c r="UMG81" s="216"/>
      <c r="UMH81" s="216"/>
      <c r="UMI81" s="216"/>
      <c r="UMJ81" s="216"/>
      <c r="UMK81" s="216"/>
      <c r="UML81" s="216"/>
      <c r="UMM81" s="216"/>
      <c r="UMN81" s="216"/>
      <c r="UMO81" s="216"/>
      <c r="UMP81" s="216"/>
      <c r="UMQ81" s="216"/>
      <c r="UMR81" s="216"/>
      <c r="UMS81" s="216"/>
      <c r="UMT81" s="216"/>
      <c r="UMU81" s="216"/>
      <c r="UMV81" s="216"/>
      <c r="UMW81" s="216"/>
      <c r="UMX81" s="216"/>
      <c r="UMY81" s="216"/>
      <c r="UMZ81" s="216"/>
      <c r="UNA81" s="216"/>
      <c r="UNB81" s="216"/>
      <c r="UNC81" s="216"/>
      <c r="UND81" s="216"/>
      <c r="UNE81" s="216"/>
      <c r="UNF81" s="216"/>
      <c r="UNG81" s="216"/>
      <c r="UNH81" s="216"/>
      <c r="UNI81" s="216"/>
      <c r="UNJ81" s="216"/>
      <c r="UNK81" s="216"/>
      <c r="UNL81" s="216"/>
      <c r="UNM81" s="216"/>
      <c r="UNN81" s="216"/>
      <c r="UNO81" s="216"/>
      <c r="UNP81" s="216"/>
      <c r="UNQ81" s="216"/>
      <c r="UNR81" s="216"/>
      <c r="UNS81" s="216"/>
      <c r="UNT81" s="216"/>
      <c r="UNU81" s="216"/>
      <c r="UNV81" s="216"/>
      <c r="UNW81" s="216"/>
      <c r="UNX81" s="216"/>
      <c r="UNY81" s="216"/>
      <c r="UNZ81" s="216"/>
      <c r="UOA81" s="216"/>
      <c r="UOB81" s="216"/>
      <c r="UOC81" s="216"/>
      <c r="UOD81" s="216"/>
      <c r="UOE81" s="216"/>
      <c r="UOF81" s="216"/>
      <c r="UOG81" s="216"/>
      <c r="UOH81" s="216"/>
      <c r="UOI81" s="216"/>
      <c r="UOJ81" s="216"/>
      <c r="UOK81" s="216"/>
      <c r="UOL81" s="216"/>
      <c r="UOM81" s="216"/>
      <c r="UON81" s="216"/>
      <c r="UOO81" s="216"/>
      <c r="UOP81" s="216"/>
      <c r="UOQ81" s="216"/>
      <c r="UOR81" s="216"/>
      <c r="UOS81" s="216"/>
      <c r="UOT81" s="216"/>
      <c r="UOU81" s="216"/>
      <c r="UOV81" s="216"/>
      <c r="UOW81" s="216"/>
      <c r="UOX81" s="216"/>
      <c r="UOY81" s="216"/>
      <c r="UOZ81" s="216"/>
      <c r="UPA81" s="216"/>
      <c r="UPB81" s="216"/>
      <c r="UPC81" s="216"/>
      <c r="UPD81" s="216"/>
      <c r="UPE81" s="216"/>
      <c r="UPF81" s="216"/>
      <c r="UPG81" s="216"/>
      <c r="UPH81" s="216"/>
      <c r="UPI81" s="216"/>
      <c r="UPJ81" s="216"/>
      <c r="UPK81" s="216"/>
      <c r="UPL81" s="216"/>
      <c r="UPM81" s="216"/>
      <c r="UPN81" s="216"/>
      <c r="UPO81" s="216"/>
      <c r="UPP81" s="216"/>
      <c r="UPQ81" s="216"/>
      <c r="UPR81" s="216"/>
      <c r="UPS81" s="216"/>
      <c r="UPT81" s="216"/>
      <c r="UPU81" s="216"/>
      <c r="UPV81" s="216"/>
      <c r="UPW81" s="216"/>
      <c r="UPX81" s="216"/>
      <c r="UPY81" s="216"/>
      <c r="UPZ81" s="216"/>
      <c r="UQA81" s="216"/>
      <c r="UQB81" s="216"/>
      <c r="UQC81" s="216"/>
      <c r="UQD81" s="216"/>
      <c r="UQE81" s="216"/>
      <c r="UQF81" s="216"/>
      <c r="UQG81" s="216"/>
      <c r="UQH81" s="216"/>
      <c r="UQI81" s="216"/>
      <c r="UQJ81" s="216"/>
      <c r="UQK81" s="216"/>
      <c r="UQL81" s="216"/>
      <c r="UQM81" s="216"/>
      <c r="UQN81" s="216"/>
      <c r="UQO81" s="216"/>
      <c r="UQP81" s="216"/>
      <c r="UQQ81" s="216"/>
      <c r="UQR81" s="216"/>
      <c r="UQS81" s="216"/>
      <c r="UQT81" s="216"/>
      <c r="UQU81" s="216"/>
      <c r="UQV81" s="216"/>
      <c r="UQW81" s="216"/>
      <c r="UQX81" s="216"/>
      <c r="UQY81" s="216"/>
      <c r="UQZ81" s="216"/>
      <c r="URA81" s="216"/>
      <c r="URB81" s="216"/>
      <c r="URC81" s="216"/>
      <c r="URD81" s="216"/>
      <c r="URE81" s="216"/>
      <c r="URF81" s="216"/>
      <c r="URG81" s="216"/>
      <c r="URH81" s="216"/>
      <c r="URI81" s="216"/>
      <c r="URJ81" s="216"/>
      <c r="URK81" s="216"/>
      <c r="URL81" s="216"/>
      <c r="URM81" s="216"/>
      <c r="URN81" s="216"/>
      <c r="URO81" s="216"/>
      <c r="URP81" s="216"/>
      <c r="URQ81" s="216"/>
      <c r="URR81" s="216"/>
      <c r="URS81" s="216"/>
      <c r="URT81" s="216"/>
      <c r="URU81" s="216"/>
      <c r="URV81" s="216"/>
      <c r="URW81" s="216"/>
      <c r="URX81" s="216"/>
      <c r="URY81" s="216"/>
      <c r="URZ81" s="216"/>
      <c r="USA81" s="216"/>
      <c r="USB81" s="216"/>
      <c r="USC81" s="216"/>
      <c r="USD81" s="216"/>
      <c r="USE81" s="216"/>
      <c r="USF81" s="216"/>
      <c r="USG81" s="216"/>
      <c r="USH81" s="216"/>
      <c r="USI81" s="216"/>
      <c r="USJ81" s="216"/>
      <c r="USK81" s="216"/>
      <c r="USL81" s="216"/>
      <c r="USM81" s="216"/>
      <c r="USN81" s="216"/>
      <c r="USO81" s="216"/>
      <c r="USP81" s="216"/>
      <c r="USQ81" s="216"/>
      <c r="USR81" s="216"/>
      <c r="USS81" s="216"/>
      <c r="UST81" s="216"/>
      <c r="USU81" s="216"/>
      <c r="USV81" s="216"/>
      <c r="USW81" s="216"/>
      <c r="USX81" s="216"/>
      <c r="USY81" s="216"/>
      <c r="USZ81" s="216"/>
      <c r="UTA81" s="216"/>
      <c r="UTB81" s="216"/>
      <c r="UTC81" s="216"/>
      <c r="UTD81" s="216"/>
      <c r="UTE81" s="216"/>
      <c r="UTF81" s="216"/>
      <c r="UTG81" s="216"/>
      <c r="UTH81" s="216"/>
      <c r="UTI81" s="216"/>
      <c r="UTJ81" s="216"/>
      <c r="UTK81" s="216"/>
      <c r="UTL81" s="216"/>
      <c r="UTM81" s="216"/>
      <c r="UTN81" s="216"/>
      <c r="UTO81" s="216"/>
      <c r="UTP81" s="216"/>
      <c r="UTQ81" s="216"/>
      <c r="UTR81" s="216"/>
      <c r="UTS81" s="216"/>
      <c r="UTT81" s="216"/>
      <c r="UTU81" s="216"/>
      <c r="UTV81" s="216"/>
      <c r="UTW81" s="216"/>
      <c r="UTX81" s="216"/>
      <c r="UTY81" s="216"/>
      <c r="UTZ81" s="216"/>
      <c r="UUA81" s="216"/>
      <c r="UUB81" s="216"/>
      <c r="UUC81" s="216"/>
      <c r="UUD81" s="216"/>
      <c r="UUE81" s="216"/>
      <c r="UUF81" s="216"/>
      <c r="UUG81" s="216"/>
      <c r="UUH81" s="216"/>
      <c r="UUI81" s="216"/>
      <c r="UUJ81" s="216"/>
      <c r="UUK81" s="216"/>
      <c r="UUL81" s="216"/>
      <c r="UUM81" s="216"/>
      <c r="UUN81" s="216"/>
      <c r="UUO81" s="216"/>
      <c r="UUP81" s="216"/>
      <c r="UUQ81" s="216"/>
      <c r="UUR81" s="216"/>
      <c r="UUS81" s="216"/>
      <c r="UUT81" s="216"/>
      <c r="UUU81" s="216"/>
      <c r="UUV81" s="216"/>
      <c r="UUW81" s="216"/>
      <c r="UUX81" s="216"/>
      <c r="UUY81" s="216"/>
      <c r="UUZ81" s="216"/>
      <c r="UVA81" s="216"/>
      <c r="UVB81" s="216"/>
      <c r="UVC81" s="216"/>
      <c r="UVD81" s="216"/>
      <c r="UVE81" s="216"/>
      <c r="UVF81" s="216"/>
      <c r="UVG81" s="216"/>
      <c r="UVH81" s="216"/>
      <c r="UVI81" s="216"/>
      <c r="UVJ81" s="216"/>
      <c r="UVK81" s="216"/>
      <c r="UVL81" s="216"/>
      <c r="UVM81" s="216"/>
      <c r="UVN81" s="216"/>
      <c r="UVO81" s="216"/>
      <c r="UVP81" s="216"/>
      <c r="UVQ81" s="216"/>
      <c r="UVR81" s="216"/>
      <c r="UVS81" s="216"/>
      <c r="UVT81" s="216"/>
      <c r="UVU81" s="216"/>
      <c r="UVV81" s="216"/>
      <c r="UVW81" s="216"/>
      <c r="UVX81" s="216"/>
      <c r="UVY81" s="216"/>
      <c r="UVZ81" s="216"/>
      <c r="UWA81" s="216"/>
      <c r="UWB81" s="216"/>
      <c r="UWC81" s="216"/>
      <c r="UWD81" s="216"/>
      <c r="UWE81" s="216"/>
      <c r="UWF81" s="216"/>
      <c r="UWG81" s="216"/>
      <c r="UWH81" s="216"/>
      <c r="UWI81" s="216"/>
      <c r="UWJ81" s="216"/>
      <c r="UWK81" s="216"/>
      <c r="UWL81" s="216"/>
      <c r="UWM81" s="216"/>
      <c r="UWN81" s="216"/>
      <c r="UWO81" s="216"/>
      <c r="UWP81" s="216"/>
      <c r="UWQ81" s="216"/>
      <c r="UWR81" s="216"/>
      <c r="UWS81" s="216"/>
      <c r="UWT81" s="216"/>
      <c r="UWU81" s="216"/>
      <c r="UWV81" s="216"/>
      <c r="UWW81" s="216"/>
      <c r="UWX81" s="216"/>
      <c r="UWY81" s="216"/>
      <c r="UWZ81" s="216"/>
      <c r="UXA81" s="216"/>
      <c r="UXB81" s="216"/>
      <c r="UXC81" s="216"/>
      <c r="UXD81" s="216"/>
      <c r="UXE81" s="216"/>
      <c r="UXF81" s="216"/>
      <c r="UXG81" s="216"/>
      <c r="UXH81" s="216"/>
      <c r="UXI81" s="216"/>
      <c r="UXJ81" s="216"/>
      <c r="UXK81" s="216"/>
      <c r="UXL81" s="216"/>
      <c r="UXM81" s="216"/>
      <c r="UXN81" s="216"/>
      <c r="UXO81" s="216"/>
      <c r="UXP81" s="216"/>
      <c r="UXQ81" s="216"/>
      <c r="UXR81" s="216"/>
      <c r="UXS81" s="216"/>
      <c r="UXT81" s="216"/>
      <c r="UXU81" s="216"/>
      <c r="UXV81" s="216"/>
      <c r="UXW81" s="216"/>
      <c r="UXX81" s="216"/>
      <c r="UXY81" s="216"/>
      <c r="UXZ81" s="216"/>
      <c r="UYA81" s="216"/>
      <c r="UYB81" s="216"/>
      <c r="UYC81" s="216"/>
      <c r="UYD81" s="216"/>
      <c r="UYE81" s="216"/>
      <c r="UYF81" s="216"/>
      <c r="UYG81" s="216"/>
      <c r="UYH81" s="216"/>
      <c r="UYI81" s="216"/>
      <c r="UYJ81" s="216"/>
      <c r="UYK81" s="216"/>
      <c r="UYL81" s="216"/>
      <c r="UYM81" s="216"/>
      <c r="UYN81" s="216"/>
      <c r="UYO81" s="216"/>
      <c r="UYP81" s="216"/>
      <c r="UYQ81" s="216"/>
      <c r="UYR81" s="216"/>
      <c r="UYS81" s="216"/>
      <c r="UYT81" s="216"/>
      <c r="UYU81" s="216"/>
      <c r="UYV81" s="216"/>
      <c r="UYW81" s="216"/>
      <c r="UYX81" s="216"/>
      <c r="UYY81" s="216"/>
      <c r="UYZ81" s="216"/>
      <c r="UZA81" s="216"/>
      <c r="UZB81" s="216"/>
      <c r="UZC81" s="216"/>
      <c r="UZD81" s="216"/>
      <c r="UZE81" s="216"/>
      <c r="UZF81" s="216"/>
      <c r="UZG81" s="216"/>
      <c r="UZH81" s="216"/>
      <c r="UZI81" s="216"/>
      <c r="UZJ81" s="216"/>
      <c r="UZK81" s="216"/>
      <c r="UZL81" s="216"/>
      <c r="UZM81" s="216"/>
      <c r="UZN81" s="216"/>
      <c r="UZO81" s="216"/>
      <c r="UZP81" s="216"/>
      <c r="UZQ81" s="216"/>
      <c r="UZR81" s="216"/>
      <c r="UZS81" s="216"/>
      <c r="UZT81" s="216"/>
      <c r="UZU81" s="216"/>
      <c r="UZV81" s="216"/>
      <c r="UZW81" s="216"/>
      <c r="UZX81" s="216"/>
      <c r="UZY81" s="216"/>
      <c r="UZZ81" s="216"/>
      <c r="VAA81" s="216"/>
      <c r="VAB81" s="216"/>
      <c r="VAC81" s="216"/>
      <c r="VAD81" s="216"/>
      <c r="VAE81" s="216"/>
      <c r="VAF81" s="216"/>
      <c r="VAG81" s="216"/>
      <c r="VAH81" s="216"/>
      <c r="VAI81" s="216"/>
      <c r="VAJ81" s="216"/>
      <c r="VAK81" s="216"/>
      <c r="VAL81" s="216"/>
      <c r="VAM81" s="216"/>
      <c r="VAN81" s="216"/>
      <c r="VAO81" s="216"/>
      <c r="VAP81" s="216"/>
      <c r="VAQ81" s="216"/>
      <c r="VAR81" s="216"/>
      <c r="VAS81" s="216"/>
      <c r="VAT81" s="216"/>
      <c r="VAU81" s="216"/>
      <c r="VAV81" s="216"/>
      <c r="VAW81" s="216"/>
      <c r="VAX81" s="216"/>
      <c r="VAY81" s="216"/>
      <c r="VAZ81" s="216"/>
      <c r="VBA81" s="216"/>
      <c r="VBB81" s="216"/>
      <c r="VBC81" s="216"/>
      <c r="VBD81" s="216"/>
      <c r="VBE81" s="216"/>
      <c r="VBF81" s="216"/>
      <c r="VBG81" s="216"/>
      <c r="VBH81" s="216"/>
      <c r="VBI81" s="216"/>
      <c r="VBJ81" s="216"/>
      <c r="VBK81" s="216"/>
      <c r="VBL81" s="216"/>
      <c r="VBM81" s="216"/>
      <c r="VBN81" s="216"/>
      <c r="VBO81" s="216"/>
      <c r="VBP81" s="216"/>
      <c r="VBQ81" s="216"/>
      <c r="VBR81" s="216"/>
      <c r="VBS81" s="216"/>
      <c r="VBT81" s="216"/>
      <c r="VBU81" s="216"/>
      <c r="VBV81" s="216"/>
      <c r="VBW81" s="216"/>
      <c r="VBX81" s="216"/>
      <c r="VBY81" s="216"/>
      <c r="VBZ81" s="216"/>
      <c r="VCA81" s="216"/>
      <c r="VCB81" s="216"/>
      <c r="VCC81" s="216"/>
      <c r="VCD81" s="216"/>
      <c r="VCE81" s="216"/>
      <c r="VCF81" s="216"/>
      <c r="VCG81" s="216"/>
      <c r="VCH81" s="216"/>
      <c r="VCI81" s="216"/>
      <c r="VCJ81" s="216"/>
      <c r="VCK81" s="216"/>
      <c r="VCL81" s="216"/>
      <c r="VCM81" s="216"/>
      <c r="VCN81" s="216"/>
      <c r="VCO81" s="216"/>
      <c r="VCP81" s="216"/>
      <c r="VCQ81" s="216"/>
      <c r="VCR81" s="216"/>
      <c r="VCS81" s="216"/>
      <c r="VCT81" s="216"/>
      <c r="VCU81" s="216"/>
      <c r="VCV81" s="216"/>
      <c r="VCW81" s="216"/>
      <c r="VCX81" s="216"/>
      <c r="VCY81" s="216"/>
      <c r="VCZ81" s="216"/>
      <c r="VDA81" s="216"/>
      <c r="VDB81" s="216"/>
      <c r="VDC81" s="216"/>
      <c r="VDD81" s="216"/>
      <c r="VDE81" s="216"/>
      <c r="VDF81" s="216"/>
      <c r="VDG81" s="216"/>
      <c r="VDH81" s="216"/>
      <c r="VDI81" s="216"/>
      <c r="VDJ81" s="216"/>
      <c r="VDK81" s="216"/>
      <c r="VDL81" s="216"/>
      <c r="VDM81" s="216"/>
      <c r="VDN81" s="216"/>
      <c r="VDO81" s="216"/>
      <c r="VDP81" s="216"/>
      <c r="VDQ81" s="216"/>
      <c r="VDR81" s="216"/>
      <c r="VDS81" s="216"/>
      <c r="VDT81" s="216"/>
      <c r="VDU81" s="216"/>
      <c r="VDV81" s="216"/>
      <c r="VDW81" s="216"/>
      <c r="VDX81" s="216"/>
      <c r="VDY81" s="216"/>
      <c r="VDZ81" s="216"/>
      <c r="VEA81" s="216"/>
      <c r="VEB81" s="216"/>
      <c r="VEC81" s="216"/>
      <c r="VED81" s="216"/>
      <c r="VEE81" s="216"/>
      <c r="VEF81" s="216"/>
      <c r="VEG81" s="216"/>
      <c r="VEH81" s="216"/>
      <c r="VEI81" s="216"/>
      <c r="VEJ81" s="216"/>
      <c r="VEK81" s="216"/>
      <c r="VEL81" s="216"/>
      <c r="VEM81" s="216"/>
      <c r="VEN81" s="216"/>
      <c r="VEO81" s="216"/>
      <c r="VEP81" s="216"/>
      <c r="VEQ81" s="216"/>
      <c r="VER81" s="216"/>
      <c r="VES81" s="216"/>
      <c r="VET81" s="216"/>
      <c r="VEU81" s="216"/>
      <c r="VEV81" s="216"/>
      <c r="VEW81" s="216"/>
      <c r="VEX81" s="216"/>
      <c r="VEY81" s="216"/>
      <c r="VEZ81" s="216"/>
      <c r="VFA81" s="216"/>
      <c r="VFB81" s="216"/>
      <c r="VFC81" s="216"/>
      <c r="VFD81" s="216"/>
      <c r="VFE81" s="216"/>
      <c r="VFF81" s="216"/>
      <c r="VFG81" s="216"/>
      <c r="VFH81" s="216"/>
      <c r="VFI81" s="216"/>
      <c r="VFJ81" s="216"/>
      <c r="VFK81" s="216"/>
      <c r="VFL81" s="216"/>
      <c r="VFM81" s="216"/>
      <c r="VFN81" s="216"/>
      <c r="VFO81" s="216"/>
      <c r="VFP81" s="216"/>
      <c r="VFQ81" s="216"/>
      <c r="VFR81" s="216"/>
      <c r="VFS81" s="216"/>
      <c r="VFT81" s="216"/>
      <c r="VFU81" s="216"/>
      <c r="VFV81" s="216"/>
      <c r="VFW81" s="216"/>
      <c r="VFX81" s="216"/>
      <c r="VFY81" s="216"/>
      <c r="VFZ81" s="216"/>
      <c r="VGA81" s="216"/>
      <c r="VGB81" s="216"/>
      <c r="VGC81" s="216"/>
      <c r="VGD81" s="216"/>
      <c r="VGE81" s="216"/>
      <c r="VGF81" s="216"/>
      <c r="VGG81" s="216"/>
      <c r="VGH81" s="216"/>
      <c r="VGI81" s="216"/>
      <c r="VGJ81" s="216"/>
      <c r="VGK81" s="216"/>
      <c r="VGL81" s="216"/>
      <c r="VGM81" s="216"/>
      <c r="VGN81" s="216"/>
      <c r="VGO81" s="216"/>
      <c r="VGP81" s="216"/>
      <c r="VGQ81" s="216"/>
      <c r="VGR81" s="216"/>
      <c r="VGS81" s="216"/>
      <c r="VGT81" s="216"/>
      <c r="VGU81" s="216"/>
      <c r="VGV81" s="216"/>
      <c r="VGW81" s="216"/>
      <c r="VGX81" s="216"/>
      <c r="VGY81" s="216"/>
      <c r="VGZ81" s="216"/>
      <c r="VHA81" s="216"/>
      <c r="VHB81" s="216"/>
      <c r="VHC81" s="216"/>
      <c r="VHD81" s="216"/>
      <c r="VHE81" s="216"/>
      <c r="VHF81" s="216"/>
      <c r="VHG81" s="216"/>
      <c r="VHH81" s="216"/>
      <c r="VHI81" s="216"/>
      <c r="VHJ81" s="216"/>
      <c r="VHK81" s="216"/>
      <c r="VHL81" s="216"/>
      <c r="VHM81" s="216"/>
      <c r="VHN81" s="216"/>
      <c r="VHO81" s="216"/>
      <c r="VHP81" s="216"/>
      <c r="VHQ81" s="216"/>
      <c r="VHR81" s="216"/>
      <c r="VHS81" s="216"/>
      <c r="VHT81" s="216"/>
      <c r="VHU81" s="216"/>
      <c r="VHV81" s="216"/>
      <c r="VHW81" s="216"/>
      <c r="VHX81" s="216"/>
      <c r="VHY81" s="216"/>
      <c r="VHZ81" s="216"/>
      <c r="VIA81" s="216"/>
      <c r="VIB81" s="216"/>
      <c r="VIC81" s="216"/>
      <c r="VID81" s="216"/>
      <c r="VIE81" s="216"/>
      <c r="VIF81" s="216"/>
      <c r="VIG81" s="216"/>
      <c r="VIH81" s="216"/>
      <c r="VII81" s="216"/>
      <c r="VIJ81" s="216"/>
      <c r="VIK81" s="216"/>
      <c r="VIL81" s="216"/>
      <c r="VIM81" s="216"/>
      <c r="VIN81" s="216"/>
      <c r="VIO81" s="216"/>
      <c r="VIP81" s="216"/>
      <c r="VIQ81" s="216"/>
      <c r="VIR81" s="216"/>
      <c r="VIS81" s="216"/>
      <c r="VIT81" s="216"/>
      <c r="VIU81" s="216"/>
      <c r="VIV81" s="216"/>
      <c r="VIW81" s="216"/>
      <c r="VIX81" s="216"/>
      <c r="VIY81" s="216"/>
      <c r="VIZ81" s="216"/>
      <c r="VJA81" s="216"/>
      <c r="VJB81" s="216"/>
      <c r="VJC81" s="216"/>
      <c r="VJD81" s="216"/>
      <c r="VJE81" s="216"/>
      <c r="VJF81" s="216"/>
      <c r="VJG81" s="216"/>
      <c r="VJH81" s="216"/>
      <c r="VJI81" s="216"/>
      <c r="VJJ81" s="216"/>
      <c r="VJK81" s="216"/>
      <c r="VJL81" s="216"/>
      <c r="VJM81" s="216"/>
      <c r="VJN81" s="216"/>
      <c r="VJO81" s="216"/>
      <c r="VJP81" s="216"/>
      <c r="VJQ81" s="216"/>
      <c r="VJR81" s="216"/>
      <c r="VJS81" s="216"/>
      <c r="VJT81" s="216"/>
      <c r="VJU81" s="216"/>
      <c r="VJV81" s="216"/>
      <c r="VJW81" s="216"/>
      <c r="VJX81" s="216"/>
      <c r="VJY81" s="216"/>
      <c r="VJZ81" s="216"/>
      <c r="VKA81" s="216"/>
      <c r="VKB81" s="216"/>
      <c r="VKC81" s="216"/>
      <c r="VKD81" s="216"/>
      <c r="VKE81" s="216"/>
      <c r="VKF81" s="216"/>
      <c r="VKG81" s="216"/>
      <c r="VKH81" s="216"/>
      <c r="VKI81" s="216"/>
      <c r="VKJ81" s="216"/>
      <c r="VKK81" s="216"/>
      <c r="VKL81" s="216"/>
      <c r="VKM81" s="216"/>
      <c r="VKN81" s="216"/>
      <c r="VKO81" s="216"/>
      <c r="VKP81" s="216"/>
      <c r="VKQ81" s="216"/>
      <c r="VKR81" s="216"/>
      <c r="VKS81" s="216"/>
      <c r="VKT81" s="216"/>
      <c r="VKU81" s="216"/>
      <c r="VKV81" s="216"/>
      <c r="VKW81" s="216"/>
      <c r="VKX81" s="216"/>
      <c r="VKY81" s="216"/>
      <c r="VKZ81" s="216"/>
      <c r="VLA81" s="216"/>
      <c r="VLB81" s="216"/>
      <c r="VLC81" s="216"/>
      <c r="VLD81" s="216"/>
      <c r="VLE81" s="216"/>
      <c r="VLF81" s="216"/>
      <c r="VLG81" s="216"/>
      <c r="VLH81" s="216"/>
      <c r="VLI81" s="216"/>
      <c r="VLJ81" s="216"/>
      <c r="VLK81" s="216"/>
      <c r="VLL81" s="216"/>
      <c r="VLM81" s="216"/>
      <c r="VLN81" s="216"/>
      <c r="VLO81" s="216"/>
      <c r="VLP81" s="216"/>
      <c r="VLQ81" s="216"/>
      <c r="VLR81" s="216"/>
      <c r="VLS81" s="216"/>
      <c r="VLT81" s="216"/>
      <c r="VLU81" s="216"/>
      <c r="VLV81" s="216"/>
      <c r="VLW81" s="216"/>
      <c r="VLX81" s="216"/>
      <c r="VLY81" s="216"/>
      <c r="VLZ81" s="216"/>
      <c r="VMA81" s="216"/>
      <c r="VMB81" s="216"/>
      <c r="VMC81" s="216"/>
      <c r="VMD81" s="216"/>
      <c r="VME81" s="216"/>
      <c r="VMF81" s="216"/>
      <c r="VMG81" s="216"/>
      <c r="VMH81" s="216"/>
      <c r="VMI81" s="216"/>
      <c r="VMJ81" s="216"/>
      <c r="VMK81" s="216"/>
      <c r="VML81" s="216"/>
      <c r="VMM81" s="216"/>
      <c r="VMN81" s="216"/>
      <c r="VMO81" s="216"/>
      <c r="VMP81" s="216"/>
      <c r="VMQ81" s="216"/>
      <c r="VMR81" s="216"/>
      <c r="VMS81" s="216"/>
      <c r="VMT81" s="216"/>
      <c r="VMU81" s="216"/>
      <c r="VMV81" s="216"/>
      <c r="VMW81" s="216"/>
      <c r="VMX81" s="216"/>
      <c r="VMY81" s="216"/>
      <c r="VMZ81" s="216"/>
      <c r="VNA81" s="216"/>
      <c r="VNB81" s="216"/>
      <c r="VNC81" s="216"/>
      <c r="VND81" s="216"/>
      <c r="VNE81" s="216"/>
      <c r="VNF81" s="216"/>
      <c r="VNG81" s="216"/>
      <c r="VNH81" s="216"/>
      <c r="VNI81" s="216"/>
      <c r="VNJ81" s="216"/>
      <c r="VNK81" s="216"/>
      <c r="VNL81" s="216"/>
      <c r="VNM81" s="216"/>
      <c r="VNN81" s="216"/>
      <c r="VNO81" s="216"/>
      <c r="VNP81" s="216"/>
      <c r="VNQ81" s="216"/>
      <c r="VNR81" s="216"/>
      <c r="VNS81" s="216"/>
      <c r="VNT81" s="216"/>
      <c r="VNU81" s="216"/>
      <c r="VNV81" s="216"/>
      <c r="VNW81" s="216"/>
      <c r="VNX81" s="216"/>
      <c r="VNY81" s="216"/>
      <c r="VNZ81" s="216"/>
      <c r="VOA81" s="216"/>
      <c r="VOB81" s="216"/>
      <c r="VOC81" s="216"/>
      <c r="VOD81" s="216"/>
      <c r="VOE81" s="216"/>
      <c r="VOF81" s="216"/>
      <c r="VOG81" s="216"/>
      <c r="VOH81" s="216"/>
      <c r="VOI81" s="216"/>
      <c r="VOJ81" s="216"/>
      <c r="VOK81" s="216"/>
      <c r="VOL81" s="216"/>
      <c r="VOM81" s="216"/>
      <c r="VON81" s="216"/>
      <c r="VOO81" s="216"/>
      <c r="VOP81" s="216"/>
      <c r="VOQ81" s="216"/>
      <c r="VOR81" s="216"/>
      <c r="VOS81" s="216"/>
      <c r="VOT81" s="216"/>
      <c r="VOU81" s="216"/>
      <c r="VOV81" s="216"/>
      <c r="VOW81" s="216"/>
      <c r="VOX81" s="216"/>
      <c r="VOY81" s="216"/>
      <c r="VOZ81" s="216"/>
      <c r="VPA81" s="216"/>
      <c r="VPB81" s="216"/>
      <c r="VPC81" s="216"/>
      <c r="VPD81" s="216"/>
      <c r="VPE81" s="216"/>
      <c r="VPF81" s="216"/>
      <c r="VPG81" s="216"/>
      <c r="VPH81" s="216"/>
      <c r="VPI81" s="216"/>
      <c r="VPJ81" s="216"/>
      <c r="VPK81" s="216"/>
      <c r="VPL81" s="216"/>
      <c r="VPM81" s="216"/>
      <c r="VPN81" s="216"/>
      <c r="VPO81" s="216"/>
      <c r="VPP81" s="216"/>
      <c r="VPQ81" s="216"/>
      <c r="VPR81" s="216"/>
      <c r="VPS81" s="216"/>
      <c r="VPT81" s="216"/>
      <c r="VPU81" s="216"/>
      <c r="VPV81" s="216"/>
      <c r="VPW81" s="216"/>
      <c r="VPX81" s="216"/>
      <c r="VPY81" s="216"/>
      <c r="VPZ81" s="216"/>
      <c r="VQA81" s="216"/>
      <c r="VQB81" s="216"/>
      <c r="VQC81" s="216"/>
      <c r="VQD81" s="216"/>
      <c r="VQE81" s="216"/>
      <c r="VQF81" s="216"/>
      <c r="VQG81" s="216"/>
      <c r="VQH81" s="216"/>
      <c r="VQI81" s="216"/>
      <c r="VQJ81" s="216"/>
      <c r="VQK81" s="216"/>
      <c r="VQL81" s="216"/>
      <c r="VQM81" s="216"/>
      <c r="VQN81" s="216"/>
      <c r="VQO81" s="216"/>
      <c r="VQP81" s="216"/>
      <c r="VQQ81" s="216"/>
      <c r="VQR81" s="216"/>
      <c r="VQS81" s="216"/>
      <c r="VQT81" s="216"/>
      <c r="VQU81" s="216"/>
      <c r="VQV81" s="216"/>
      <c r="VQW81" s="216"/>
      <c r="VQX81" s="216"/>
      <c r="VQY81" s="216"/>
      <c r="VQZ81" s="216"/>
      <c r="VRA81" s="216"/>
      <c r="VRB81" s="216"/>
      <c r="VRC81" s="216"/>
      <c r="VRD81" s="216"/>
      <c r="VRE81" s="216"/>
      <c r="VRF81" s="216"/>
      <c r="VRG81" s="216"/>
      <c r="VRH81" s="216"/>
      <c r="VRI81" s="216"/>
      <c r="VRJ81" s="216"/>
      <c r="VRK81" s="216"/>
      <c r="VRL81" s="216"/>
      <c r="VRM81" s="216"/>
      <c r="VRN81" s="216"/>
      <c r="VRO81" s="216"/>
      <c r="VRP81" s="216"/>
      <c r="VRQ81" s="216"/>
      <c r="VRR81" s="216"/>
      <c r="VRS81" s="216"/>
      <c r="VRT81" s="216"/>
      <c r="VRU81" s="216"/>
      <c r="VRV81" s="216"/>
      <c r="VRW81" s="216"/>
      <c r="VRX81" s="216"/>
      <c r="VRY81" s="216"/>
      <c r="VRZ81" s="216"/>
      <c r="VSA81" s="216"/>
      <c r="VSB81" s="216"/>
      <c r="VSC81" s="216"/>
      <c r="VSD81" s="216"/>
      <c r="VSE81" s="216"/>
      <c r="VSF81" s="216"/>
      <c r="VSG81" s="216"/>
      <c r="VSH81" s="216"/>
      <c r="VSI81" s="216"/>
      <c r="VSJ81" s="216"/>
      <c r="VSK81" s="216"/>
      <c r="VSL81" s="216"/>
      <c r="VSM81" s="216"/>
      <c r="VSN81" s="216"/>
      <c r="VSO81" s="216"/>
      <c r="VSP81" s="216"/>
      <c r="VSQ81" s="216"/>
      <c r="VSR81" s="216"/>
      <c r="VSS81" s="216"/>
      <c r="VST81" s="216"/>
      <c r="VSU81" s="216"/>
      <c r="VSV81" s="216"/>
      <c r="VSW81" s="216"/>
      <c r="VSX81" s="216"/>
      <c r="VSY81" s="216"/>
      <c r="VSZ81" s="216"/>
      <c r="VTA81" s="216"/>
      <c r="VTB81" s="216"/>
      <c r="VTC81" s="216"/>
      <c r="VTD81" s="216"/>
      <c r="VTE81" s="216"/>
      <c r="VTF81" s="216"/>
      <c r="VTG81" s="216"/>
      <c r="VTH81" s="216"/>
      <c r="VTI81" s="216"/>
      <c r="VTJ81" s="216"/>
      <c r="VTK81" s="216"/>
      <c r="VTL81" s="216"/>
      <c r="VTM81" s="216"/>
      <c r="VTN81" s="216"/>
      <c r="VTO81" s="216"/>
      <c r="VTP81" s="216"/>
      <c r="VTQ81" s="216"/>
      <c r="VTR81" s="216"/>
      <c r="VTS81" s="216"/>
      <c r="VTT81" s="216"/>
      <c r="VTU81" s="216"/>
      <c r="VTV81" s="216"/>
      <c r="VTW81" s="216"/>
      <c r="VTX81" s="216"/>
      <c r="VTY81" s="216"/>
      <c r="VTZ81" s="216"/>
      <c r="VUA81" s="216"/>
      <c r="VUB81" s="216"/>
      <c r="VUC81" s="216"/>
      <c r="VUD81" s="216"/>
      <c r="VUE81" s="216"/>
      <c r="VUF81" s="216"/>
      <c r="VUG81" s="216"/>
      <c r="VUH81" s="216"/>
      <c r="VUI81" s="216"/>
      <c r="VUJ81" s="216"/>
      <c r="VUK81" s="216"/>
      <c r="VUL81" s="216"/>
      <c r="VUM81" s="216"/>
      <c r="VUN81" s="216"/>
      <c r="VUO81" s="216"/>
      <c r="VUP81" s="216"/>
      <c r="VUQ81" s="216"/>
      <c r="VUR81" s="216"/>
      <c r="VUS81" s="216"/>
      <c r="VUT81" s="216"/>
      <c r="VUU81" s="216"/>
      <c r="VUV81" s="216"/>
      <c r="VUW81" s="216"/>
      <c r="VUX81" s="216"/>
      <c r="VUY81" s="216"/>
      <c r="VUZ81" s="216"/>
      <c r="VVA81" s="216"/>
      <c r="VVB81" s="216"/>
      <c r="VVC81" s="216"/>
      <c r="VVD81" s="216"/>
      <c r="VVE81" s="216"/>
      <c r="VVF81" s="216"/>
      <c r="VVG81" s="216"/>
      <c r="VVH81" s="216"/>
      <c r="VVI81" s="216"/>
      <c r="VVJ81" s="216"/>
      <c r="VVK81" s="216"/>
      <c r="VVL81" s="216"/>
      <c r="VVM81" s="216"/>
      <c r="VVN81" s="216"/>
      <c r="VVO81" s="216"/>
      <c r="VVP81" s="216"/>
      <c r="VVQ81" s="216"/>
      <c r="VVR81" s="216"/>
      <c r="VVS81" s="216"/>
      <c r="VVT81" s="216"/>
      <c r="VVU81" s="216"/>
      <c r="VVV81" s="216"/>
      <c r="VVW81" s="216"/>
      <c r="VVX81" s="216"/>
      <c r="VVY81" s="216"/>
      <c r="VVZ81" s="216"/>
      <c r="VWA81" s="216"/>
      <c r="VWB81" s="216"/>
      <c r="VWC81" s="216"/>
      <c r="VWD81" s="216"/>
      <c r="VWE81" s="216"/>
      <c r="VWF81" s="216"/>
      <c r="VWG81" s="216"/>
      <c r="VWH81" s="216"/>
      <c r="VWI81" s="216"/>
      <c r="VWJ81" s="216"/>
      <c r="VWK81" s="216"/>
      <c r="VWL81" s="216"/>
      <c r="VWM81" s="216"/>
      <c r="VWN81" s="216"/>
      <c r="VWO81" s="216"/>
      <c r="VWP81" s="216"/>
      <c r="VWQ81" s="216"/>
      <c r="VWR81" s="216"/>
      <c r="VWS81" s="216"/>
      <c r="VWT81" s="216"/>
      <c r="VWU81" s="216"/>
      <c r="VWV81" s="216"/>
      <c r="VWW81" s="216"/>
      <c r="VWX81" s="216"/>
      <c r="VWY81" s="216"/>
      <c r="VWZ81" s="216"/>
      <c r="VXA81" s="216"/>
      <c r="VXB81" s="216"/>
      <c r="VXC81" s="216"/>
      <c r="VXD81" s="216"/>
      <c r="VXE81" s="216"/>
      <c r="VXF81" s="216"/>
      <c r="VXG81" s="216"/>
      <c r="VXH81" s="216"/>
      <c r="VXI81" s="216"/>
      <c r="VXJ81" s="216"/>
      <c r="VXK81" s="216"/>
      <c r="VXL81" s="216"/>
      <c r="VXM81" s="216"/>
      <c r="VXN81" s="216"/>
      <c r="VXO81" s="216"/>
      <c r="VXP81" s="216"/>
      <c r="VXQ81" s="216"/>
      <c r="VXR81" s="216"/>
      <c r="VXS81" s="216"/>
      <c r="VXT81" s="216"/>
      <c r="VXU81" s="216"/>
      <c r="VXV81" s="216"/>
      <c r="VXW81" s="216"/>
      <c r="VXX81" s="216"/>
      <c r="VXY81" s="216"/>
      <c r="VXZ81" s="216"/>
      <c r="VYA81" s="216"/>
      <c r="VYB81" s="216"/>
      <c r="VYC81" s="216"/>
      <c r="VYD81" s="216"/>
      <c r="VYE81" s="216"/>
      <c r="VYF81" s="216"/>
      <c r="VYG81" s="216"/>
      <c r="VYH81" s="216"/>
      <c r="VYI81" s="216"/>
      <c r="VYJ81" s="216"/>
      <c r="VYK81" s="216"/>
      <c r="VYL81" s="216"/>
      <c r="VYM81" s="216"/>
      <c r="VYN81" s="216"/>
      <c r="VYO81" s="216"/>
      <c r="VYP81" s="216"/>
      <c r="VYQ81" s="216"/>
      <c r="VYR81" s="216"/>
      <c r="VYS81" s="216"/>
      <c r="VYT81" s="216"/>
      <c r="VYU81" s="216"/>
      <c r="VYV81" s="216"/>
      <c r="VYW81" s="216"/>
      <c r="VYX81" s="216"/>
      <c r="VYY81" s="216"/>
      <c r="VYZ81" s="216"/>
      <c r="VZA81" s="216"/>
      <c r="VZB81" s="216"/>
      <c r="VZC81" s="216"/>
      <c r="VZD81" s="216"/>
      <c r="VZE81" s="216"/>
      <c r="VZF81" s="216"/>
      <c r="VZG81" s="216"/>
      <c r="VZH81" s="216"/>
      <c r="VZI81" s="216"/>
      <c r="VZJ81" s="216"/>
      <c r="VZK81" s="216"/>
      <c r="VZL81" s="216"/>
      <c r="VZM81" s="216"/>
      <c r="VZN81" s="216"/>
      <c r="VZO81" s="216"/>
      <c r="VZP81" s="216"/>
      <c r="VZQ81" s="216"/>
      <c r="VZR81" s="216"/>
      <c r="VZS81" s="216"/>
      <c r="VZT81" s="216"/>
      <c r="VZU81" s="216"/>
      <c r="VZV81" s="216"/>
      <c r="VZW81" s="216"/>
      <c r="VZX81" s="216"/>
      <c r="VZY81" s="216"/>
      <c r="VZZ81" s="216"/>
      <c r="WAA81" s="216"/>
      <c r="WAB81" s="216"/>
      <c r="WAC81" s="216"/>
      <c r="WAD81" s="216"/>
      <c r="WAE81" s="216"/>
      <c r="WAF81" s="216"/>
      <c r="WAG81" s="216"/>
      <c r="WAH81" s="216"/>
      <c r="WAI81" s="216"/>
      <c r="WAJ81" s="216"/>
      <c r="WAK81" s="216"/>
      <c r="WAL81" s="216"/>
      <c r="WAM81" s="216"/>
      <c r="WAN81" s="216"/>
      <c r="WAO81" s="216"/>
      <c r="WAP81" s="216"/>
      <c r="WAQ81" s="216"/>
      <c r="WAR81" s="216"/>
      <c r="WAS81" s="216"/>
      <c r="WAT81" s="216"/>
      <c r="WAU81" s="216"/>
      <c r="WAV81" s="216"/>
      <c r="WAW81" s="216"/>
      <c r="WAX81" s="216"/>
      <c r="WAY81" s="216"/>
      <c r="WAZ81" s="216"/>
      <c r="WBA81" s="216"/>
      <c r="WBB81" s="216"/>
      <c r="WBC81" s="216"/>
      <c r="WBD81" s="216"/>
      <c r="WBE81" s="216"/>
      <c r="WBF81" s="216"/>
      <c r="WBG81" s="216"/>
      <c r="WBH81" s="216"/>
      <c r="WBI81" s="216"/>
      <c r="WBJ81" s="216"/>
      <c r="WBK81" s="216"/>
      <c r="WBL81" s="216"/>
      <c r="WBM81" s="216"/>
      <c r="WBN81" s="216"/>
      <c r="WBO81" s="216"/>
      <c r="WBP81" s="216"/>
      <c r="WBQ81" s="216"/>
      <c r="WBR81" s="216"/>
      <c r="WBS81" s="216"/>
      <c r="WBT81" s="216"/>
      <c r="WBU81" s="216"/>
      <c r="WBV81" s="216"/>
      <c r="WBW81" s="216"/>
      <c r="WBX81" s="216"/>
      <c r="WBY81" s="216"/>
      <c r="WBZ81" s="216"/>
      <c r="WCA81" s="216"/>
      <c r="WCB81" s="216"/>
      <c r="WCC81" s="216"/>
      <c r="WCD81" s="216"/>
      <c r="WCE81" s="216"/>
      <c r="WCF81" s="216"/>
      <c r="WCG81" s="216"/>
      <c r="WCH81" s="216"/>
      <c r="WCI81" s="216"/>
      <c r="WCJ81" s="216"/>
      <c r="WCK81" s="216"/>
      <c r="WCL81" s="216"/>
      <c r="WCM81" s="216"/>
      <c r="WCN81" s="216"/>
      <c r="WCO81" s="216"/>
      <c r="WCP81" s="216"/>
      <c r="WCQ81" s="216"/>
      <c r="WCR81" s="216"/>
      <c r="WCS81" s="216"/>
      <c r="WCT81" s="216"/>
      <c r="WCU81" s="216"/>
      <c r="WCV81" s="216"/>
      <c r="WCW81" s="216"/>
      <c r="WCX81" s="216"/>
      <c r="WCY81" s="216"/>
      <c r="WCZ81" s="216"/>
      <c r="WDA81" s="216"/>
      <c r="WDB81" s="216"/>
      <c r="WDC81" s="216"/>
      <c r="WDD81" s="216"/>
      <c r="WDE81" s="216"/>
      <c r="WDF81" s="216"/>
      <c r="WDG81" s="216"/>
      <c r="WDH81" s="216"/>
      <c r="WDI81" s="216"/>
      <c r="WDJ81" s="216"/>
      <c r="WDK81" s="216"/>
      <c r="WDL81" s="216"/>
      <c r="WDM81" s="216"/>
      <c r="WDN81" s="216"/>
      <c r="WDO81" s="216"/>
      <c r="WDP81" s="216"/>
      <c r="WDQ81" s="216"/>
      <c r="WDR81" s="216"/>
      <c r="WDS81" s="216"/>
      <c r="WDT81" s="216"/>
      <c r="WDU81" s="216"/>
      <c r="WDV81" s="216"/>
      <c r="WDW81" s="216"/>
      <c r="WDX81" s="216"/>
      <c r="WDY81" s="216"/>
      <c r="WDZ81" s="216"/>
      <c r="WEA81" s="216"/>
      <c r="WEB81" s="216"/>
      <c r="WEC81" s="216"/>
      <c r="WED81" s="216"/>
      <c r="WEE81" s="216"/>
      <c r="WEF81" s="216"/>
      <c r="WEG81" s="216"/>
      <c r="WEH81" s="216"/>
      <c r="WEI81" s="216"/>
      <c r="WEJ81" s="216"/>
      <c r="WEK81" s="216"/>
      <c r="WEL81" s="216"/>
      <c r="WEM81" s="216"/>
      <c r="WEN81" s="216"/>
      <c r="WEO81" s="216"/>
      <c r="WEP81" s="216"/>
      <c r="WEQ81" s="216"/>
      <c r="WER81" s="216"/>
      <c r="WES81" s="216"/>
      <c r="WET81" s="216"/>
      <c r="WEU81" s="216"/>
      <c r="WEV81" s="216"/>
      <c r="WEW81" s="216"/>
      <c r="WEX81" s="216"/>
      <c r="WEY81" s="216"/>
      <c r="WEZ81" s="216"/>
      <c r="WFA81" s="216"/>
      <c r="WFB81" s="216"/>
      <c r="WFC81" s="216"/>
      <c r="WFD81" s="216"/>
      <c r="WFE81" s="216"/>
      <c r="WFF81" s="216"/>
      <c r="WFG81" s="216"/>
      <c r="WFH81" s="216"/>
      <c r="WFI81" s="216"/>
      <c r="WFJ81" s="216"/>
      <c r="WFK81" s="216"/>
      <c r="WFL81" s="216"/>
      <c r="WFM81" s="216"/>
      <c r="WFN81" s="216"/>
      <c r="WFO81" s="216"/>
      <c r="WFP81" s="216"/>
      <c r="WFQ81" s="216"/>
      <c r="WFR81" s="216"/>
      <c r="WFS81" s="216"/>
      <c r="WFT81" s="216"/>
      <c r="WFU81" s="216"/>
      <c r="WFV81" s="216"/>
      <c r="WFW81" s="216"/>
      <c r="WFX81" s="216"/>
      <c r="WFY81" s="216"/>
      <c r="WFZ81" s="216"/>
      <c r="WGA81" s="216"/>
      <c r="WGB81" s="216"/>
      <c r="WGC81" s="216"/>
      <c r="WGD81" s="216"/>
      <c r="WGE81" s="216"/>
      <c r="WGF81" s="216"/>
      <c r="WGG81" s="216"/>
      <c r="WGH81" s="216"/>
      <c r="WGI81" s="216"/>
      <c r="WGJ81" s="216"/>
      <c r="WGK81" s="216"/>
      <c r="WGL81" s="216"/>
      <c r="WGM81" s="216"/>
      <c r="WGN81" s="216"/>
      <c r="WGO81" s="216"/>
      <c r="WGP81" s="216"/>
      <c r="WGQ81" s="216"/>
      <c r="WGR81" s="216"/>
      <c r="WGS81" s="216"/>
      <c r="WGT81" s="216"/>
      <c r="WGU81" s="216"/>
      <c r="WGV81" s="216"/>
      <c r="WGW81" s="216"/>
      <c r="WGX81" s="216"/>
      <c r="WGY81" s="216"/>
      <c r="WGZ81" s="216"/>
      <c r="WHA81" s="216"/>
      <c r="WHB81" s="216"/>
      <c r="WHC81" s="216"/>
      <c r="WHD81" s="216"/>
      <c r="WHE81" s="216"/>
      <c r="WHF81" s="216"/>
      <c r="WHG81" s="216"/>
      <c r="WHH81" s="216"/>
      <c r="WHI81" s="216"/>
      <c r="WHJ81" s="216"/>
      <c r="WHK81" s="216"/>
      <c r="WHL81" s="216"/>
      <c r="WHM81" s="216"/>
      <c r="WHN81" s="216"/>
      <c r="WHO81" s="216"/>
      <c r="WHP81" s="216"/>
      <c r="WHQ81" s="216"/>
      <c r="WHR81" s="216"/>
      <c r="WHS81" s="216"/>
      <c r="WHT81" s="216"/>
      <c r="WHU81" s="216"/>
      <c r="WHV81" s="216"/>
      <c r="WHW81" s="216"/>
      <c r="WHX81" s="216"/>
      <c r="WHY81" s="216"/>
      <c r="WHZ81" s="216"/>
      <c r="WIA81" s="216"/>
      <c r="WIB81" s="216"/>
      <c r="WIC81" s="216"/>
      <c r="WID81" s="216"/>
      <c r="WIE81" s="216"/>
      <c r="WIF81" s="216"/>
      <c r="WIG81" s="216"/>
      <c r="WIH81" s="216"/>
      <c r="WII81" s="216"/>
      <c r="WIJ81" s="216"/>
      <c r="WIK81" s="216"/>
      <c r="WIL81" s="216"/>
      <c r="WIM81" s="216"/>
      <c r="WIN81" s="216"/>
      <c r="WIO81" s="216"/>
      <c r="WIP81" s="216"/>
      <c r="WIQ81" s="216"/>
      <c r="WIR81" s="216"/>
      <c r="WIS81" s="216"/>
      <c r="WIT81" s="216"/>
      <c r="WIU81" s="216"/>
      <c r="WIV81" s="216"/>
      <c r="WIW81" s="216"/>
      <c r="WIX81" s="216"/>
      <c r="WIY81" s="216"/>
      <c r="WIZ81" s="216"/>
      <c r="WJA81" s="216"/>
      <c r="WJB81" s="216"/>
      <c r="WJC81" s="216"/>
      <c r="WJD81" s="216"/>
      <c r="WJE81" s="216"/>
      <c r="WJF81" s="216"/>
      <c r="WJG81" s="216"/>
      <c r="WJH81" s="216"/>
      <c r="WJI81" s="216"/>
      <c r="WJJ81" s="216"/>
      <c r="WJK81" s="216"/>
      <c r="WJL81" s="216"/>
      <c r="WJM81" s="216"/>
      <c r="WJN81" s="216"/>
      <c r="WJO81" s="216"/>
      <c r="WJP81" s="216"/>
      <c r="WJQ81" s="216"/>
      <c r="WJR81" s="216"/>
      <c r="WJS81" s="216"/>
      <c r="WJT81" s="216"/>
      <c r="WJU81" s="216"/>
      <c r="WJV81" s="216"/>
      <c r="WJW81" s="216"/>
      <c r="WJX81" s="216"/>
      <c r="WJY81" s="216"/>
      <c r="WJZ81" s="216"/>
      <c r="WKA81" s="216"/>
      <c r="WKB81" s="216"/>
      <c r="WKC81" s="216"/>
      <c r="WKD81" s="216"/>
      <c r="WKE81" s="216"/>
      <c r="WKF81" s="216"/>
      <c r="WKG81" s="216"/>
      <c r="WKH81" s="216"/>
      <c r="WKI81" s="216"/>
      <c r="WKJ81" s="216"/>
      <c r="WKK81" s="216"/>
      <c r="WKL81" s="216"/>
      <c r="WKM81" s="216"/>
      <c r="WKN81" s="216"/>
      <c r="WKO81" s="216"/>
      <c r="WKP81" s="216"/>
      <c r="WKQ81" s="216"/>
      <c r="WKR81" s="216"/>
      <c r="WKS81" s="216"/>
      <c r="WKT81" s="216"/>
      <c r="WKU81" s="216"/>
      <c r="WKV81" s="216"/>
      <c r="WKW81" s="216"/>
      <c r="WKX81" s="216"/>
      <c r="WKY81" s="216"/>
      <c r="WKZ81" s="216"/>
      <c r="WLA81" s="216"/>
      <c r="WLB81" s="216"/>
      <c r="WLC81" s="216"/>
      <c r="WLD81" s="216"/>
      <c r="WLE81" s="216"/>
      <c r="WLF81" s="216"/>
      <c r="WLG81" s="216"/>
      <c r="WLH81" s="216"/>
      <c r="WLI81" s="216"/>
      <c r="WLJ81" s="216"/>
      <c r="WLK81" s="216"/>
      <c r="WLL81" s="216"/>
      <c r="WLM81" s="216"/>
      <c r="WLN81" s="216"/>
      <c r="WLO81" s="216"/>
      <c r="WLP81" s="216"/>
      <c r="WLQ81" s="216"/>
      <c r="WLR81" s="216"/>
      <c r="WLS81" s="216"/>
      <c r="WLT81" s="216"/>
      <c r="WLU81" s="216"/>
      <c r="WLV81" s="216"/>
      <c r="WLW81" s="216"/>
      <c r="WLX81" s="216"/>
      <c r="WLY81" s="216"/>
      <c r="WLZ81" s="216"/>
      <c r="WMA81" s="216"/>
      <c r="WMB81" s="216"/>
      <c r="WMC81" s="216"/>
      <c r="WMD81" s="216"/>
      <c r="WME81" s="216"/>
      <c r="WMF81" s="216"/>
      <c r="WMG81" s="216"/>
      <c r="WMH81" s="216"/>
      <c r="WMI81" s="216"/>
      <c r="WMJ81" s="216"/>
      <c r="WMK81" s="216"/>
      <c r="WML81" s="216"/>
      <c r="WMM81" s="216"/>
      <c r="WMN81" s="216"/>
      <c r="WMO81" s="216"/>
      <c r="WMP81" s="216"/>
      <c r="WMQ81" s="216"/>
      <c r="WMR81" s="216"/>
      <c r="WMS81" s="216"/>
      <c r="WMT81" s="216"/>
      <c r="WMU81" s="216"/>
      <c r="WMV81" s="216"/>
      <c r="WMW81" s="216"/>
      <c r="WMX81" s="216"/>
      <c r="WMY81" s="216"/>
      <c r="WMZ81" s="216"/>
      <c r="WNA81" s="216"/>
      <c r="WNB81" s="216"/>
      <c r="WNC81" s="216"/>
      <c r="WND81" s="216"/>
      <c r="WNE81" s="216"/>
      <c r="WNF81" s="216"/>
      <c r="WNG81" s="216"/>
      <c r="WNH81" s="216"/>
      <c r="WNI81" s="216"/>
      <c r="WNJ81" s="216"/>
      <c r="WNK81" s="216"/>
      <c r="WNL81" s="216"/>
      <c r="WNM81" s="216"/>
      <c r="WNN81" s="216"/>
      <c r="WNO81" s="216"/>
      <c r="WNP81" s="216"/>
      <c r="WNQ81" s="216"/>
      <c r="WNR81" s="216"/>
      <c r="WNS81" s="216"/>
      <c r="WNT81" s="216"/>
      <c r="WNU81" s="216"/>
      <c r="WNV81" s="216"/>
      <c r="WNW81" s="216"/>
      <c r="WNX81" s="216"/>
      <c r="WNY81" s="216"/>
      <c r="WNZ81" s="216"/>
      <c r="WOA81" s="216"/>
      <c r="WOB81" s="216"/>
      <c r="WOC81" s="216"/>
      <c r="WOD81" s="216"/>
      <c r="WOE81" s="216"/>
      <c r="WOF81" s="216"/>
      <c r="WOG81" s="216"/>
      <c r="WOH81" s="216"/>
      <c r="WOI81" s="216"/>
      <c r="WOJ81" s="216"/>
      <c r="WOK81" s="216"/>
      <c r="WOL81" s="216"/>
      <c r="WOM81" s="216"/>
      <c r="WON81" s="216"/>
      <c r="WOO81" s="216"/>
      <c r="WOP81" s="216"/>
      <c r="WOQ81" s="216"/>
      <c r="WOR81" s="216"/>
      <c r="WOS81" s="216"/>
      <c r="WOT81" s="216"/>
      <c r="WOU81" s="216"/>
      <c r="WOV81" s="216"/>
      <c r="WOW81" s="216"/>
      <c r="WOX81" s="216"/>
      <c r="WOY81" s="216"/>
      <c r="WOZ81" s="216"/>
      <c r="WPA81" s="216"/>
      <c r="WPB81" s="216"/>
      <c r="WPC81" s="216"/>
      <c r="WPD81" s="216"/>
      <c r="WPE81" s="216"/>
      <c r="WPF81" s="216"/>
      <c r="WPG81" s="216"/>
      <c r="WPH81" s="216"/>
      <c r="WPI81" s="216"/>
      <c r="WPJ81" s="216"/>
      <c r="WPK81" s="216"/>
      <c r="WPL81" s="216"/>
      <c r="WPM81" s="216"/>
      <c r="WPN81" s="216"/>
      <c r="WPO81" s="216"/>
      <c r="WPP81" s="216"/>
      <c r="WPQ81" s="216"/>
      <c r="WPR81" s="216"/>
      <c r="WPS81" s="216"/>
      <c r="WPT81" s="216"/>
      <c r="WPU81" s="216"/>
      <c r="WPV81" s="216"/>
      <c r="WPW81" s="216"/>
      <c r="WPX81" s="216"/>
      <c r="WPY81" s="216"/>
      <c r="WPZ81" s="216"/>
      <c r="WQA81" s="216"/>
      <c r="WQB81" s="216"/>
      <c r="WQC81" s="216"/>
      <c r="WQD81" s="216"/>
      <c r="WQE81" s="216"/>
      <c r="WQF81" s="216"/>
      <c r="WQG81" s="216"/>
      <c r="WQH81" s="216"/>
      <c r="WQI81" s="216"/>
      <c r="WQJ81" s="216"/>
      <c r="WQK81" s="216"/>
      <c r="WQL81" s="216"/>
      <c r="WQM81" s="216"/>
      <c r="WQN81" s="216"/>
      <c r="WQO81" s="216"/>
      <c r="WQP81" s="216"/>
      <c r="WQQ81" s="216"/>
      <c r="WQR81" s="216"/>
      <c r="WQS81" s="216"/>
      <c r="WQT81" s="216"/>
      <c r="WQU81" s="216"/>
      <c r="WQV81" s="216"/>
      <c r="WQW81" s="216"/>
      <c r="WQX81" s="216"/>
      <c r="WQY81" s="216"/>
      <c r="WQZ81" s="216"/>
      <c r="WRA81" s="216"/>
      <c r="WRB81" s="216"/>
      <c r="WRC81" s="216"/>
      <c r="WRD81" s="216"/>
      <c r="WRE81" s="216"/>
      <c r="WRF81" s="216"/>
      <c r="WRG81" s="216"/>
      <c r="WRH81" s="216"/>
      <c r="WRI81" s="216"/>
      <c r="WRJ81" s="216"/>
      <c r="WRK81" s="216"/>
      <c r="WRL81" s="216"/>
      <c r="WRM81" s="216"/>
      <c r="WRN81" s="216"/>
      <c r="WRO81" s="216"/>
      <c r="WRP81" s="216"/>
      <c r="WRQ81" s="216"/>
      <c r="WRR81" s="216"/>
      <c r="WRS81" s="216"/>
      <c r="WRT81" s="216"/>
      <c r="WRU81" s="216"/>
      <c r="WRV81" s="216"/>
      <c r="WRW81" s="216"/>
      <c r="WRX81" s="216"/>
      <c r="WRY81" s="216"/>
      <c r="WRZ81" s="216"/>
      <c r="WSA81" s="216"/>
      <c r="WSB81" s="216"/>
      <c r="WSC81" s="216"/>
      <c r="WSD81" s="216"/>
      <c r="WSE81" s="216"/>
      <c r="WSF81" s="216"/>
      <c r="WSG81" s="216"/>
      <c r="WSH81" s="216"/>
      <c r="WSI81" s="216"/>
      <c r="WSJ81" s="216"/>
      <c r="WSK81" s="216"/>
      <c r="WSL81" s="216"/>
      <c r="WSM81" s="216"/>
      <c r="WSN81" s="216"/>
      <c r="WSO81" s="216"/>
      <c r="WSP81" s="216"/>
      <c r="WSQ81" s="216"/>
      <c r="WSR81" s="216"/>
      <c r="WSS81" s="216"/>
      <c r="WST81" s="216"/>
      <c r="WSU81" s="216"/>
      <c r="WSV81" s="216"/>
      <c r="WSW81" s="216"/>
      <c r="WSX81" s="216"/>
      <c r="WSY81" s="216"/>
      <c r="WSZ81" s="216"/>
      <c r="WTA81" s="216"/>
      <c r="WTB81" s="216"/>
      <c r="WTC81" s="216"/>
      <c r="WTD81" s="216"/>
      <c r="WTE81" s="216"/>
      <c r="WTF81" s="216"/>
      <c r="WTG81" s="216"/>
      <c r="WTH81" s="216"/>
      <c r="WTI81" s="216"/>
      <c r="WTJ81" s="216"/>
      <c r="WTK81" s="216"/>
      <c r="WTL81" s="216"/>
      <c r="WTM81" s="216"/>
      <c r="WTN81" s="216"/>
      <c r="WTO81" s="216"/>
      <c r="WTP81" s="216"/>
      <c r="WTQ81" s="216"/>
      <c r="WTR81" s="216"/>
      <c r="WTS81" s="216"/>
      <c r="WTT81" s="216"/>
      <c r="WTU81" s="216"/>
      <c r="WTV81" s="216"/>
      <c r="WTW81" s="216"/>
      <c r="WTX81" s="216"/>
      <c r="WTY81" s="216"/>
      <c r="WTZ81" s="216"/>
      <c r="WUA81" s="216"/>
      <c r="WUB81" s="216"/>
      <c r="WUC81" s="216"/>
      <c r="WUD81" s="216"/>
      <c r="WUE81" s="216"/>
      <c r="WUF81" s="216"/>
      <c r="WUG81" s="216"/>
      <c r="WUH81" s="216"/>
      <c r="WUI81" s="216"/>
      <c r="WUJ81" s="216"/>
      <c r="WUK81" s="216"/>
      <c r="WUL81" s="216"/>
      <c r="WUM81" s="216"/>
      <c r="WUN81" s="216"/>
      <c r="WUO81" s="216"/>
      <c r="WUP81" s="216"/>
      <c r="WUQ81" s="216"/>
      <c r="WUR81" s="216"/>
      <c r="WUS81" s="216"/>
      <c r="WUT81" s="216"/>
      <c r="WUU81" s="216"/>
      <c r="WUV81" s="216"/>
      <c r="WUW81" s="216"/>
      <c r="WUX81" s="216"/>
      <c r="WUY81" s="216"/>
      <c r="WUZ81" s="216"/>
      <c r="WVA81" s="216"/>
      <c r="WVB81" s="216"/>
      <c r="WVC81" s="216"/>
      <c r="WVD81" s="216"/>
      <c r="WVE81" s="216"/>
      <c r="WVF81" s="216"/>
      <c r="WVG81" s="216"/>
      <c r="WVH81" s="216"/>
      <c r="WVI81" s="216"/>
      <c r="WVJ81" s="216"/>
      <c r="WVK81" s="216"/>
      <c r="WVL81" s="216"/>
      <c r="WVM81" s="216"/>
      <c r="WVN81" s="216"/>
      <c r="WVO81" s="216"/>
      <c r="WVP81" s="216"/>
      <c r="WVQ81" s="216"/>
      <c r="WVR81" s="216"/>
      <c r="WVS81" s="216"/>
      <c r="WVT81" s="216"/>
      <c r="WVU81" s="216"/>
      <c r="WVV81" s="216"/>
      <c r="WVW81" s="216"/>
      <c r="WVX81" s="216"/>
      <c r="WVY81" s="216"/>
      <c r="WVZ81" s="216"/>
      <c r="WWA81" s="216"/>
      <c r="WWB81" s="216"/>
      <c r="WWC81" s="216"/>
      <c r="WWD81" s="216"/>
      <c r="WWE81" s="216"/>
      <c r="WWF81" s="216"/>
      <c r="WWG81" s="216"/>
      <c r="WWH81" s="216"/>
      <c r="WWI81" s="216"/>
      <c r="WWJ81" s="216"/>
      <c r="WWK81" s="216"/>
      <c r="WWL81" s="216"/>
      <c r="WWM81" s="216"/>
      <c r="WWN81" s="216"/>
      <c r="WWO81" s="216"/>
      <c r="WWP81" s="216"/>
      <c r="WWQ81" s="216"/>
      <c r="WWR81" s="216"/>
      <c r="WWS81" s="216"/>
      <c r="WWT81" s="216"/>
      <c r="WWU81" s="216"/>
      <c r="WWV81" s="216"/>
      <c r="WWW81" s="216"/>
      <c r="WWX81" s="216"/>
      <c r="WWY81" s="216"/>
      <c r="WWZ81" s="216"/>
      <c r="WXA81" s="216"/>
      <c r="WXB81" s="216"/>
      <c r="WXC81" s="216"/>
      <c r="WXD81" s="216"/>
      <c r="WXE81" s="216"/>
      <c r="WXF81" s="216"/>
      <c r="WXG81" s="216"/>
      <c r="WXH81" s="216"/>
      <c r="WXI81" s="216"/>
      <c r="WXJ81" s="216"/>
      <c r="WXK81" s="216"/>
      <c r="WXL81" s="216"/>
      <c r="WXM81" s="216"/>
      <c r="WXN81" s="216"/>
      <c r="WXO81" s="216"/>
      <c r="WXP81" s="216"/>
      <c r="WXQ81" s="216"/>
      <c r="WXR81" s="216"/>
      <c r="WXS81" s="216"/>
      <c r="WXT81" s="216"/>
      <c r="WXU81" s="216"/>
      <c r="WXV81" s="216"/>
      <c r="WXW81" s="216"/>
      <c r="WXX81" s="216"/>
      <c r="WXY81" s="216"/>
      <c r="WXZ81" s="216"/>
      <c r="WYA81" s="216"/>
      <c r="WYB81" s="216"/>
      <c r="WYC81" s="216"/>
      <c r="WYD81" s="216"/>
      <c r="WYE81" s="216"/>
      <c r="WYF81" s="216"/>
      <c r="WYG81" s="216"/>
      <c r="WYH81" s="216"/>
      <c r="WYI81" s="216"/>
      <c r="WYJ81" s="216"/>
      <c r="WYK81" s="216"/>
      <c r="WYL81" s="216"/>
      <c r="WYM81" s="216"/>
      <c r="WYN81" s="216"/>
      <c r="WYO81" s="216"/>
      <c r="WYP81" s="216"/>
      <c r="WYQ81" s="216"/>
      <c r="WYR81" s="216"/>
      <c r="WYS81" s="216"/>
      <c r="WYT81" s="216"/>
      <c r="WYU81" s="216"/>
      <c r="WYV81" s="216"/>
      <c r="WYW81" s="216"/>
      <c r="WYX81" s="216"/>
      <c r="WYY81" s="216"/>
      <c r="WYZ81" s="216"/>
      <c r="WZA81" s="216"/>
      <c r="WZB81" s="216"/>
      <c r="WZC81" s="216"/>
      <c r="WZD81" s="216"/>
      <c r="WZE81" s="216"/>
      <c r="WZF81" s="216"/>
      <c r="WZG81" s="216"/>
      <c r="WZH81" s="216"/>
      <c r="WZI81" s="216"/>
      <c r="WZJ81" s="216"/>
      <c r="WZK81" s="216"/>
      <c r="WZL81" s="216"/>
      <c r="WZM81" s="216"/>
      <c r="WZN81" s="216"/>
      <c r="WZO81" s="216"/>
      <c r="WZP81" s="216"/>
      <c r="WZQ81" s="216"/>
      <c r="WZR81" s="216"/>
      <c r="WZS81" s="216"/>
      <c r="WZT81" s="216"/>
      <c r="WZU81" s="216"/>
      <c r="WZV81" s="216"/>
      <c r="WZW81" s="216"/>
      <c r="WZX81" s="216"/>
      <c r="WZY81" s="216"/>
      <c r="WZZ81" s="216"/>
      <c r="XAA81" s="216"/>
      <c r="XAB81" s="216"/>
      <c r="XAC81" s="216"/>
      <c r="XAD81" s="216"/>
      <c r="XAE81" s="216"/>
      <c r="XAF81" s="216"/>
      <c r="XAG81" s="216"/>
      <c r="XAH81" s="216"/>
      <c r="XAI81" s="216"/>
      <c r="XAJ81" s="216"/>
      <c r="XAK81" s="216"/>
      <c r="XAL81" s="216"/>
      <c r="XAM81" s="216"/>
      <c r="XAN81" s="216"/>
      <c r="XAO81" s="216"/>
      <c r="XAP81" s="216"/>
      <c r="XAQ81" s="216"/>
      <c r="XAR81" s="216"/>
      <c r="XAS81" s="216"/>
      <c r="XAT81" s="216"/>
      <c r="XAU81" s="216"/>
      <c r="XAV81" s="216"/>
      <c r="XAW81" s="216"/>
      <c r="XAX81" s="216"/>
      <c r="XAY81" s="216"/>
      <c r="XAZ81" s="216"/>
      <c r="XBA81" s="216"/>
      <c r="XBB81" s="216"/>
      <c r="XBC81" s="216"/>
      <c r="XBD81" s="216"/>
      <c r="XBE81" s="216"/>
      <c r="XBF81" s="216"/>
      <c r="XBG81" s="216"/>
      <c r="XBH81" s="216"/>
      <c r="XBI81" s="216"/>
      <c r="XBJ81" s="216"/>
      <c r="XBK81" s="216"/>
      <c r="XBL81" s="216"/>
      <c r="XBM81" s="216"/>
      <c r="XBN81" s="216"/>
      <c r="XBO81" s="216"/>
      <c r="XBP81" s="216"/>
      <c r="XBQ81" s="216"/>
      <c r="XBR81" s="216"/>
      <c r="XBS81" s="216"/>
      <c r="XBT81" s="216"/>
      <c r="XBU81" s="216"/>
      <c r="XBV81" s="216"/>
      <c r="XBW81" s="216"/>
      <c r="XBX81" s="216"/>
      <c r="XBY81" s="216"/>
      <c r="XBZ81" s="216"/>
      <c r="XCA81" s="216"/>
      <c r="XCB81" s="216"/>
      <c r="XCC81" s="216"/>
      <c r="XCD81" s="216"/>
      <c r="XCE81" s="216"/>
      <c r="XCF81" s="216"/>
      <c r="XCG81" s="216"/>
      <c r="XCH81" s="216"/>
      <c r="XCI81" s="216"/>
      <c r="XCJ81" s="216"/>
      <c r="XCK81" s="216"/>
      <c r="XCL81" s="216"/>
      <c r="XCM81" s="216"/>
      <c r="XCN81" s="216"/>
      <c r="XCO81" s="216"/>
      <c r="XCP81" s="216"/>
      <c r="XCQ81" s="216"/>
      <c r="XCR81" s="216"/>
      <c r="XCS81" s="216"/>
      <c r="XCT81" s="216"/>
      <c r="XCU81" s="216"/>
      <c r="XCV81" s="216"/>
      <c r="XCW81" s="216"/>
      <c r="XCX81" s="216"/>
      <c r="XCY81" s="216"/>
      <c r="XCZ81" s="216"/>
      <c r="XDA81" s="216"/>
      <c r="XDB81" s="216"/>
      <c r="XDC81" s="216"/>
      <c r="XDD81" s="216"/>
      <c r="XDE81" s="216"/>
      <c r="XDF81" s="216"/>
      <c r="XDG81" s="216"/>
      <c r="XDH81" s="216"/>
      <c r="XDI81" s="216"/>
      <c r="XDJ81" s="216"/>
      <c r="XDK81" s="216"/>
      <c r="XDL81" s="216"/>
      <c r="XDM81" s="216"/>
      <c r="XDN81" s="216"/>
      <c r="XDO81" s="216"/>
      <c r="XDP81" s="216"/>
      <c r="XDQ81" s="216"/>
      <c r="XDR81" s="216"/>
      <c r="XDS81" s="216"/>
      <c r="XDT81" s="216"/>
      <c r="XDU81" s="216"/>
      <c r="XDV81" s="216"/>
      <c r="XDW81" s="216"/>
      <c r="XDX81" s="216"/>
      <c r="XDY81" s="216"/>
      <c r="XDZ81" s="216"/>
      <c r="XEA81" s="216"/>
      <c r="XEB81" s="216"/>
      <c r="XEC81" s="216"/>
      <c r="XED81" s="216"/>
      <c r="XEE81" s="216"/>
      <c r="XEF81" s="216"/>
      <c r="XEG81" s="216"/>
      <c r="XEH81" s="216"/>
      <c r="XEI81" s="216"/>
      <c r="XEJ81" s="216"/>
      <c r="XEK81" s="216"/>
      <c r="XEL81" s="216"/>
      <c r="XEM81" s="216"/>
      <c r="XEN81" s="216"/>
      <c r="XEO81" s="216"/>
      <c r="XEP81" s="216"/>
      <c r="XEQ81" s="216"/>
      <c r="XER81" s="216"/>
      <c r="XES81" s="216"/>
    </row>
    <row r="82" spans="1:16373" s="86" customFormat="1" ht="40.5" customHeight="1" x14ac:dyDescent="0.3">
      <c r="A82" s="237" t="s">
        <v>268</v>
      </c>
      <c r="B82" s="185" t="s">
        <v>146</v>
      </c>
      <c r="C82" s="185" t="s">
        <v>495</v>
      </c>
      <c r="D82" s="185" t="s">
        <v>559</v>
      </c>
      <c r="E82" s="187" t="s">
        <v>38</v>
      </c>
      <c r="F82" s="188"/>
      <c r="G82" s="188"/>
      <c r="H82" s="188"/>
      <c r="I82" s="289">
        <v>597.49</v>
      </c>
      <c r="J82" s="190">
        <v>100</v>
      </c>
      <c r="K82" s="191">
        <v>0</v>
      </c>
      <c r="L82" s="198" t="s">
        <v>573</v>
      </c>
      <c r="M82" s="198" t="s">
        <v>5</v>
      </c>
      <c r="N82" s="192">
        <v>42887</v>
      </c>
      <c r="O82" s="192">
        <f>N82+90</f>
        <v>42977</v>
      </c>
      <c r="P82" s="195" t="s">
        <v>79</v>
      </c>
      <c r="Q82" s="188"/>
      <c r="R82" s="285" t="s">
        <v>1</v>
      </c>
      <c r="S82" s="382"/>
      <c r="T82" s="65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</row>
    <row r="83" spans="1:16373" s="217" customFormat="1" ht="31.2" x14ac:dyDescent="0.3">
      <c r="A83" s="237" t="s">
        <v>269</v>
      </c>
      <c r="B83" s="185" t="s">
        <v>146</v>
      </c>
      <c r="C83" s="185" t="s">
        <v>199</v>
      </c>
      <c r="D83" s="185" t="s">
        <v>194</v>
      </c>
      <c r="E83" s="187" t="s">
        <v>38</v>
      </c>
      <c r="F83" s="188"/>
      <c r="G83" s="188"/>
      <c r="H83" s="188" t="s">
        <v>607</v>
      </c>
      <c r="I83" s="318">
        <v>160</v>
      </c>
      <c r="J83" s="190">
        <v>100</v>
      </c>
      <c r="K83" s="191">
        <v>0</v>
      </c>
      <c r="L83" s="188" t="s">
        <v>574</v>
      </c>
      <c r="M83" s="198" t="s">
        <v>5</v>
      </c>
      <c r="N83" s="192">
        <v>42769</v>
      </c>
      <c r="O83" s="192">
        <v>42797</v>
      </c>
      <c r="P83" s="195" t="s">
        <v>79</v>
      </c>
      <c r="Q83" s="188"/>
      <c r="R83" s="285" t="s">
        <v>67</v>
      </c>
      <c r="S83" s="367"/>
      <c r="T83" s="88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</row>
    <row r="84" spans="1:16373" s="216" customFormat="1" ht="78" x14ac:dyDescent="0.3">
      <c r="A84" s="329" t="s">
        <v>270</v>
      </c>
      <c r="B84" s="322" t="s">
        <v>146</v>
      </c>
      <c r="C84" s="291" t="s">
        <v>196</v>
      </c>
      <c r="D84" s="185" t="s">
        <v>770</v>
      </c>
      <c r="E84" s="293" t="s">
        <v>38</v>
      </c>
      <c r="F84" s="295"/>
      <c r="G84" s="295"/>
      <c r="H84" s="295"/>
      <c r="I84" s="374"/>
      <c r="J84" s="297">
        <v>100</v>
      </c>
      <c r="K84" s="298">
        <v>0</v>
      </c>
      <c r="L84" s="293" t="s">
        <v>575</v>
      </c>
      <c r="M84" s="323" t="s">
        <v>5</v>
      </c>
      <c r="N84" s="300">
        <v>42826</v>
      </c>
      <c r="O84" s="300">
        <f t="shared" ref="O84:O85" si="5">N84+90</f>
        <v>42916</v>
      </c>
      <c r="P84" s="324" t="s">
        <v>79</v>
      </c>
      <c r="Q84" s="295"/>
      <c r="R84" s="330" t="s">
        <v>1</v>
      </c>
      <c r="S84" s="382"/>
      <c r="T84" s="65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  <c r="IW84" s="86"/>
      <c r="IX84" s="86"/>
      <c r="IY84" s="86"/>
      <c r="IZ84" s="86"/>
      <c r="JA84" s="86"/>
      <c r="JB84" s="86"/>
      <c r="JC84" s="86"/>
      <c r="JD84" s="86"/>
      <c r="JE84" s="86"/>
      <c r="JF84" s="86"/>
      <c r="JG84" s="86"/>
      <c r="JH84" s="86"/>
      <c r="JI84" s="86"/>
      <c r="JJ84" s="86"/>
      <c r="JK84" s="86"/>
      <c r="JL84" s="86"/>
      <c r="JM84" s="86"/>
      <c r="JN84" s="86"/>
      <c r="JO84" s="86"/>
      <c r="JP84" s="86"/>
      <c r="JQ84" s="86"/>
      <c r="JR84" s="86"/>
      <c r="JS84" s="86"/>
      <c r="JT84" s="86"/>
      <c r="JU84" s="86"/>
      <c r="JV84" s="86"/>
      <c r="JW84" s="86"/>
      <c r="JX84" s="86"/>
      <c r="JY84" s="86"/>
      <c r="JZ84" s="86"/>
      <c r="KA84" s="86"/>
      <c r="KB84" s="86"/>
      <c r="KC84" s="86"/>
      <c r="KD84" s="86"/>
      <c r="KE84" s="86"/>
      <c r="KF84" s="86"/>
      <c r="KG84" s="86"/>
      <c r="KH84" s="86"/>
      <c r="KI84" s="86"/>
      <c r="KJ84" s="86"/>
      <c r="KK84" s="86"/>
      <c r="KL84" s="86"/>
      <c r="KM84" s="86"/>
      <c r="KN84" s="86"/>
      <c r="KO84" s="86"/>
      <c r="KP84" s="86"/>
      <c r="KQ84" s="86"/>
      <c r="KR84" s="86"/>
      <c r="KS84" s="86"/>
      <c r="KT84" s="86"/>
      <c r="KU84" s="86"/>
      <c r="KV84" s="86"/>
      <c r="KW84" s="86"/>
      <c r="KX84" s="86"/>
      <c r="KY84" s="86"/>
      <c r="KZ84" s="86"/>
      <c r="LA84" s="86"/>
      <c r="LB84" s="86"/>
      <c r="LC84" s="86"/>
      <c r="LD84" s="86"/>
      <c r="LE84" s="86"/>
      <c r="LF84" s="86"/>
      <c r="LG84" s="86"/>
      <c r="LH84" s="86"/>
      <c r="LI84" s="86"/>
      <c r="LJ84" s="86"/>
      <c r="LK84" s="86"/>
      <c r="LL84" s="86"/>
      <c r="LM84" s="86"/>
      <c r="LN84" s="86"/>
      <c r="LO84" s="86"/>
      <c r="LP84" s="86"/>
      <c r="LQ84" s="86"/>
      <c r="LR84" s="86"/>
      <c r="LS84" s="86"/>
      <c r="LT84" s="86"/>
      <c r="LU84" s="86"/>
      <c r="LV84" s="86"/>
      <c r="LW84" s="86"/>
      <c r="LX84" s="86"/>
      <c r="LY84" s="86"/>
      <c r="LZ84" s="86"/>
      <c r="MA84" s="86"/>
      <c r="MB84" s="86"/>
      <c r="MC84" s="86"/>
      <c r="MD84" s="86"/>
      <c r="ME84" s="86"/>
      <c r="MF84" s="86"/>
      <c r="MG84" s="86"/>
      <c r="MH84" s="86"/>
      <c r="MI84" s="86"/>
      <c r="MJ84" s="86"/>
      <c r="MK84" s="86"/>
      <c r="ML84" s="86"/>
      <c r="MM84" s="86"/>
      <c r="MN84" s="86"/>
      <c r="MO84" s="86"/>
      <c r="MP84" s="86"/>
      <c r="MQ84" s="86"/>
      <c r="MR84" s="86"/>
      <c r="MS84" s="86"/>
      <c r="MT84" s="86"/>
      <c r="MU84" s="86"/>
      <c r="MV84" s="86"/>
      <c r="MW84" s="86"/>
      <c r="MX84" s="86"/>
      <c r="MY84" s="86"/>
      <c r="MZ84" s="86"/>
      <c r="NA84" s="86"/>
      <c r="NB84" s="86"/>
      <c r="NC84" s="86"/>
      <c r="ND84" s="86"/>
      <c r="NE84" s="86"/>
      <c r="NF84" s="86"/>
      <c r="NG84" s="86"/>
      <c r="NH84" s="86"/>
      <c r="NI84" s="86"/>
      <c r="NJ84" s="86"/>
      <c r="NK84" s="86"/>
      <c r="NL84" s="86"/>
      <c r="NM84" s="86"/>
      <c r="NN84" s="86"/>
      <c r="NO84" s="86"/>
      <c r="NP84" s="86"/>
      <c r="NQ84" s="86"/>
      <c r="NR84" s="86"/>
      <c r="NS84" s="86"/>
      <c r="NT84" s="86"/>
      <c r="NU84" s="86"/>
      <c r="NV84" s="86"/>
      <c r="NW84" s="86"/>
      <c r="NX84" s="86"/>
      <c r="NY84" s="86"/>
      <c r="NZ84" s="86"/>
      <c r="OA84" s="86"/>
      <c r="OB84" s="86"/>
      <c r="OC84" s="86"/>
      <c r="OD84" s="86"/>
      <c r="OE84" s="86"/>
      <c r="OF84" s="86"/>
      <c r="OG84" s="86"/>
      <c r="OH84" s="86"/>
      <c r="OI84" s="86"/>
      <c r="OJ84" s="86"/>
      <c r="OK84" s="86"/>
      <c r="OL84" s="86"/>
      <c r="OM84" s="86"/>
      <c r="ON84" s="86"/>
      <c r="OO84" s="86"/>
      <c r="OP84" s="86"/>
      <c r="OQ84" s="86"/>
      <c r="OR84" s="86"/>
      <c r="OS84" s="86"/>
      <c r="OT84" s="86"/>
      <c r="OU84" s="86"/>
      <c r="OV84" s="86"/>
      <c r="OW84" s="86"/>
      <c r="OX84" s="86"/>
      <c r="OY84" s="86"/>
      <c r="OZ84" s="86"/>
      <c r="PA84" s="86"/>
      <c r="PB84" s="86"/>
      <c r="PC84" s="86"/>
      <c r="PD84" s="86"/>
      <c r="PE84" s="86"/>
      <c r="PF84" s="86"/>
      <c r="PG84" s="86"/>
      <c r="PH84" s="86"/>
      <c r="PI84" s="86"/>
      <c r="PJ84" s="86"/>
      <c r="PK84" s="86"/>
      <c r="PL84" s="86"/>
      <c r="PM84" s="86"/>
      <c r="PN84" s="86"/>
      <c r="PO84" s="86"/>
      <c r="PP84" s="86"/>
      <c r="PQ84" s="86"/>
      <c r="PR84" s="86"/>
      <c r="PS84" s="86"/>
      <c r="PT84" s="86"/>
      <c r="PU84" s="86"/>
      <c r="PV84" s="86"/>
      <c r="PW84" s="86"/>
      <c r="PX84" s="86"/>
      <c r="PY84" s="86"/>
      <c r="PZ84" s="86"/>
      <c r="QA84" s="86"/>
      <c r="QB84" s="86"/>
      <c r="QC84" s="86"/>
      <c r="QD84" s="86"/>
      <c r="QE84" s="86"/>
      <c r="QF84" s="86"/>
      <c r="QG84" s="86"/>
      <c r="QH84" s="86"/>
      <c r="QI84" s="86"/>
      <c r="QJ84" s="86"/>
      <c r="QK84" s="86"/>
      <c r="QL84" s="86"/>
      <c r="QM84" s="86"/>
      <c r="QN84" s="86"/>
      <c r="QO84" s="86"/>
      <c r="QP84" s="86"/>
      <c r="QQ84" s="86"/>
      <c r="QR84" s="86"/>
      <c r="QS84" s="86"/>
      <c r="QT84" s="86"/>
      <c r="QU84" s="86"/>
      <c r="QV84" s="86"/>
      <c r="QW84" s="86"/>
      <c r="QX84" s="86"/>
      <c r="QY84" s="86"/>
      <c r="QZ84" s="86"/>
      <c r="RA84" s="86"/>
      <c r="RB84" s="86"/>
      <c r="RC84" s="86"/>
      <c r="RD84" s="86"/>
      <c r="RE84" s="86"/>
      <c r="RF84" s="86"/>
      <c r="RG84" s="86"/>
      <c r="RH84" s="86"/>
      <c r="RI84" s="86"/>
      <c r="RJ84" s="86"/>
      <c r="RK84" s="86"/>
      <c r="RL84" s="86"/>
      <c r="RM84" s="86"/>
      <c r="RN84" s="86"/>
      <c r="RO84" s="86"/>
      <c r="RP84" s="86"/>
      <c r="RQ84" s="86"/>
      <c r="RR84" s="86"/>
      <c r="RS84" s="86"/>
      <c r="RT84" s="86"/>
      <c r="RU84" s="86"/>
      <c r="RV84" s="86"/>
      <c r="RW84" s="86"/>
      <c r="RX84" s="86"/>
      <c r="RY84" s="86"/>
      <c r="RZ84" s="86"/>
      <c r="SA84" s="86"/>
      <c r="SB84" s="86"/>
      <c r="SC84" s="86"/>
      <c r="SD84" s="86"/>
      <c r="SE84" s="86"/>
      <c r="SF84" s="86"/>
      <c r="SG84" s="86"/>
      <c r="SH84" s="86"/>
      <c r="SI84" s="86"/>
      <c r="SJ84" s="86"/>
      <c r="SK84" s="86"/>
      <c r="SL84" s="86"/>
      <c r="SM84" s="86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6"/>
      <c r="TB84" s="86"/>
      <c r="TC84" s="86"/>
      <c r="TD84" s="86"/>
      <c r="TE84" s="86"/>
      <c r="TF84" s="86"/>
      <c r="TG84" s="86"/>
      <c r="TH84" s="86"/>
      <c r="TI84" s="86"/>
      <c r="TJ84" s="86"/>
      <c r="TK84" s="86"/>
      <c r="TL84" s="86"/>
      <c r="TM84" s="86"/>
      <c r="TN84" s="86"/>
      <c r="TO84" s="86"/>
      <c r="TP84" s="86"/>
      <c r="TQ84" s="86"/>
      <c r="TR84" s="86"/>
      <c r="TS84" s="86"/>
      <c r="TT84" s="86"/>
      <c r="TU84" s="86"/>
      <c r="TV84" s="86"/>
      <c r="TW84" s="86"/>
      <c r="TX84" s="86"/>
      <c r="TY84" s="86"/>
      <c r="TZ84" s="86"/>
      <c r="UA84" s="86"/>
      <c r="UB84" s="86"/>
      <c r="UC84" s="86"/>
      <c r="UD84" s="86"/>
      <c r="UE84" s="86"/>
      <c r="UF84" s="86"/>
      <c r="UG84" s="86"/>
      <c r="UH84" s="86"/>
      <c r="UI84" s="86"/>
      <c r="UJ84" s="86"/>
      <c r="UK84" s="86"/>
      <c r="UL84" s="86"/>
      <c r="UM84" s="86"/>
      <c r="UN84" s="86"/>
      <c r="UO84" s="86"/>
      <c r="UP84" s="86"/>
      <c r="UQ84" s="86"/>
      <c r="UR84" s="86"/>
      <c r="US84" s="86"/>
      <c r="UT84" s="86"/>
      <c r="UU84" s="86"/>
      <c r="UV84" s="86"/>
      <c r="UW84" s="86"/>
      <c r="UX84" s="86"/>
      <c r="UY84" s="86"/>
      <c r="UZ84" s="86"/>
      <c r="VA84" s="86"/>
      <c r="VB84" s="86"/>
      <c r="VC84" s="86"/>
      <c r="VD84" s="86"/>
      <c r="VE84" s="86"/>
      <c r="VF84" s="86"/>
      <c r="VG84" s="86"/>
      <c r="VH84" s="86"/>
      <c r="VI84" s="86"/>
      <c r="VJ84" s="86"/>
      <c r="VK84" s="86"/>
      <c r="VL84" s="86"/>
      <c r="VM84" s="86"/>
      <c r="VN84" s="86"/>
      <c r="VO84" s="86"/>
      <c r="VP84" s="86"/>
      <c r="VQ84" s="86"/>
      <c r="VR84" s="86"/>
      <c r="VS84" s="86"/>
      <c r="VT84" s="86"/>
      <c r="VU84" s="86"/>
      <c r="VV84" s="86"/>
      <c r="VW84" s="86"/>
      <c r="VX84" s="86"/>
      <c r="VY84" s="86"/>
      <c r="VZ84" s="86"/>
      <c r="WA84" s="86"/>
      <c r="WB84" s="86"/>
      <c r="WC84" s="86"/>
      <c r="WD84" s="86"/>
      <c r="WE84" s="86"/>
      <c r="WF84" s="86"/>
      <c r="WG84" s="86"/>
      <c r="WH84" s="86"/>
      <c r="WI84" s="86"/>
      <c r="WJ84" s="86"/>
      <c r="WK84" s="86"/>
      <c r="WL84" s="86"/>
      <c r="WM84" s="86"/>
      <c r="WN84" s="86"/>
      <c r="WO84" s="86"/>
      <c r="WP84" s="86"/>
      <c r="WQ84" s="86"/>
      <c r="WR84" s="86"/>
      <c r="WS84" s="86"/>
      <c r="WT84" s="86"/>
      <c r="WU84" s="86"/>
      <c r="WV84" s="86"/>
      <c r="WW84" s="86"/>
      <c r="WX84" s="86"/>
      <c r="WY84" s="86"/>
      <c r="WZ84" s="86"/>
      <c r="XA84" s="86"/>
      <c r="XB84" s="86"/>
      <c r="XC84" s="86"/>
      <c r="XD84" s="86"/>
      <c r="XE84" s="86"/>
      <c r="XF84" s="86"/>
      <c r="XG84" s="86"/>
      <c r="XH84" s="86"/>
      <c r="XI84" s="86"/>
      <c r="XJ84" s="86"/>
      <c r="XK84" s="86"/>
      <c r="XL84" s="86"/>
      <c r="XM84" s="86"/>
      <c r="XN84" s="86"/>
      <c r="XO84" s="86"/>
      <c r="XP84" s="86"/>
      <c r="XQ84" s="86"/>
      <c r="XR84" s="86"/>
      <c r="XS84" s="86"/>
      <c r="XT84" s="86"/>
      <c r="XU84" s="86"/>
      <c r="XV84" s="86"/>
      <c r="XW84" s="86"/>
      <c r="XX84" s="86"/>
      <c r="XY84" s="86"/>
      <c r="XZ84" s="86"/>
      <c r="YA84" s="86"/>
      <c r="YB84" s="86"/>
      <c r="YC84" s="86"/>
      <c r="YD84" s="86"/>
      <c r="YE84" s="86"/>
      <c r="YF84" s="86"/>
      <c r="YG84" s="86"/>
      <c r="YH84" s="86"/>
      <c r="YI84" s="86"/>
      <c r="YJ84" s="86"/>
      <c r="YK84" s="86"/>
      <c r="YL84" s="86"/>
      <c r="YM84" s="86"/>
      <c r="YN84" s="86"/>
      <c r="YO84" s="86"/>
      <c r="YP84" s="86"/>
      <c r="YQ84" s="86"/>
      <c r="YR84" s="86"/>
      <c r="YS84" s="86"/>
      <c r="YT84" s="86"/>
      <c r="YU84" s="86"/>
      <c r="YV84" s="86"/>
      <c r="YW84" s="86"/>
      <c r="YX84" s="86"/>
      <c r="YY84" s="86"/>
      <c r="YZ84" s="86"/>
      <c r="ZA84" s="86"/>
      <c r="ZB84" s="86"/>
      <c r="ZC84" s="86"/>
      <c r="ZD84" s="86"/>
      <c r="ZE84" s="86"/>
      <c r="ZF84" s="86"/>
      <c r="ZG84" s="86"/>
      <c r="ZH84" s="86"/>
      <c r="ZI84" s="86"/>
      <c r="ZJ84" s="86"/>
      <c r="ZK84" s="86"/>
      <c r="ZL84" s="86"/>
      <c r="ZM84" s="86"/>
      <c r="ZN84" s="86"/>
      <c r="ZO84" s="86"/>
      <c r="ZP84" s="86"/>
      <c r="ZQ84" s="86"/>
      <c r="ZR84" s="86"/>
      <c r="ZS84" s="86"/>
      <c r="ZT84" s="86"/>
      <c r="ZU84" s="86"/>
      <c r="ZV84" s="86"/>
      <c r="ZW84" s="86"/>
      <c r="ZX84" s="86"/>
      <c r="ZY84" s="86"/>
      <c r="ZZ84" s="86"/>
      <c r="AAA84" s="86"/>
      <c r="AAB84" s="86"/>
      <c r="AAC84" s="86"/>
      <c r="AAD84" s="86"/>
      <c r="AAE84" s="86"/>
      <c r="AAF84" s="86"/>
      <c r="AAG84" s="86"/>
      <c r="AAH84" s="86"/>
      <c r="AAI84" s="86"/>
      <c r="AAJ84" s="86"/>
      <c r="AAK84" s="86"/>
      <c r="AAL84" s="86"/>
      <c r="AAM84" s="86"/>
      <c r="AAN84" s="86"/>
      <c r="AAO84" s="86"/>
      <c r="AAP84" s="86"/>
      <c r="AAQ84" s="86"/>
      <c r="AAR84" s="86"/>
      <c r="AAS84" s="86"/>
      <c r="AAT84" s="86"/>
      <c r="AAU84" s="86"/>
      <c r="AAV84" s="86"/>
      <c r="AAW84" s="86"/>
      <c r="AAX84" s="86"/>
      <c r="AAY84" s="86"/>
      <c r="AAZ84" s="86"/>
      <c r="ABA84" s="86"/>
      <c r="ABB84" s="86"/>
      <c r="ABC84" s="86"/>
      <c r="ABD84" s="86"/>
      <c r="ABE84" s="86"/>
      <c r="ABF84" s="86"/>
      <c r="ABG84" s="86"/>
      <c r="ABH84" s="86"/>
      <c r="ABI84" s="86"/>
      <c r="ABJ84" s="86"/>
      <c r="ABK84" s="86"/>
      <c r="ABL84" s="86"/>
      <c r="ABM84" s="86"/>
      <c r="ABN84" s="86"/>
      <c r="ABO84" s="86"/>
      <c r="ABP84" s="86"/>
      <c r="ABQ84" s="86"/>
      <c r="ABR84" s="86"/>
      <c r="ABS84" s="86"/>
      <c r="ABT84" s="86"/>
      <c r="ABU84" s="86"/>
      <c r="ABV84" s="86"/>
      <c r="ABW84" s="86"/>
      <c r="ABX84" s="86"/>
      <c r="ABY84" s="86"/>
      <c r="ABZ84" s="86"/>
      <c r="ACA84" s="86"/>
      <c r="ACB84" s="86"/>
      <c r="ACC84" s="86"/>
      <c r="ACD84" s="86"/>
      <c r="ACE84" s="86"/>
      <c r="ACF84" s="86"/>
      <c r="ACG84" s="86"/>
      <c r="ACH84" s="86"/>
      <c r="ACI84" s="86"/>
      <c r="ACJ84" s="86"/>
      <c r="ACK84" s="86"/>
      <c r="ACL84" s="86"/>
      <c r="ACM84" s="86"/>
      <c r="ACN84" s="86"/>
      <c r="ACO84" s="86"/>
      <c r="ACP84" s="86"/>
      <c r="ACQ84" s="86"/>
      <c r="ACR84" s="86"/>
      <c r="ACS84" s="86"/>
      <c r="ACT84" s="86"/>
      <c r="ACU84" s="86"/>
      <c r="ACV84" s="86"/>
      <c r="ACW84" s="86"/>
      <c r="ACX84" s="86"/>
      <c r="ACY84" s="86"/>
      <c r="ACZ84" s="86"/>
      <c r="ADA84" s="86"/>
      <c r="ADB84" s="86"/>
      <c r="ADC84" s="86"/>
      <c r="ADD84" s="86"/>
      <c r="ADE84" s="86"/>
      <c r="ADF84" s="86"/>
      <c r="ADG84" s="86"/>
      <c r="ADH84" s="86"/>
      <c r="ADI84" s="86"/>
      <c r="ADJ84" s="86"/>
      <c r="ADK84" s="86"/>
      <c r="ADL84" s="86"/>
      <c r="ADM84" s="86"/>
      <c r="ADN84" s="86"/>
      <c r="ADO84" s="86"/>
      <c r="ADP84" s="86"/>
      <c r="ADQ84" s="86"/>
      <c r="ADR84" s="86"/>
      <c r="ADS84" s="86"/>
      <c r="ADT84" s="86"/>
      <c r="ADU84" s="86"/>
      <c r="ADV84" s="86"/>
      <c r="ADW84" s="86"/>
      <c r="ADX84" s="86"/>
      <c r="ADY84" s="86"/>
      <c r="ADZ84" s="86"/>
      <c r="AEA84" s="86"/>
      <c r="AEB84" s="86"/>
      <c r="AEC84" s="86"/>
      <c r="AED84" s="86"/>
      <c r="AEE84" s="86"/>
      <c r="AEF84" s="86"/>
      <c r="AEG84" s="86"/>
      <c r="AEH84" s="86"/>
      <c r="AEI84" s="86"/>
      <c r="AEJ84" s="86"/>
      <c r="AEK84" s="86"/>
      <c r="AEL84" s="86"/>
      <c r="AEM84" s="86"/>
      <c r="AEN84" s="86"/>
      <c r="AEO84" s="86"/>
      <c r="AEP84" s="86"/>
      <c r="AEQ84" s="86"/>
      <c r="AER84" s="86"/>
      <c r="AES84" s="86"/>
      <c r="AET84" s="86"/>
      <c r="AEU84" s="86"/>
      <c r="AEV84" s="86"/>
      <c r="AEW84" s="86"/>
      <c r="AEX84" s="86"/>
      <c r="AEY84" s="86"/>
      <c r="AEZ84" s="86"/>
      <c r="AFA84" s="86"/>
      <c r="AFB84" s="86"/>
      <c r="AFC84" s="86"/>
      <c r="AFD84" s="86"/>
      <c r="AFE84" s="86"/>
      <c r="AFF84" s="86"/>
      <c r="AFG84" s="86"/>
      <c r="AFH84" s="86"/>
      <c r="AFI84" s="86"/>
      <c r="AFJ84" s="86"/>
      <c r="AFK84" s="86"/>
      <c r="AFL84" s="86"/>
      <c r="AFM84" s="86"/>
      <c r="AFN84" s="86"/>
      <c r="AFO84" s="86"/>
      <c r="AFP84" s="86"/>
      <c r="AFQ84" s="86"/>
      <c r="AFR84" s="86"/>
      <c r="AFS84" s="86"/>
      <c r="AFT84" s="86"/>
      <c r="AFU84" s="86"/>
      <c r="AFV84" s="86"/>
      <c r="AFW84" s="86"/>
      <c r="AFX84" s="86"/>
      <c r="AFY84" s="86"/>
      <c r="AFZ84" s="86"/>
      <c r="AGA84" s="86"/>
      <c r="AGB84" s="86"/>
      <c r="AGC84" s="86"/>
      <c r="AGD84" s="86"/>
      <c r="AGE84" s="86"/>
      <c r="AGF84" s="86"/>
      <c r="AGG84" s="86"/>
      <c r="AGH84" s="86"/>
      <c r="AGI84" s="86"/>
      <c r="AGJ84" s="86"/>
      <c r="AGK84" s="86"/>
      <c r="AGL84" s="86"/>
      <c r="AGM84" s="86"/>
      <c r="AGN84" s="86"/>
      <c r="AGO84" s="86"/>
      <c r="AGP84" s="86"/>
      <c r="AGQ84" s="86"/>
      <c r="AGR84" s="86"/>
      <c r="AGS84" s="86"/>
      <c r="AGT84" s="86"/>
      <c r="AGU84" s="86"/>
      <c r="AGV84" s="86"/>
      <c r="AGW84" s="86"/>
      <c r="AGX84" s="86"/>
      <c r="AGY84" s="86"/>
      <c r="AGZ84" s="86"/>
      <c r="AHA84" s="86"/>
      <c r="AHB84" s="86"/>
      <c r="AHC84" s="86"/>
      <c r="AHD84" s="86"/>
      <c r="AHE84" s="86"/>
      <c r="AHF84" s="86"/>
      <c r="AHG84" s="86"/>
      <c r="AHH84" s="86"/>
      <c r="AHI84" s="86"/>
      <c r="AHJ84" s="86"/>
      <c r="AHK84" s="86"/>
      <c r="AHL84" s="86"/>
      <c r="AHM84" s="86"/>
      <c r="AHN84" s="86"/>
      <c r="AHO84" s="86"/>
      <c r="AHP84" s="86"/>
      <c r="AHQ84" s="86"/>
      <c r="AHR84" s="86"/>
      <c r="AHS84" s="86"/>
      <c r="AHT84" s="86"/>
      <c r="AHU84" s="86"/>
      <c r="AHV84" s="86"/>
      <c r="AHW84" s="86"/>
      <c r="AHX84" s="86"/>
      <c r="AHY84" s="86"/>
      <c r="AHZ84" s="86"/>
      <c r="AIA84" s="86"/>
      <c r="AIB84" s="86"/>
      <c r="AIC84" s="86"/>
      <c r="AID84" s="86"/>
      <c r="AIE84" s="86"/>
      <c r="AIF84" s="86"/>
      <c r="AIG84" s="86"/>
      <c r="AIH84" s="86"/>
      <c r="AII84" s="86"/>
      <c r="AIJ84" s="86"/>
      <c r="AIK84" s="86"/>
      <c r="AIL84" s="86"/>
      <c r="AIM84" s="86"/>
      <c r="AIN84" s="86"/>
      <c r="AIO84" s="86"/>
      <c r="AIP84" s="86"/>
      <c r="AIQ84" s="86"/>
      <c r="AIR84" s="86"/>
      <c r="AIS84" s="86"/>
      <c r="AIT84" s="86"/>
      <c r="AIU84" s="86"/>
      <c r="AIV84" s="86"/>
      <c r="AIW84" s="86"/>
      <c r="AIX84" s="86"/>
      <c r="AIY84" s="86"/>
      <c r="AIZ84" s="86"/>
      <c r="AJA84" s="86"/>
      <c r="AJB84" s="86"/>
      <c r="AJC84" s="86"/>
      <c r="AJD84" s="86"/>
      <c r="AJE84" s="86"/>
      <c r="AJF84" s="86"/>
      <c r="AJG84" s="86"/>
      <c r="AJH84" s="86"/>
      <c r="AJI84" s="86"/>
      <c r="AJJ84" s="86"/>
      <c r="AJK84" s="86"/>
      <c r="AJL84" s="86"/>
      <c r="AJM84" s="86"/>
      <c r="AJN84" s="86"/>
      <c r="AJO84" s="86"/>
      <c r="AJP84" s="86"/>
      <c r="AJQ84" s="86"/>
      <c r="AJR84" s="86"/>
      <c r="AJS84" s="86"/>
      <c r="AJT84" s="86"/>
      <c r="AJU84" s="86"/>
      <c r="AJV84" s="86"/>
      <c r="AJW84" s="86"/>
      <c r="AJX84" s="86"/>
      <c r="AJY84" s="86"/>
      <c r="AJZ84" s="86"/>
      <c r="AKA84" s="86"/>
      <c r="AKB84" s="86"/>
      <c r="AKC84" s="86"/>
      <c r="AKD84" s="86"/>
      <c r="AKE84" s="86"/>
      <c r="AKF84" s="86"/>
      <c r="AKG84" s="86"/>
      <c r="AKH84" s="86"/>
      <c r="AKI84" s="86"/>
      <c r="AKJ84" s="86"/>
      <c r="AKK84" s="86"/>
      <c r="AKL84" s="86"/>
      <c r="AKM84" s="86"/>
      <c r="AKN84" s="86"/>
      <c r="AKO84" s="86"/>
      <c r="AKP84" s="86"/>
      <c r="AKQ84" s="86"/>
      <c r="AKR84" s="86"/>
      <c r="AKS84" s="86"/>
      <c r="AKT84" s="86"/>
      <c r="AKU84" s="86"/>
      <c r="AKV84" s="86"/>
      <c r="AKW84" s="86"/>
      <c r="AKX84" s="86"/>
      <c r="AKY84" s="86"/>
      <c r="AKZ84" s="86"/>
      <c r="ALA84" s="86"/>
      <c r="ALB84" s="86"/>
      <c r="ALC84" s="86"/>
      <c r="ALD84" s="86"/>
      <c r="ALE84" s="86"/>
      <c r="ALF84" s="86"/>
      <c r="ALG84" s="86"/>
      <c r="ALH84" s="86"/>
      <c r="ALI84" s="86"/>
      <c r="ALJ84" s="86"/>
      <c r="ALK84" s="86"/>
      <c r="ALL84" s="86"/>
      <c r="ALM84" s="86"/>
      <c r="ALN84" s="86"/>
      <c r="ALO84" s="86"/>
      <c r="ALP84" s="86"/>
      <c r="ALQ84" s="86"/>
      <c r="ALR84" s="86"/>
      <c r="ALS84" s="86"/>
      <c r="ALT84" s="86"/>
      <c r="ALU84" s="86"/>
      <c r="ALV84" s="86"/>
      <c r="ALW84" s="86"/>
      <c r="ALX84" s="86"/>
      <c r="ALY84" s="86"/>
      <c r="ALZ84" s="86"/>
      <c r="AMA84" s="86"/>
      <c r="AMB84" s="86"/>
      <c r="AMC84" s="86"/>
      <c r="AMD84" s="86"/>
      <c r="AME84" s="86"/>
      <c r="AMF84" s="86"/>
      <c r="AMG84" s="86"/>
      <c r="AMH84" s="86"/>
      <c r="AMI84" s="86"/>
      <c r="AMJ84" s="86"/>
      <c r="AMK84" s="86"/>
      <c r="AML84" s="86"/>
      <c r="AMM84" s="86"/>
      <c r="AMN84" s="86"/>
      <c r="AMO84" s="86"/>
      <c r="AMP84" s="86"/>
      <c r="AMQ84" s="86"/>
      <c r="AMR84" s="86"/>
      <c r="AMS84" s="86"/>
      <c r="AMT84" s="86"/>
      <c r="AMU84" s="86"/>
      <c r="AMV84" s="86"/>
      <c r="AMW84" s="86"/>
      <c r="AMX84" s="86"/>
      <c r="AMY84" s="86"/>
      <c r="AMZ84" s="86"/>
      <c r="ANA84" s="86"/>
      <c r="ANB84" s="86"/>
      <c r="ANC84" s="86"/>
      <c r="AND84" s="86"/>
      <c r="ANE84" s="86"/>
      <c r="ANF84" s="86"/>
      <c r="ANG84" s="86"/>
      <c r="ANH84" s="86"/>
      <c r="ANI84" s="86"/>
      <c r="ANJ84" s="86"/>
      <c r="ANK84" s="86"/>
      <c r="ANL84" s="86"/>
      <c r="ANM84" s="86"/>
      <c r="ANN84" s="86"/>
      <c r="ANO84" s="86"/>
      <c r="ANP84" s="86"/>
      <c r="ANQ84" s="86"/>
      <c r="ANR84" s="86"/>
      <c r="ANS84" s="86"/>
      <c r="ANT84" s="86"/>
      <c r="ANU84" s="86"/>
      <c r="ANV84" s="86"/>
      <c r="ANW84" s="86"/>
      <c r="ANX84" s="86"/>
      <c r="ANY84" s="86"/>
      <c r="ANZ84" s="86"/>
      <c r="AOA84" s="86"/>
      <c r="AOB84" s="86"/>
      <c r="AOC84" s="86"/>
      <c r="AOD84" s="86"/>
      <c r="AOE84" s="86"/>
      <c r="AOF84" s="86"/>
      <c r="AOG84" s="86"/>
      <c r="AOH84" s="86"/>
      <c r="AOI84" s="86"/>
      <c r="AOJ84" s="86"/>
      <c r="AOK84" s="86"/>
      <c r="AOL84" s="86"/>
      <c r="AOM84" s="86"/>
      <c r="AON84" s="86"/>
      <c r="AOO84" s="86"/>
      <c r="AOP84" s="86"/>
      <c r="AOQ84" s="86"/>
      <c r="AOR84" s="86"/>
      <c r="AOS84" s="86"/>
      <c r="AOT84" s="86"/>
      <c r="AOU84" s="86"/>
      <c r="AOV84" s="86"/>
      <c r="AOW84" s="86"/>
      <c r="AOX84" s="86"/>
      <c r="AOY84" s="86"/>
      <c r="AOZ84" s="86"/>
      <c r="APA84" s="86"/>
      <c r="APB84" s="86"/>
      <c r="APC84" s="86"/>
      <c r="APD84" s="86"/>
      <c r="APE84" s="86"/>
      <c r="APF84" s="86"/>
      <c r="APG84" s="86"/>
      <c r="APH84" s="86"/>
      <c r="API84" s="86"/>
      <c r="APJ84" s="86"/>
      <c r="APK84" s="86"/>
      <c r="APL84" s="86"/>
      <c r="APM84" s="86"/>
      <c r="APN84" s="86"/>
      <c r="APO84" s="86"/>
      <c r="APP84" s="86"/>
      <c r="APQ84" s="86"/>
      <c r="APR84" s="86"/>
      <c r="APS84" s="86"/>
      <c r="APT84" s="86"/>
      <c r="APU84" s="86"/>
      <c r="APV84" s="86"/>
      <c r="APW84" s="86"/>
      <c r="APX84" s="86"/>
      <c r="APY84" s="86"/>
      <c r="APZ84" s="86"/>
      <c r="AQA84" s="86"/>
      <c r="AQB84" s="86"/>
      <c r="AQC84" s="86"/>
      <c r="AQD84" s="86"/>
      <c r="AQE84" s="86"/>
      <c r="AQF84" s="86"/>
      <c r="AQG84" s="86"/>
      <c r="AQH84" s="86"/>
      <c r="AQI84" s="86"/>
      <c r="AQJ84" s="86"/>
      <c r="AQK84" s="86"/>
      <c r="AQL84" s="86"/>
      <c r="AQM84" s="86"/>
      <c r="AQN84" s="86"/>
      <c r="AQO84" s="86"/>
      <c r="AQP84" s="86"/>
      <c r="AQQ84" s="86"/>
      <c r="AQR84" s="86"/>
      <c r="AQS84" s="86"/>
      <c r="AQT84" s="86"/>
      <c r="AQU84" s="86"/>
      <c r="AQV84" s="86"/>
      <c r="AQW84" s="86"/>
      <c r="AQX84" s="86"/>
      <c r="AQY84" s="86"/>
      <c r="AQZ84" s="86"/>
      <c r="ARA84" s="86"/>
      <c r="ARB84" s="86"/>
      <c r="ARC84" s="86"/>
      <c r="ARD84" s="86"/>
      <c r="ARE84" s="86"/>
      <c r="ARF84" s="86"/>
      <c r="ARG84" s="86"/>
      <c r="ARH84" s="86"/>
      <c r="ARI84" s="86"/>
      <c r="ARJ84" s="86"/>
      <c r="ARK84" s="86"/>
      <c r="ARL84" s="86"/>
      <c r="ARM84" s="86"/>
      <c r="ARN84" s="86"/>
      <c r="ARO84" s="86"/>
      <c r="ARP84" s="86"/>
      <c r="ARQ84" s="86"/>
      <c r="ARR84" s="86"/>
      <c r="ARS84" s="86"/>
      <c r="ART84" s="86"/>
      <c r="ARU84" s="86"/>
      <c r="ARV84" s="86"/>
      <c r="ARW84" s="86"/>
      <c r="ARX84" s="86"/>
      <c r="ARY84" s="86"/>
      <c r="ARZ84" s="86"/>
      <c r="ASA84" s="86"/>
      <c r="ASB84" s="86"/>
      <c r="ASC84" s="86"/>
      <c r="ASD84" s="86"/>
      <c r="ASE84" s="86"/>
      <c r="ASF84" s="86"/>
      <c r="ASG84" s="86"/>
      <c r="ASH84" s="86"/>
      <c r="ASI84" s="86"/>
      <c r="ASJ84" s="86"/>
      <c r="ASK84" s="86"/>
      <c r="ASL84" s="86"/>
      <c r="ASM84" s="86"/>
      <c r="ASN84" s="86"/>
      <c r="ASO84" s="86"/>
      <c r="ASP84" s="86"/>
      <c r="ASQ84" s="86"/>
      <c r="ASR84" s="86"/>
      <c r="ASS84" s="86"/>
      <c r="AST84" s="86"/>
      <c r="ASU84" s="86"/>
      <c r="ASV84" s="86"/>
      <c r="ASW84" s="86"/>
      <c r="ASX84" s="86"/>
      <c r="ASY84" s="86"/>
      <c r="ASZ84" s="86"/>
      <c r="ATA84" s="86"/>
      <c r="ATB84" s="86"/>
      <c r="ATC84" s="86"/>
      <c r="ATD84" s="86"/>
      <c r="ATE84" s="86"/>
      <c r="ATF84" s="86"/>
      <c r="ATG84" s="86"/>
      <c r="ATH84" s="86"/>
      <c r="ATI84" s="86"/>
      <c r="ATJ84" s="86"/>
      <c r="ATK84" s="86"/>
      <c r="ATL84" s="86"/>
      <c r="ATM84" s="86"/>
      <c r="ATN84" s="86"/>
      <c r="ATO84" s="86"/>
      <c r="ATP84" s="86"/>
      <c r="ATQ84" s="86"/>
      <c r="ATR84" s="86"/>
      <c r="ATS84" s="86"/>
      <c r="ATT84" s="86"/>
      <c r="ATU84" s="86"/>
      <c r="ATV84" s="86"/>
      <c r="ATW84" s="86"/>
      <c r="ATX84" s="86"/>
      <c r="ATY84" s="86"/>
      <c r="ATZ84" s="86"/>
      <c r="AUA84" s="86"/>
      <c r="AUB84" s="86"/>
      <c r="AUC84" s="86"/>
      <c r="AUD84" s="86"/>
      <c r="AUE84" s="86"/>
      <c r="AUF84" s="86"/>
      <c r="AUG84" s="86"/>
      <c r="AUH84" s="86"/>
      <c r="AUI84" s="86"/>
      <c r="AUJ84" s="86"/>
      <c r="AUK84" s="86"/>
      <c r="AUL84" s="86"/>
      <c r="AUM84" s="86"/>
      <c r="AUN84" s="86"/>
      <c r="AUO84" s="86"/>
      <c r="AUP84" s="86"/>
      <c r="AUQ84" s="86"/>
      <c r="AUR84" s="86"/>
      <c r="AUS84" s="86"/>
      <c r="AUT84" s="86"/>
      <c r="AUU84" s="86"/>
      <c r="AUV84" s="86"/>
      <c r="AUW84" s="86"/>
      <c r="AUX84" s="86"/>
      <c r="AUY84" s="86"/>
      <c r="AUZ84" s="86"/>
      <c r="AVA84" s="86"/>
      <c r="AVB84" s="86"/>
      <c r="AVC84" s="86"/>
      <c r="AVD84" s="86"/>
      <c r="AVE84" s="86"/>
      <c r="AVF84" s="86"/>
      <c r="AVG84" s="86"/>
      <c r="AVH84" s="86"/>
      <c r="AVI84" s="86"/>
      <c r="AVJ84" s="86"/>
      <c r="AVK84" s="86"/>
      <c r="AVL84" s="86"/>
      <c r="AVM84" s="86"/>
      <c r="AVN84" s="86"/>
      <c r="AVO84" s="86"/>
      <c r="AVP84" s="86"/>
      <c r="AVQ84" s="86"/>
      <c r="AVR84" s="86"/>
      <c r="AVS84" s="86"/>
      <c r="AVT84" s="86"/>
      <c r="AVU84" s="86"/>
      <c r="AVV84" s="86"/>
      <c r="AVW84" s="86"/>
      <c r="AVX84" s="86"/>
      <c r="AVY84" s="86"/>
      <c r="AVZ84" s="86"/>
      <c r="AWA84" s="86"/>
      <c r="AWB84" s="86"/>
      <c r="AWC84" s="86"/>
      <c r="AWD84" s="86"/>
      <c r="AWE84" s="86"/>
      <c r="AWF84" s="86"/>
      <c r="AWG84" s="86"/>
      <c r="AWH84" s="86"/>
      <c r="AWI84" s="86"/>
      <c r="AWJ84" s="86"/>
      <c r="AWK84" s="86"/>
      <c r="AWL84" s="86"/>
      <c r="AWM84" s="86"/>
      <c r="AWN84" s="86"/>
      <c r="AWO84" s="86"/>
      <c r="AWP84" s="86"/>
      <c r="AWQ84" s="86"/>
      <c r="AWR84" s="86"/>
      <c r="AWS84" s="86"/>
      <c r="AWT84" s="86"/>
      <c r="AWU84" s="86"/>
      <c r="AWV84" s="86"/>
      <c r="AWW84" s="86"/>
      <c r="AWX84" s="86"/>
      <c r="AWY84" s="86"/>
      <c r="AWZ84" s="86"/>
      <c r="AXA84" s="86"/>
      <c r="AXB84" s="86"/>
      <c r="AXC84" s="86"/>
      <c r="AXD84" s="86"/>
      <c r="AXE84" s="86"/>
      <c r="AXF84" s="86"/>
      <c r="AXG84" s="86"/>
      <c r="AXH84" s="86"/>
      <c r="AXI84" s="86"/>
      <c r="AXJ84" s="86"/>
      <c r="AXK84" s="86"/>
      <c r="AXL84" s="86"/>
      <c r="AXM84" s="86"/>
      <c r="AXN84" s="86"/>
      <c r="AXO84" s="86"/>
      <c r="AXP84" s="86"/>
      <c r="AXQ84" s="86"/>
      <c r="AXR84" s="86"/>
      <c r="AXS84" s="86"/>
      <c r="AXT84" s="86"/>
      <c r="AXU84" s="86"/>
      <c r="AXV84" s="86"/>
      <c r="AXW84" s="86"/>
      <c r="AXX84" s="86"/>
      <c r="AXY84" s="86"/>
      <c r="AXZ84" s="86"/>
      <c r="AYA84" s="86"/>
      <c r="AYB84" s="86"/>
      <c r="AYC84" s="86"/>
      <c r="AYD84" s="86"/>
      <c r="AYE84" s="86"/>
      <c r="AYF84" s="86"/>
      <c r="AYG84" s="86"/>
      <c r="AYH84" s="86"/>
      <c r="AYI84" s="86"/>
      <c r="AYJ84" s="86"/>
      <c r="AYK84" s="86"/>
      <c r="AYL84" s="86"/>
      <c r="AYM84" s="86"/>
      <c r="AYN84" s="86"/>
      <c r="AYO84" s="86"/>
      <c r="AYP84" s="86"/>
      <c r="AYQ84" s="86"/>
      <c r="AYR84" s="86"/>
      <c r="AYS84" s="86"/>
      <c r="AYT84" s="86"/>
      <c r="AYU84" s="86"/>
      <c r="AYV84" s="86"/>
      <c r="AYW84" s="86"/>
      <c r="AYX84" s="86"/>
      <c r="AYY84" s="86"/>
      <c r="AYZ84" s="86"/>
      <c r="AZA84" s="86"/>
      <c r="AZB84" s="86"/>
      <c r="AZC84" s="86"/>
      <c r="AZD84" s="86"/>
      <c r="AZE84" s="86"/>
      <c r="AZF84" s="86"/>
      <c r="AZG84" s="86"/>
      <c r="AZH84" s="86"/>
      <c r="AZI84" s="86"/>
      <c r="AZJ84" s="86"/>
      <c r="AZK84" s="86"/>
      <c r="AZL84" s="86"/>
      <c r="AZM84" s="86"/>
      <c r="AZN84" s="86"/>
      <c r="AZO84" s="86"/>
      <c r="AZP84" s="86"/>
      <c r="AZQ84" s="86"/>
      <c r="AZR84" s="86"/>
      <c r="AZS84" s="86"/>
      <c r="AZT84" s="86"/>
      <c r="AZU84" s="86"/>
      <c r="AZV84" s="86"/>
      <c r="AZW84" s="86"/>
      <c r="AZX84" s="86"/>
      <c r="AZY84" s="86"/>
      <c r="AZZ84" s="86"/>
      <c r="BAA84" s="86"/>
      <c r="BAB84" s="86"/>
      <c r="BAC84" s="86"/>
      <c r="BAD84" s="86"/>
      <c r="BAE84" s="86"/>
      <c r="BAF84" s="86"/>
      <c r="BAG84" s="86"/>
      <c r="BAH84" s="86"/>
      <c r="BAI84" s="86"/>
      <c r="BAJ84" s="86"/>
      <c r="BAK84" s="86"/>
      <c r="BAL84" s="86"/>
      <c r="BAM84" s="86"/>
      <c r="BAN84" s="86"/>
      <c r="BAO84" s="86"/>
      <c r="BAP84" s="86"/>
      <c r="BAQ84" s="86"/>
      <c r="BAR84" s="86"/>
      <c r="BAS84" s="86"/>
      <c r="BAT84" s="86"/>
      <c r="BAU84" s="86"/>
      <c r="BAV84" s="86"/>
      <c r="BAW84" s="86"/>
      <c r="BAX84" s="86"/>
      <c r="BAY84" s="86"/>
      <c r="BAZ84" s="86"/>
      <c r="BBA84" s="86"/>
      <c r="BBB84" s="86"/>
      <c r="BBC84" s="86"/>
      <c r="BBD84" s="86"/>
      <c r="BBE84" s="86"/>
      <c r="BBF84" s="86"/>
      <c r="BBG84" s="86"/>
      <c r="BBH84" s="86"/>
      <c r="BBI84" s="86"/>
      <c r="BBJ84" s="86"/>
      <c r="BBK84" s="86"/>
      <c r="BBL84" s="86"/>
      <c r="BBM84" s="86"/>
      <c r="BBN84" s="86"/>
      <c r="BBO84" s="86"/>
      <c r="BBP84" s="86"/>
      <c r="BBQ84" s="86"/>
      <c r="BBR84" s="86"/>
      <c r="BBS84" s="86"/>
      <c r="BBT84" s="86"/>
      <c r="BBU84" s="86"/>
      <c r="BBV84" s="86"/>
      <c r="BBW84" s="86"/>
      <c r="BBX84" s="86"/>
      <c r="BBY84" s="86"/>
      <c r="BBZ84" s="86"/>
      <c r="BCA84" s="86"/>
      <c r="BCB84" s="86"/>
      <c r="BCC84" s="86"/>
      <c r="BCD84" s="86"/>
      <c r="BCE84" s="86"/>
      <c r="BCF84" s="86"/>
      <c r="BCG84" s="86"/>
      <c r="BCH84" s="86"/>
      <c r="BCI84" s="86"/>
      <c r="BCJ84" s="86"/>
      <c r="BCK84" s="86"/>
      <c r="BCL84" s="86"/>
      <c r="BCM84" s="86"/>
      <c r="BCN84" s="86"/>
      <c r="BCO84" s="86"/>
      <c r="BCP84" s="86"/>
      <c r="BCQ84" s="86"/>
      <c r="BCR84" s="86"/>
      <c r="BCS84" s="86"/>
      <c r="BCT84" s="86"/>
      <c r="BCU84" s="86"/>
      <c r="BCV84" s="86"/>
      <c r="BCW84" s="86"/>
      <c r="BCX84" s="86"/>
      <c r="BCY84" s="86"/>
      <c r="BCZ84" s="86"/>
      <c r="BDA84" s="86"/>
      <c r="BDB84" s="86"/>
      <c r="BDC84" s="86"/>
      <c r="BDD84" s="86"/>
      <c r="BDE84" s="86"/>
      <c r="BDF84" s="86"/>
      <c r="BDG84" s="86"/>
      <c r="BDH84" s="86"/>
      <c r="BDI84" s="86"/>
      <c r="BDJ84" s="86"/>
      <c r="BDK84" s="86"/>
      <c r="BDL84" s="86"/>
      <c r="BDM84" s="86"/>
      <c r="BDN84" s="86"/>
      <c r="BDO84" s="86"/>
      <c r="BDP84" s="86"/>
      <c r="BDQ84" s="86"/>
      <c r="BDR84" s="86"/>
      <c r="BDS84" s="86"/>
      <c r="BDT84" s="86"/>
      <c r="BDU84" s="86"/>
      <c r="BDV84" s="86"/>
      <c r="BDW84" s="86"/>
      <c r="BDX84" s="86"/>
      <c r="BDY84" s="86"/>
      <c r="BDZ84" s="86"/>
      <c r="BEA84" s="86"/>
      <c r="BEB84" s="86"/>
      <c r="BEC84" s="86"/>
      <c r="BED84" s="86"/>
      <c r="BEE84" s="86"/>
      <c r="BEF84" s="86"/>
      <c r="BEG84" s="86"/>
      <c r="BEH84" s="86"/>
      <c r="BEI84" s="86"/>
      <c r="BEJ84" s="86"/>
      <c r="BEK84" s="86"/>
      <c r="BEL84" s="86"/>
      <c r="BEM84" s="86"/>
      <c r="BEN84" s="86"/>
      <c r="BEO84" s="86"/>
      <c r="BEP84" s="86"/>
      <c r="BEQ84" s="86"/>
      <c r="BER84" s="86"/>
      <c r="BES84" s="86"/>
      <c r="BET84" s="86"/>
      <c r="BEU84" s="86"/>
      <c r="BEV84" s="86"/>
      <c r="BEW84" s="86"/>
      <c r="BEX84" s="86"/>
      <c r="BEY84" s="86"/>
      <c r="BEZ84" s="86"/>
      <c r="BFA84" s="86"/>
      <c r="BFB84" s="86"/>
      <c r="BFC84" s="86"/>
      <c r="BFD84" s="86"/>
      <c r="BFE84" s="86"/>
      <c r="BFF84" s="86"/>
      <c r="BFG84" s="86"/>
      <c r="BFH84" s="86"/>
      <c r="BFI84" s="86"/>
      <c r="BFJ84" s="86"/>
      <c r="BFK84" s="86"/>
      <c r="BFL84" s="86"/>
      <c r="BFM84" s="86"/>
      <c r="BFN84" s="86"/>
      <c r="BFO84" s="86"/>
      <c r="BFP84" s="86"/>
      <c r="BFQ84" s="86"/>
      <c r="BFR84" s="86"/>
      <c r="BFS84" s="86"/>
      <c r="BFT84" s="86"/>
      <c r="BFU84" s="86"/>
      <c r="BFV84" s="86"/>
      <c r="BFW84" s="86"/>
      <c r="BFX84" s="86"/>
      <c r="BFY84" s="86"/>
      <c r="BFZ84" s="86"/>
      <c r="BGA84" s="86"/>
      <c r="BGB84" s="86"/>
      <c r="BGC84" s="86"/>
      <c r="BGD84" s="86"/>
      <c r="BGE84" s="86"/>
      <c r="BGF84" s="86"/>
      <c r="BGG84" s="86"/>
      <c r="BGH84" s="86"/>
      <c r="BGI84" s="86"/>
      <c r="BGJ84" s="86"/>
      <c r="BGK84" s="86"/>
      <c r="BGL84" s="86"/>
      <c r="BGM84" s="86"/>
      <c r="BGN84" s="86"/>
      <c r="BGO84" s="86"/>
      <c r="BGP84" s="86"/>
      <c r="BGQ84" s="86"/>
      <c r="BGR84" s="86"/>
      <c r="BGS84" s="86"/>
      <c r="BGT84" s="86"/>
      <c r="BGU84" s="86"/>
      <c r="BGV84" s="86"/>
      <c r="BGW84" s="86"/>
      <c r="BGX84" s="86"/>
      <c r="BGY84" s="86"/>
      <c r="BGZ84" s="86"/>
      <c r="BHA84" s="86"/>
      <c r="BHB84" s="86"/>
      <c r="BHC84" s="86"/>
      <c r="BHD84" s="86"/>
      <c r="BHE84" s="86"/>
      <c r="BHF84" s="86"/>
      <c r="BHG84" s="86"/>
      <c r="BHH84" s="86"/>
      <c r="BHI84" s="86"/>
      <c r="BHJ84" s="86"/>
      <c r="BHK84" s="86"/>
      <c r="BHL84" s="86"/>
      <c r="BHM84" s="86"/>
      <c r="BHN84" s="86"/>
      <c r="BHO84" s="86"/>
      <c r="BHP84" s="86"/>
      <c r="BHQ84" s="86"/>
      <c r="BHR84" s="86"/>
      <c r="BHS84" s="86"/>
      <c r="BHT84" s="86"/>
      <c r="BHU84" s="86"/>
      <c r="BHV84" s="86"/>
      <c r="BHW84" s="86"/>
      <c r="BHX84" s="86"/>
      <c r="BHY84" s="86"/>
      <c r="BHZ84" s="86"/>
      <c r="BIA84" s="86"/>
      <c r="BIB84" s="86"/>
      <c r="BIC84" s="86"/>
      <c r="BID84" s="86"/>
      <c r="BIE84" s="86"/>
      <c r="BIF84" s="86"/>
      <c r="BIG84" s="86"/>
      <c r="BIH84" s="86"/>
      <c r="BII84" s="86"/>
      <c r="BIJ84" s="86"/>
      <c r="BIK84" s="86"/>
      <c r="BIL84" s="86"/>
      <c r="BIM84" s="86"/>
      <c r="BIN84" s="86"/>
      <c r="BIO84" s="86"/>
      <c r="BIP84" s="86"/>
      <c r="BIQ84" s="86"/>
      <c r="BIR84" s="86"/>
      <c r="BIS84" s="86"/>
      <c r="BIT84" s="86"/>
      <c r="BIU84" s="86"/>
      <c r="BIV84" s="86"/>
      <c r="BIW84" s="86"/>
      <c r="BIX84" s="86"/>
      <c r="BIY84" s="86"/>
      <c r="BIZ84" s="86"/>
      <c r="BJA84" s="86"/>
      <c r="BJB84" s="86"/>
      <c r="BJC84" s="86"/>
      <c r="BJD84" s="86"/>
      <c r="BJE84" s="86"/>
      <c r="BJF84" s="86"/>
      <c r="BJG84" s="86"/>
      <c r="BJH84" s="86"/>
      <c r="BJI84" s="86"/>
      <c r="BJJ84" s="86"/>
      <c r="BJK84" s="86"/>
      <c r="BJL84" s="86"/>
      <c r="BJM84" s="86"/>
      <c r="BJN84" s="86"/>
      <c r="BJO84" s="86"/>
      <c r="BJP84" s="86"/>
      <c r="BJQ84" s="86"/>
      <c r="BJR84" s="86"/>
      <c r="BJS84" s="86"/>
      <c r="BJT84" s="86"/>
      <c r="BJU84" s="86"/>
      <c r="BJV84" s="86"/>
      <c r="BJW84" s="86"/>
      <c r="BJX84" s="86"/>
      <c r="BJY84" s="86"/>
      <c r="BJZ84" s="86"/>
      <c r="BKA84" s="86"/>
      <c r="BKB84" s="86"/>
      <c r="BKC84" s="86"/>
      <c r="BKD84" s="86"/>
      <c r="BKE84" s="86"/>
      <c r="BKF84" s="86"/>
      <c r="BKG84" s="86"/>
      <c r="BKH84" s="86"/>
      <c r="BKI84" s="86"/>
      <c r="BKJ84" s="86"/>
      <c r="BKK84" s="86"/>
      <c r="BKL84" s="86"/>
      <c r="BKM84" s="86"/>
      <c r="BKN84" s="86"/>
      <c r="BKO84" s="86"/>
      <c r="BKP84" s="86"/>
      <c r="BKQ84" s="86"/>
      <c r="BKR84" s="86"/>
      <c r="BKS84" s="86"/>
      <c r="BKT84" s="86"/>
      <c r="BKU84" s="86"/>
      <c r="BKV84" s="86"/>
      <c r="BKW84" s="86"/>
      <c r="BKX84" s="86"/>
      <c r="BKY84" s="86"/>
      <c r="BKZ84" s="86"/>
      <c r="BLA84" s="86"/>
      <c r="BLB84" s="86"/>
      <c r="BLC84" s="86"/>
      <c r="BLD84" s="86"/>
      <c r="BLE84" s="86"/>
      <c r="BLF84" s="86"/>
      <c r="BLG84" s="86"/>
      <c r="BLH84" s="86"/>
      <c r="BLI84" s="86"/>
      <c r="BLJ84" s="86"/>
      <c r="BLK84" s="86"/>
      <c r="BLL84" s="86"/>
      <c r="BLM84" s="86"/>
      <c r="BLN84" s="86"/>
      <c r="BLO84" s="86"/>
      <c r="BLP84" s="86"/>
      <c r="BLQ84" s="86"/>
      <c r="BLR84" s="86"/>
      <c r="BLS84" s="86"/>
      <c r="BLT84" s="86"/>
      <c r="BLU84" s="86"/>
      <c r="BLV84" s="86"/>
      <c r="BLW84" s="86"/>
      <c r="BLX84" s="86"/>
      <c r="BLY84" s="86"/>
      <c r="BLZ84" s="86"/>
      <c r="BMA84" s="86"/>
      <c r="BMB84" s="86"/>
      <c r="BMC84" s="86"/>
      <c r="BMD84" s="86"/>
      <c r="BME84" s="86"/>
      <c r="BMF84" s="86"/>
      <c r="BMG84" s="86"/>
      <c r="BMH84" s="86"/>
      <c r="BMI84" s="86"/>
      <c r="BMJ84" s="86"/>
      <c r="BMK84" s="86"/>
      <c r="BML84" s="86"/>
      <c r="BMM84" s="86"/>
      <c r="BMN84" s="86"/>
      <c r="BMO84" s="86"/>
      <c r="BMP84" s="86"/>
      <c r="BMQ84" s="86"/>
      <c r="BMR84" s="86"/>
      <c r="BMS84" s="86"/>
      <c r="BMT84" s="86"/>
      <c r="BMU84" s="86"/>
      <c r="BMV84" s="86"/>
      <c r="BMW84" s="86"/>
      <c r="BMX84" s="86"/>
      <c r="BMY84" s="86"/>
      <c r="BMZ84" s="86"/>
      <c r="BNA84" s="86"/>
      <c r="BNB84" s="86"/>
      <c r="BNC84" s="86"/>
      <c r="BND84" s="86"/>
      <c r="BNE84" s="86"/>
      <c r="BNF84" s="86"/>
      <c r="BNG84" s="86"/>
      <c r="BNH84" s="86"/>
      <c r="BNI84" s="86"/>
      <c r="BNJ84" s="86"/>
      <c r="BNK84" s="86"/>
      <c r="BNL84" s="86"/>
      <c r="BNM84" s="86"/>
      <c r="BNN84" s="86"/>
      <c r="BNO84" s="86"/>
      <c r="BNP84" s="86"/>
      <c r="BNQ84" s="86"/>
      <c r="BNR84" s="86"/>
      <c r="BNS84" s="86"/>
      <c r="BNT84" s="86"/>
      <c r="BNU84" s="86"/>
      <c r="BNV84" s="86"/>
      <c r="BNW84" s="86"/>
      <c r="BNX84" s="86"/>
      <c r="BNY84" s="86"/>
      <c r="BNZ84" s="86"/>
      <c r="BOA84" s="86"/>
      <c r="BOB84" s="86"/>
      <c r="BOC84" s="86"/>
      <c r="BOD84" s="86"/>
      <c r="BOE84" s="86"/>
      <c r="BOF84" s="86"/>
      <c r="BOG84" s="86"/>
      <c r="BOH84" s="86"/>
      <c r="BOI84" s="86"/>
      <c r="BOJ84" s="86"/>
      <c r="BOK84" s="86"/>
      <c r="BOL84" s="86"/>
      <c r="BOM84" s="86"/>
      <c r="BON84" s="86"/>
      <c r="BOO84" s="86"/>
      <c r="BOP84" s="86"/>
      <c r="BOQ84" s="86"/>
      <c r="BOR84" s="86"/>
      <c r="BOS84" s="86"/>
      <c r="BOT84" s="86"/>
      <c r="BOU84" s="86"/>
      <c r="BOV84" s="86"/>
      <c r="BOW84" s="86"/>
      <c r="BOX84" s="86"/>
      <c r="BOY84" s="86"/>
      <c r="BOZ84" s="86"/>
      <c r="BPA84" s="86"/>
      <c r="BPB84" s="86"/>
      <c r="BPC84" s="86"/>
      <c r="BPD84" s="86"/>
      <c r="BPE84" s="86"/>
      <c r="BPF84" s="86"/>
      <c r="BPG84" s="86"/>
      <c r="BPH84" s="86"/>
      <c r="BPI84" s="86"/>
      <c r="BPJ84" s="86"/>
      <c r="BPK84" s="86"/>
      <c r="BPL84" s="86"/>
      <c r="BPM84" s="86"/>
      <c r="BPN84" s="86"/>
      <c r="BPO84" s="86"/>
      <c r="BPP84" s="86"/>
      <c r="BPQ84" s="86"/>
      <c r="BPR84" s="86"/>
      <c r="BPS84" s="86"/>
      <c r="BPT84" s="86"/>
      <c r="BPU84" s="86"/>
      <c r="BPV84" s="86"/>
      <c r="BPW84" s="86"/>
      <c r="BPX84" s="86"/>
      <c r="BPY84" s="86"/>
      <c r="BPZ84" s="86"/>
      <c r="BQA84" s="86"/>
      <c r="BQB84" s="86"/>
      <c r="BQC84" s="86"/>
      <c r="BQD84" s="86"/>
      <c r="BQE84" s="86"/>
      <c r="BQF84" s="86"/>
      <c r="BQG84" s="86"/>
      <c r="BQH84" s="86"/>
      <c r="BQI84" s="86"/>
      <c r="BQJ84" s="86"/>
      <c r="BQK84" s="86"/>
      <c r="BQL84" s="86"/>
      <c r="BQM84" s="86"/>
      <c r="BQN84" s="86"/>
      <c r="BQO84" s="86"/>
      <c r="BQP84" s="86"/>
      <c r="BQQ84" s="86"/>
      <c r="BQR84" s="86"/>
      <c r="BQS84" s="86"/>
      <c r="BQT84" s="86"/>
      <c r="BQU84" s="86"/>
      <c r="BQV84" s="86"/>
      <c r="BQW84" s="86"/>
      <c r="BQX84" s="86"/>
      <c r="BQY84" s="86"/>
      <c r="BQZ84" s="86"/>
      <c r="BRA84" s="86"/>
      <c r="BRB84" s="86"/>
      <c r="BRC84" s="86"/>
      <c r="BRD84" s="86"/>
      <c r="BRE84" s="86"/>
      <c r="BRF84" s="86"/>
      <c r="BRG84" s="86"/>
      <c r="BRH84" s="86"/>
      <c r="BRI84" s="86"/>
      <c r="BRJ84" s="86"/>
      <c r="BRK84" s="86"/>
      <c r="BRL84" s="86"/>
      <c r="BRM84" s="86"/>
      <c r="BRN84" s="86"/>
      <c r="BRO84" s="86"/>
      <c r="BRP84" s="86"/>
      <c r="BRQ84" s="86"/>
      <c r="BRR84" s="86"/>
      <c r="BRS84" s="86"/>
      <c r="BRT84" s="86"/>
      <c r="BRU84" s="86"/>
      <c r="BRV84" s="86"/>
      <c r="BRW84" s="86"/>
      <c r="BRX84" s="86"/>
      <c r="BRY84" s="86"/>
      <c r="BRZ84" s="86"/>
      <c r="BSA84" s="86"/>
      <c r="BSB84" s="86"/>
      <c r="BSC84" s="86"/>
      <c r="BSD84" s="86"/>
      <c r="BSE84" s="86"/>
      <c r="BSF84" s="86"/>
      <c r="BSG84" s="86"/>
      <c r="BSH84" s="86"/>
      <c r="BSI84" s="86"/>
      <c r="BSJ84" s="86"/>
      <c r="BSK84" s="86"/>
      <c r="BSL84" s="86"/>
      <c r="BSM84" s="86"/>
      <c r="BSN84" s="86"/>
      <c r="BSO84" s="86"/>
      <c r="BSP84" s="86"/>
      <c r="BSQ84" s="86"/>
      <c r="BSR84" s="86"/>
      <c r="BSS84" s="86"/>
      <c r="BST84" s="86"/>
      <c r="BSU84" s="86"/>
      <c r="BSV84" s="86"/>
      <c r="BSW84" s="86"/>
      <c r="BSX84" s="86"/>
      <c r="BSY84" s="86"/>
      <c r="BSZ84" s="86"/>
      <c r="BTA84" s="86"/>
      <c r="BTB84" s="86"/>
      <c r="BTC84" s="86"/>
      <c r="BTD84" s="86"/>
      <c r="BTE84" s="86"/>
      <c r="BTF84" s="86"/>
      <c r="BTG84" s="86"/>
      <c r="BTH84" s="86"/>
      <c r="BTI84" s="86"/>
      <c r="BTJ84" s="86"/>
      <c r="BTK84" s="86"/>
      <c r="BTL84" s="86"/>
      <c r="BTM84" s="86"/>
      <c r="BTN84" s="86"/>
      <c r="BTO84" s="86"/>
      <c r="BTP84" s="86"/>
      <c r="BTQ84" s="86"/>
      <c r="BTR84" s="86"/>
      <c r="BTS84" s="86"/>
      <c r="BTT84" s="86"/>
      <c r="BTU84" s="86"/>
      <c r="BTV84" s="86"/>
      <c r="BTW84" s="86"/>
      <c r="BTX84" s="86"/>
      <c r="BTY84" s="86"/>
      <c r="BTZ84" s="86"/>
      <c r="BUA84" s="86"/>
      <c r="BUB84" s="86"/>
      <c r="BUC84" s="86"/>
      <c r="BUD84" s="86"/>
      <c r="BUE84" s="86"/>
      <c r="BUF84" s="86"/>
      <c r="BUG84" s="86"/>
      <c r="BUH84" s="86"/>
      <c r="BUI84" s="86"/>
      <c r="BUJ84" s="86"/>
      <c r="BUK84" s="86"/>
      <c r="BUL84" s="86"/>
      <c r="BUM84" s="86"/>
      <c r="BUN84" s="86"/>
      <c r="BUO84" s="86"/>
      <c r="BUP84" s="86"/>
      <c r="BUQ84" s="86"/>
      <c r="BUR84" s="86"/>
      <c r="BUS84" s="86"/>
      <c r="BUT84" s="86"/>
      <c r="BUU84" s="86"/>
      <c r="BUV84" s="86"/>
      <c r="BUW84" s="86"/>
      <c r="BUX84" s="86"/>
      <c r="BUY84" s="86"/>
      <c r="BUZ84" s="86"/>
      <c r="BVA84" s="86"/>
      <c r="BVB84" s="86"/>
      <c r="BVC84" s="86"/>
      <c r="BVD84" s="86"/>
      <c r="BVE84" s="86"/>
      <c r="BVF84" s="86"/>
      <c r="BVG84" s="86"/>
      <c r="BVH84" s="86"/>
      <c r="BVI84" s="86"/>
      <c r="BVJ84" s="86"/>
      <c r="BVK84" s="86"/>
      <c r="BVL84" s="86"/>
      <c r="BVM84" s="86"/>
      <c r="BVN84" s="86"/>
      <c r="BVO84" s="86"/>
      <c r="BVP84" s="86"/>
      <c r="BVQ84" s="86"/>
      <c r="BVR84" s="86"/>
      <c r="BVS84" s="86"/>
      <c r="BVT84" s="86"/>
      <c r="BVU84" s="86"/>
      <c r="BVV84" s="86"/>
      <c r="BVW84" s="86"/>
      <c r="BVX84" s="86"/>
      <c r="BVY84" s="86"/>
      <c r="BVZ84" s="86"/>
      <c r="BWA84" s="86"/>
      <c r="BWB84" s="86"/>
      <c r="BWC84" s="86"/>
      <c r="BWD84" s="86"/>
      <c r="BWE84" s="86"/>
      <c r="BWF84" s="86"/>
      <c r="BWG84" s="86"/>
      <c r="BWH84" s="86"/>
      <c r="BWI84" s="86"/>
      <c r="BWJ84" s="86"/>
      <c r="BWK84" s="86"/>
      <c r="BWL84" s="86"/>
      <c r="BWM84" s="86"/>
      <c r="BWN84" s="86"/>
      <c r="BWO84" s="86"/>
      <c r="BWP84" s="86"/>
      <c r="BWQ84" s="86"/>
      <c r="BWR84" s="86"/>
      <c r="BWS84" s="86"/>
      <c r="BWT84" s="86"/>
      <c r="BWU84" s="86"/>
      <c r="BWV84" s="86"/>
      <c r="BWW84" s="86"/>
      <c r="BWX84" s="86"/>
      <c r="BWY84" s="86"/>
      <c r="BWZ84" s="86"/>
      <c r="BXA84" s="86"/>
      <c r="BXB84" s="86"/>
      <c r="BXC84" s="86"/>
      <c r="BXD84" s="86"/>
      <c r="BXE84" s="86"/>
      <c r="BXF84" s="86"/>
      <c r="BXG84" s="86"/>
      <c r="BXH84" s="86"/>
      <c r="BXI84" s="86"/>
      <c r="BXJ84" s="86"/>
      <c r="BXK84" s="86"/>
      <c r="BXL84" s="86"/>
      <c r="BXM84" s="86"/>
      <c r="BXN84" s="86"/>
      <c r="BXO84" s="86"/>
      <c r="BXP84" s="86"/>
      <c r="BXQ84" s="86"/>
      <c r="BXR84" s="86"/>
      <c r="BXS84" s="86"/>
      <c r="BXT84" s="86"/>
      <c r="BXU84" s="86"/>
      <c r="BXV84" s="86"/>
      <c r="BXW84" s="86"/>
      <c r="BXX84" s="86"/>
      <c r="BXY84" s="86"/>
      <c r="BXZ84" s="86"/>
      <c r="BYA84" s="86"/>
      <c r="BYB84" s="86"/>
      <c r="BYC84" s="86"/>
      <c r="BYD84" s="86"/>
      <c r="BYE84" s="86"/>
      <c r="BYF84" s="86"/>
      <c r="BYG84" s="86"/>
      <c r="BYH84" s="86"/>
      <c r="BYI84" s="86"/>
      <c r="BYJ84" s="86"/>
      <c r="BYK84" s="86"/>
      <c r="BYL84" s="86"/>
      <c r="BYM84" s="86"/>
      <c r="BYN84" s="86"/>
      <c r="BYO84" s="86"/>
      <c r="BYP84" s="86"/>
      <c r="BYQ84" s="86"/>
      <c r="BYR84" s="86"/>
      <c r="BYS84" s="86"/>
      <c r="BYT84" s="86"/>
      <c r="BYU84" s="86"/>
      <c r="BYV84" s="86"/>
      <c r="BYW84" s="86"/>
      <c r="BYX84" s="86"/>
      <c r="BYY84" s="86"/>
      <c r="BYZ84" s="86"/>
      <c r="BZA84" s="86"/>
      <c r="BZB84" s="86"/>
      <c r="BZC84" s="86"/>
      <c r="BZD84" s="86"/>
      <c r="BZE84" s="86"/>
      <c r="BZF84" s="86"/>
      <c r="BZG84" s="86"/>
      <c r="BZH84" s="86"/>
      <c r="BZI84" s="86"/>
      <c r="BZJ84" s="86"/>
      <c r="BZK84" s="86"/>
      <c r="BZL84" s="86"/>
      <c r="BZM84" s="86"/>
      <c r="BZN84" s="86"/>
      <c r="BZO84" s="86"/>
      <c r="BZP84" s="86"/>
      <c r="BZQ84" s="86"/>
      <c r="BZR84" s="86"/>
      <c r="BZS84" s="86"/>
      <c r="BZT84" s="86"/>
      <c r="BZU84" s="86"/>
      <c r="BZV84" s="86"/>
      <c r="BZW84" s="86"/>
      <c r="BZX84" s="86"/>
      <c r="BZY84" s="86"/>
      <c r="BZZ84" s="86"/>
      <c r="CAA84" s="86"/>
      <c r="CAB84" s="86"/>
      <c r="CAC84" s="86"/>
      <c r="CAD84" s="86"/>
      <c r="CAE84" s="86"/>
      <c r="CAF84" s="86"/>
      <c r="CAG84" s="86"/>
      <c r="CAH84" s="86"/>
      <c r="CAI84" s="86"/>
      <c r="CAJ84" s="86"/>
      <c r="CAK84" s="86"/>
      <c r="CAL84" s="86"/>
      <c r="CAM84" s="86"/>
      <c r="CAN84" s="86"/>
      <c r="CAO84" s="86"/>
      <c r="CAP84" s="86"/>
      <c r="CAQ84" s="86"/>
      <c r="CAR84" s="86"/>
      <c r="CAS84" s="86"/>
      <c r="CAT84" s="86"/>
      <c r="CAU84" s="86"/>
      <c r="CAV84" s="86"/>
      <c r="CAW84" s="86"/>
      <c r="CAX84" s="86"/>
      <c r="CAY84" s="86"/>
      <c r="CAZ84" s="86"/>
      <c r="CBA84" s="86"/>
      <c r="CBB84" s="86"/>
      <c r="CBC84" s="86"/>
      <c r="CBD84" s="86"/>
      <c r="CBE84" s="86"/>
      <c r="CBF84" s="86"/>
      <c r="CBG84" s="86"/>
      <c r="CBH84" s="86"/>
      <c r="CBI84" s="86"/>
      <c r="CBJ84" s="86"/>
      <c r="CBK84" s="86"/>
      <c r="CBL84" s="86"/>
      <c r="CBM84" s="86"/>
      <c r="CBN84" s="86"/>
      <c r="CBO84" s="86"/>
      <c r="CBP84" s="86"/>
      <c r="CBQ84" s="86"/>
      <c r="CBR84" s="86"/>
      <c r="CBS84" s="86"/>
      <c r="CBT84" s="86"/>
      <c r="CBU84" s="86"/>
      <c r="CBV84" s="86"/>
      <c r="CBW84" s="86"/>
      <c r="CBX84" s="86"/>
      <c r="CBY84" s="86"/>
      <c r="CBZ84" s="86"/>
      <c r="CCA84" s="86"/>
      <c r="CCB84" s="86"/>
      <c r="CCC84" s="86"/>
      <c r="CCD84" s="86"/>
      <c r="CCE84" s="86"/>
      <c r="CCF84" s="86"/>
      <c r="CCG84" s="86"/>
      <c r="CCH84" s="86"/>
      <c r="CCI84" s="86"/>
      <c r="CCJ84" s="86"/>
      <c r="CCK84" s="86"/>
      <c r="CCL84" s="86"/>
      <c r="CCM84" s="86"/>
      <c r="CCN84" s="86"/>
      <c r="CCO84" s="86"/>
      <c r="CCP84" s="86"/>
      <c r="CCQ84" s="86"/>
      <c r="CCR84" s="86"/>
      <c r="CCS84" s="86"/>
      <c r="CCT84" s="86"/>
      <c r="CCU84" s="86"/>
      <c r="CCV84" s="86"/>
      <c r="CCW84" s="86"/>
      <c r="CCX84" s="86"/>
      <c r="CCY84" s="86"/>
      <c r="CCZ84" s="86"/>
      <c r="CDA84" s="86"/>
      <c r="CDB84" s="86"/>
      <c r="CDC84" s="86"/>
      <c r="CDD84" s="86"/>
      <c r="CDE84" s="86"/>
      <c r="CDF84" s="86"/>
      <c r="CDG84" s="86"/>
      <c r="CDH84" s="86"/>
      <c r="CDI84" s="86"/>
      <c r="CDJ84" s="86"/>
      <c r="CDK84" s="86"/>
      <c r="CDL84" s="86"/>
      <c r="CDM84" s="86"/>
      <c r="CDN84" s="86"/>
      <c r="CDO84" s="86"/>
      <c r="CDP84" s="86"/>
      <c r="CDQ84" s="86"/>
      <c r="CDR84" s="86"/>
      <c r="CDS84" s="86"/>
      <c r="CDT84" s="86"/>
      <c r="CDU84" s="86"/>
      <c r="CDV84" s="86"/>
      <c r="CDW84" s="86"/>
      <c r="CDX84" s="86"/>
      <c r="CDY84" s="86"/>
      <c r="CDZ84" s="86"/>
      <c r="CEA84" s="86"/>
      <c r="CEB84" s="86"/>
      <c r="CEC84" s="86"/>
      <c r="CED84" s="86"/>
      <c r="CEE84" s="86"/>
      <c r="CEF84" s="86"/>
      <c r="CEG84" s="86"/>
      <c r="CEH84" s="86"/>
      <c r="CEI84" s="86"/>
      <c r="CEJ84" s="86"/>
      <c r="CEK84" s="86"/>
      <c r="CEL84" s="86"/>
      <c r="CEM84" s="86"/>
      <c r="CEN84" s="86"/>
      <c r="CEO84" s="86"/>
      <c r="CEP84" s="86"/>
      <c r="CEQ84" s="86"/>
      <c r="CER84" s="86"/>
      <c r="CES84" s="86"/>
      <c r="CET84" s="86"/>
      <c r="CEU84" s="86"/>
      <c r="CEV84" s="86"/>
      <c r="CEW84" s="86"/>
      <c r="CEX84" s="86"/>
      <c r="CEY84" s="86"/>
      <c r="CEZ84" s="86"/>
      <c r="CFA84" s="86"/>
      <c r="CFB84" s="86"/>
      <c r="CFC84" s="86"/>
      <c r="CFD84" s="86"/>
      <c r="CFE84" s="86"/>
      <c r="CFF84" s="86"/>
      <c r="CFG84" s="86"/>
      <c r="CFH84" s="86"/>
      <c r="CFI84" s="86"/>
      <c r="CFJ84" s="86"/>
      <c r="CFK84" s="86"/>
      <c r="CFL84" s="86"/>
      <c r="CFM84" s="86"/>
      <c r="CFN84" s="86"/>
      <c r="CFO84" s="86"/>
      <c r="CFP84" s="86"/>
      <c r="CFQ84" s="86"/>
      <c r="CFR84" s="86"/>
      <c r="CFS84" s="86"/>
      <c r="CFT84" s="86"/>
      <c r="CFU84" s="86"/>
      <c r="CFV84" s="86"/>
      <c r="CFW84" s="86"/>
      <c r="CFX84" s="86"/>
      <c r="CFY84" s="86"/>
      <c r="CFZ84" s="86"/>
      <c r="CGA84" s="86"/>
      <c r="CGB84" s="86"/>
      <c r="CGC84" s="86"/>
      <c r="CGD84" s="86"/>
      <c r="CGE84" s="86"/>
      <c r="CGF84" s="86"/>
      <c r="CGG84" s="86"/>
      <c r="CGH84" s="86"/>
      <c r="CGI84" s="86"/>
      <c r="CGJ84" s="86"/>
      <c r="CGK84" s="86"/>
      <c r="CGL84" s="86"/>
      <c r="CGM84" s="86"/>
      <c r="CGN84" s="86"/>
      <c r="CGO84" s="86"/>
      <c r="CGP84" s="86"/>
      <c r="CGQ84" s="86"/>
      <c r="CGR84" s="86"/>
      <c r="CGS84" s="86"/>
      <c r="CGT84" s="86"/>
      <c r="CGU84" s="86"/>
      <c r="CGV84" s="86"/>
      <c r="CGW84" s="86"/>
      <c r="CGX84" s="86"/>
      <c r="CGY84" s="86"/>
      <c r="CGZ84" s="86"/>
      <c r="CHA84" s="86"/>
      <c r="CHB84" s="86"/>
      <c r="CHC84" s="86"/>
      <c r="CHD84" s="86"/>
      <c r="CHE84" s="86"/>
      <c r="CHF84" s="86"/>
      <c r="CHG84" s="86"/>
      <c r="CHH84" s="86"/>
      <c r="CHI84" s="86"/>
      <c r="CHJ84" s="86"/>
      <c r="CHK84" s="86"/>
      <c r="CHL84" s="86"/>
      <c r="CHM84" s="86"/>
      <c r="CHN84" s="86"/>
      <c r="CHO84" s="86"/>
      <c r="CHP84" s="86"/>
      <c r="CHQ84" s="86"/>
      <c r="CHR84" s="86"/>
      <c r="CHS84" s="86"/>
      <c r="CHT84" s="86"/>
      <c r="CHU84" s="86"/>
      <c r="CHV84" s="86"/>
      <c r="CHW84" s="86"/>
      <c r="CHX84" s="86"/>
      <c r="CHY84" s="86"/>
      <c r="CHZ84" s="86"/>
      <c r="CIA84" s="86"/>
      <c r="CIB84" s="86"/>
      <c r="CIC84" s="86"/>
      <c r="CID84" s="86"/>
      <c r="CIE84" s="86"/>
      <c r="CIF84" s="86"/>
      <c r="CIG84" s="86"/>
      <c r="CIH84" s="86"/>
      <c r="CII84" s="86"/>
      <c r="CIJ84" s="86"/>
      <c r="CIK84" s="86"/>
      <c r="CIL84" s="86"/>
      <c r="CIM84" s="86"/>
      <c r="CIN84" s="86"/>
      <c r="CIO84" s="86"/>
      <c r="CIP84" s="86"/>
      <c r="CIQ84" s="86"/>
      <c r="CIR84" s="86"/>
      <c r="CIS84" s="86"/>
      <c r="CIT84" s="86"/>
      <c r="CIU84" s="86"/>
      <c r="CIV84" s="86"/>
      <c r="CIW84" s="86"/>
      <c r="CIX84" s="86"/>
      <c r="CIY84" s="86"/>
      <c r="CIZ84" s="86"/>
      <c r="CJA84" s="86"/>
      <c r="CJB84" s="86"/>
      <c r="CJC84" s="86"/>
      <c r="CJD84" s="86"/>
      <c r="CJE84" s="86"/>
      <c r="CJF84" s="86"/>
      <c r="CJG84" s="86"/>
      <c r="CJH84" s="86"/>
      <c r="CJI84" s="86"/>
      <c r="CJJ84" s="86"/>
      <c r="CJK84" s="86"/>
      <c r="CJL84" s="86"/>
      <c r="CJM84" s="86"/>
      <c r="CJN84" s="86"/>
      <c r="CJO84" s="86"/>
      <c r="CJP84" s="86"/>
      <c r="CJQ84" s="86"/>
      <c r="CJR84" s="86"/>
      <c r="CJS84" s="86"/>
      <c r="CJT84" s="86"/>
      <c r="CJU84" s="86"/>
      <c r="CJV84" s="86"/>
      <c r="CJW84" s="86"/>
      <c r="CJX84" s="86"/>
      <c r="CJY84" s="86"/>
      <c r="CJZ84" s="86"/>
      <c r="CKA84" s="86"/>
      <c r="CKB84" s="86"/>
      <c r="CKC84" s="86"/>
      <c r="CKD84" s="86"/>
      <c r="CKE84" s="86"/>
      <c r="CKF84" s="86"/>
      <c r="CKG84" s="86"/>
      <c r="CKH84" s="86"/>
      <c r="CKI84" s="86"/>
      <c r="CKJ84" s="86"/>
      <c r="CKK84" s="86"/>
      <c r="CKL84" s="86"/>
      <c r="CKM84" s="86"/>
      <c r="CKN84" s="86"/>
      <c r="CKO84" s="86"/>
      <c r="CKP84" s="86"/>
      <c r="CKQ84" s="86"/>
      <c r="CKR84" s="86"/>
      <c r="CKS84" s="86"/>
      <c r="CKT84" s="86"/>
      <c r="CKU84" s="86"/>
      <c r="CKV84" s="86"/>
      <c r="CKW84" s="86"/>
      <c r="CKX84" s="86"/>
      <c r="CKY84" s="86"/>
      <c r="CKZ84" s="86"/>
      <c r="CLA84" s="86"/>
      <c r="CLB84" s="86"/>
      <c r="CLC84" s="86"/>
      <c r="CLD84" s="86"/>
      <c r="CLE84" s="86"/>
      <c r="CLF84" s="86"/>
      <c r="CLG84" s="86"/>
      <c r="CLH84" s="86"/>
      <c r="CLI84" s="86"/>
      <c r="CLJ84" s="86"/>
      <c r="CLK84" s="86"/>
      <c r="CLL84" s="86"/>
      <c r="CLM84" s="86"/>
      <c r="CLN84" s="86"/>
      <c r="CLO84" s="86"/>
      <c r="CLP84" s="86"/>
      <c r="CLQ84" s="86"/>
      <c r="CLR84" s="86"/>
      <c r="CLS84" s="86"/>
      <c r="CLT84" s="86"/>
      <c r="CLU84" s="86"/>
      <c r="CLV84" s="86"/>
      <c r="CLW84" s="86"/>
      <c r="CLX84" s="86"/>
      <c r="CLY84" s="86"/>
      <c r="CLZ84" s="86"/>
      <c r="CMA84" s="86"/>
      <c r="CMB84" s="86"/>
      <c r="CMC84" s="86"/>
      <c r="CMD84" s="86"/>
      <c r="CME84" s="86"/>
      <c r="CMF84" s="86"/>
      <c r="CMG84" s="86"/>
      <c r="CMH84" s="86"/>
      <c r="CMI84" s="86"/>
      <c r="CMJ84" s="86"/>
      <c r="CMK84" s="86"/>
      <c r="CML84" s="86"/>
      <c r="CMM84" s="86"/>
      <c r="CMN84" s="86"/>
      <c r="CMO84" s="86"/>
      <c r="CMP84" s="86"/>
      <c r="CMQ84" s="86"/>
      <c r="CMR84" s="86"/>
      <c r="CMS84" s="86"/>
      <c r="CMT84" s="86"/>
      <c r="CMU84" s="86"/>
      <c r="CMV84" s="86"/>
      <c r="CMW84" s="86"/>
      <c r="CMX84" s="86"/>
      <c r="CMY84" s="86"/>
      <c r="CMZ84" s="86"/>
      <c r="CNA84" s="86"/>
      <c r="CNB84" s="86"/>
      <c r="CNC84" s="86"/>
      <c r="CND84" s="86"/>
      <c r="CNE84" s="86"/>
      <c r="CNF84" s="86"/>
      <c r="CNG84" s="86"/>
      <c r="CNH84" s="86"/>
      <c r="CNI84" s="86"/>
      <c r="CNJ84" s="86"/>
      <c r="CNK84" s="86"/>
      <c r="CNL84" s="86"/>
      <c r="CNM84" s="86"/>
      <c r="CNN84" s="86"/>
      <c r="CNO84" s="86"/>
      <c r="CNP84" s="86"/>
      <c r="CNQ84" s="86"/>
      <c r="CNR84" s="86"/>
      <c r="CNS84" s="86"/>
      <c r="CNT84" s="86"/>
      <c r="CNU84" s="86"/>
      <c r="CNV84" s="86"/>
      <c r="CNW84" s="86"/>
      <c r="CNX84" s="86"/>
      <c r="CNY84" s="86"/>
      <c r="CNZ84" s="86"/>
      <c r="COA84" s="86"/>
      <c r="COB84" s="86"/>
      <c r="COC84" s="86"/>
      <c r="COD84" s="86"/>
      <c r="COE84" s="86"/>
      <c r="COF84" s="86"/>
      <c r="COG84" s="86"/>
      <c r="COH84" s="86"/>
      <c r="COI84" s="86"/>
      <c r="COJ84" s="86"/>
      <c r="COK84" s="86"/>
      <c r="COL84" s="86"/>
      <c r="COM84" s="86"/>
      <c r="CON84" s="86"/>
      <c r="COO84" s="86"/>
      <c r="COP84" s="86"/>
      <c r="COQ84" s="86"/>
      <c r="COR84" s="86"/>
      <c r="COS84" s="86"/>
      <c r="COT84" s="86"/>
      <c r="COU84" s="86"/>
      <c r="COV84" s="86"/>
      <c r="COW84" s="86"/>
      <c r="COX84" s="86"/>
      <c r="COY84" s="86"/>
      <c r="COZ84" s="86"/>
      <c r="CPA84" s="86"/>
      <c r="CPB84" s="86"/>
      <c r="CPC84" s="86"/>
      <c r="CPD84" s="86"/>
      <c r="CPE84" s="86"/>
      <c r="CPF84" s="86"/>
      <c r="CPG84" s="86"/>
      <c r="CPH84" s="86"/>
      <c r="CPI84" s="86"/>
      <c r="CPJ84" s="86"/>
      <c r="CPK84" s="86"/>
      <c r="CPL84" s="86"/>
      <c r="CPM84" s="86"/>
      <c r="CPN84" s="86"/>
      <c r="CPO84" s="86"/>
      <c r="CPP84" s="86"/>
      <c r="CPQ84" s="86"/>
      <c r="CPR84" s="86"/>
      <c r="CPS84" s="86"/>
      <c r="CPT84" s="86"/>
      <c r="CPU84" s="86"/>
      <c r="CPV84" s="86"/>
      <c r="CPW84" s="86"/>
      <c r="CPX84" s="86"/>
      <c r="CPY84" s="86"/>
      <c r="CPZ84" s="86"/>
      <c r="CQA84" s="86"/>
      <c r="CQB84" s="86"/>
      <c r="CQC84" s="86"/>
      <c r="CQD84" s="86"/>
      <c r="CQE84" s="86"/>
      <c r="CQF84" s="86"/>
      <c r="CQG84" s="86"/>
      <c r="CQH84" s="86"/>
      <c r="CQI84" s="86"/>
      <c r="CQJ84" s="86"/>
      <c r="CQK84" s="86"/>
      <c r="CQL84" s="86"/>
      <c r="CQM84" s="86"/>
      <c r="CQN84" s="86"/>
      <c r="CQO84" s="86"/>
      <c r="CQP84" s="86"/>
      <c r="CQQ84" s="86"/>
      <c r="CQR84" s="86"/>
      <c r="CQS84" s="86"/>
      <c r="CQT84" s="86"/>
      <c r="CQU84" s="86"/>
      <c r="CQV84" s="86"/>
      <c r="CQW84" s="86"/>
      <c r="CQX84" s="86"/>
      <c r="CQY84" s="86"/>
      <c r="CQZ84" s="86"/>
      <c r="CRA84" s="86"/>
      <c r="CRB84" s="86"/>
      <c r="CRC84" s="86"/>
      <c r="CRD84" s="86"/>
      <c r="CRE84" s="86"/>
      <c r="CRF84" s="86"/>
      <c r="CRG84" s="86"/>
      <c r="CRH84" s="86"/>
      <c r="CRI84" s="86"/>
      <c r="CRJ84" s="86"/>
      <c r="CRK84" s="86"/>
      <c r="CRL84" s="86"/>
      <c r="CRM84" s="86"/>
      <c r="CRN84" s="86"/>
      <c r="CRO84" s="86"/>
      <c r="CRP84" s="86"/>
      <c r="CRQ84" s="86"/>
      <c r="CRR84" s="86"/>
      <c r="CRS84" s="86"/>
      <c r="CRT84" s="86"/>
      <c r="CRU84" s="86"/>
      <c r="CRV84" s="86"/>
      <c r="CRW84" s="86"/>
      <c r="CRX84" s="86"/>
      <c r="CRY84" s="86"/>
      <c r="CRZ84" s="86"/>
      <c r="CSA84" s="86"/>
      <c r="CSB84" s="86"/>
      <c r="CSC84" s="86"/>
      <c r="CSD84" s="86"/>
      <c r="CSE84" s="86"/>
      <c r="CSF84" s="86"/>
      <c r="CSG84" s="86"/>
      <c r="CSH84" s="86"/>
      <c r="CSI84" s="86"/>
      <c r="CSJ84" s="86"/>
      <c r="CSK84" s="86"/>
      <c r="CSL84" s="86"/>
      <c r="CSM84" s="86"/>
      <c r="CSN84" s="86"/>
      <c r="CSO84" s="86"/>
      <c r="CSP84" s="86"/>
      <c r="CSQ84" s="86"/>
      <c r="CSR84" s="86"/>
      <c r="CSS84" s="86"/>
      <c r="CST84" s="86"/>
      <c r="CSU84" s="86"/>
      <c r="CSV84" s="86"/>
      <c r="CSW84" s="86"/>
      <c r="CSX84" s="86"/>
      <c r="CSY84" s="86"/>
      <c r="CSZ84" s="86"/>
      <c r="CTA84" s="86"/>
      <c r="CTB84" s="86"/>
      <c r="CTC84" s="86"/>
      <c r="CTD84" s="86"/>
      <c r="CTE84" s="86"/>
      <c r="CTF84" s="86"/>
      <c r="CTG84" s="86"/>
      <c r="CTH84" s="86"/>
      <c r="CTI84" s="86"/>
      <c r="CTJ84" s="86"/>
      <c r="CTK84" s="86"/>
      <c r="CTL84" s="86"/>
      <c r="CTM84" s="86"/>
      <c r="CTN84" s="86"/>
      <c r="CTO84" s="86"/>
      <c r="CTP84" s="86"/>
      <c r="CTQ84" s="86"/>
      <c r="CTR84" s="86"/>
      <c r="CTS84" s="86"/>
      <c r="CTT84" s="86"/>
      <c r="CTU84" s="86"/>
      <c r="CTV84" s="86"/>
      <c r="CTW84" s="86"/>
      <c r="CTX84" s="86"/>
      <c r="CTY84" s="86"/>
      <c r="CTZ84" s="86"/>
      <c r="CUA84" s="86"/>
      <c r="CUB84" s="86"/>
      <c r="CUC84" s="86"/>
      <c r="CUD84" s="86"/>
      <c r="CUE84" s="86"/>
      <c r="CUF84" s="86"/>
      <c r="CUG84" s="86"/>
      <c r="CUH84" s="86"/>
      <c r="CUI84" s="86"/>
      <c r="CUJ84" s="86"/>
      <c r="CUK84" s="86"/>
      <c r="CUL84" s="86"/>
      <c r="CUM84" s="86"/>
      <c r="CUN84" s="86"/>
      <c r="CUO84" s="86"/>
      <c r="CUP84" s="86"/>
      <c r="CUQ84" s="86"/>
      <c r="CUR84" s="86"/>
      <c r="CUS84" s="86"/>
      <c r="CUT84" s="86"/>
      <c r="CUU84" s="86"/>
      <c r="CUV84" s="86"/>
      <c r="CUW84" s="86"/>
      <c r="CUX84" s="86"/>
      <c r="CUY84" s="86"/>
      <c r="CUZ84" s="86"/>
      <c r="CVA84" s="86"/>
      <c r="CVB84" s="86"/>
      <c r="CVC84" s="86"/>
      <c r="CVD84" s="86"/>
      <c r="CVE84" s="86"/>
      <c r="CVF84" s="86"/>
      <c r="CVG84" s="86"/>
      <c r="CVH84" s="86"/>
      <c r="CVI84" s="86"/>
      <c r="CVJ84" s="86"/>
      <c r="CVK84" s="86"/>
      <c r="CVL84" s="86"/>
      <c r="CVM84" s="86"/>
      <c r="CVN84" s="86"/>
      <c r="CVO84" s="86"/>
      <c r="CVP84" s="86"/>
      <c r="CVQ84" s="86"/>
      <c r="CVR84" s="86"/>
      <c r="CVS84" s="86"/>
      <c r="CVT84" s="86"/>
      <c r="CVU84" s="86"/>
      <c r="CVV84" s="86"/>
      <c r="CVW84" s="86"/>
      <c r="CVX84" s="86"/>
      <c r="CVY84" s="86"/>
      <c r="CVZ84" s="86"/>
      <c r="CWA84" s="86"/>
      <c r="CWB84" s="86"/>
      <c r="CWC84" s="86"/>
      <c r="CWD84" s="86"/>
      <c r="CWE84" s="86"/>
      <c r="CWF84" s="86"/>
      <c r="CWG84" s="86"/>
      <c r="CWH84" s="86"/>
      <c r="CWI84" s="86"/>
      <c r="CWJ84" s="86"/>
      <c r="CWK84" s="86"/>
      <c r="CWL84" s="86"/>
      <c r="CWM84" s="86"/>
      <c r="CWN84" s="86"/>
      <c r="CWO84" s="86"/>
      <c r="CWP84" s="86"/>
      <c r="CWQ84" s="86"/>
      <c r="CWR84" s="86"/>
      <c r="CWS84" s="86"/>
      <c r="CWT84" s="86"/>
      <c r="CWU84" s="86"/>
      <c r="CWV84" s="86"/>
      <c r="CWW84" s="86"/>
      <c r="CWX84" s="86"/>
      <c r="CWY84" s="86"/>
      <c r="CWZ84" s="86"/>
      <c r="CXA84" s="86"/>
      <c r="CXB84" s="86"/>
      <c r="CXC84" s="86"/>
      <c r="CXD84" s="86"/>
      <c r="CXE84" s="86"/>
      <c r="CXF84" s="86"/>
      <c r="CXG84" s="86"/>
      <c r="CXH84" s="86"/>
      <c r="CXI84" s="86"/>
      <c r="CXJ84" s="86"/>
      <c r="CXK84" s="86"/>
      <c r="CXL84" s="86"/>
      <c r="CXM84" s="86"/>
      <c r="CXN84" s="86"/>
      <c r="CXO84" s="86"/>
      <c r="CXP84" s="86"/>
      <c r="CXQ84" s="86"/>
      <c r="CXR84" s="86"/>
      <c r="CXS84" s="86"/>
      <c r="CXT84" s="86"/>
      <c r="CXU84" s="86"/>
      <c r="CXV84" s="86"/>
      <c r="CXW84" s="86"/>
      <c r="CXX84" s="86"/>
      <c r="CXY84" s="86"/>
      <c r="CXZ84" s="86"/>
      <c r="CYA84" s="86"/>
      <c r="CYB84" s="86"/>
      <c r="CYC84" s="86"/>
      <c r="CYD84" s="86"/>
      <c r="CYE84" s="86"/>
      <c r="CYF84" s="86"/>
      <c r="CYG84" s="86"/>
      <c r="CYH84" s="86"/>
      <c r="CYI84" s="86"/>
      <c r="CYJ84" s="86"/>
      <c r="CYK84" s="86"/>
      <c r="CYL84" s="86"/>
      <c r="CYM84" s="86"/>
      <c r="CYN84" s="86"/>
      <c r="CYO84" s="86"/>
      <c r="CYP84" s="86"/>
      <c r="CYQ84" s="86"/>
      <c r="CYR84" s="86"/>
      <c r="CYS84" s="86"/>
      <c r="CYT84" s="86"/>
      <c r="CYU84" s="86"/>
      <c r="CYV84" s="86"/>
      <c r="CYW84" s="86"/>
      <c r="CYX84" s="86"/>
      <c r="CYY84" s="86"/>
      <c r="CYZ84" s="86"/>
      <c r="CZA84" s="86"/>
      <c r="CZB84" s="86"/>
      <c r="CZC84" s="86"/>
      <c r="CZD84" s="86"/>
      <c r="CZE84" s="86"/>
      <c r="CZF84" s="86"/>
      <c r="CZG84" s="86"/>
      <c r="CZH84" s="86"/>
      <c r="CZI84" s="86"/>
      <c r="CZJ84" s="86"/>
      <c r="CZK84" s="86"/>
      <c r="CZL84" s="86"/>
      <c r="CZM84" s="86"/>
      <c r="CZN84" s="86"/>
      <c r="CZO84" s="86"/>
      <c r="CZP84" s="86"/>
      <c r="CZQ84" s="86"/>
      <c r="CZR84" s="86"/>
      <c r="CZS84" s="86"/>
      <c r="CZT84" s="86"/>
      <c r="CZU84" s="86"/>
      <c r="CZV84" s="86"/>
      <c r="CZW84" s="86"/>
      <c r="CZX84" s="86"/>
      <c r="CZY84" s="86"/>
      <c r="CZZ84" s="86"/>
      <c r="DAA84" s="86"/>
      <c r="DAB84" s="86"/>
      <c r="DAC84" s="86"/>
      <c r="DAD84" s="86"/>
      <c r="DAE84" s="86"/>
      <c r="DAF84" s="86"/>
      <c r="DAG84" s="86"/>
      <c r="DAH84" s="86"/>
      <c r="DAI84" s="86"/>
      <c r="DAJ84" s="86"/>
      <c r="DAK84" s="86"/>
      <c r="DAL84" s="86"/>
      <c r="DAM84" s="86"/>
      <c r="DAN84" s="86"/>
      <c r="DAO84" s="86"/>
      <c r="DAP84" s="86"/>
      <c r="DAQ84" s="86"/>
      <c r="DAR84" s="86"/>
      <c r="DAS84" s="86"/>
      <c r="DAT84" s="86"/>
      <c r="DAU84" s="86"/>
      <c r="DAV84" s="86"/>
      <c r="DAW84" s="86"/>
      <c r="DAX84" s="86"/>
      <c r="DAY84" s="86"/>
      <c r="DAZ84" s="86"/>
      <c r="DBA84" s="86"/>
      <c r="DBB84" s="86"/>
      <c r="DBC84" s="86"/>
      <c r="DBD84" s="86"/>
      <c r="DBE84" s="86"/>
      <c r="DBF84" s="86"/>
      <c r="DBG84" s="86"/>
      <c r="DBH84" s="86"/>
      <c r="DBI84" s="86"/>
      <c r="DBJ84" s="86"/>
      <c r="DBK84" s="86"/>
      <c r="DBL84" s="86"/>
      <c r="DBM84" s="86"/>
      <c r="DBN84" s="86"/>
      <c r="DBO84" s="86"/>
      <c r="DBP84" s="86"/>
      <c r="DBQ84" s="86"/>
      <c r="DBR84" s="86"/>
      <c r="DBS84" s="86"/>
      <c r="DBT84" s="86"/>
      <c r="DBU84" s="86"/>
      <c r="DBV84" s="86"/>
      <c r="DBW84" s="86"/>
      <c r="DBX84" s="86"/>
      <c r="DBY84" s="86"/>
      <c r="DBZ84" s="86"/>
      <c r="DCA84" s="86"/>
      <c r="DCB84" s="86"/>
      <c r="DCC84" s="86"/>
      <c r="DCD84" s="86"/>
      <c r="DCE84" s="86"/>
      <c r="DCF84" s="86"/>
      <c r="DCG84" s="86"/>
      <c r="DCH84" s="86"/>
      <c r="DCI84" s="86"/>
      <c r="DCJ84" s="86"/>
      <c r="DCK84" s="86"/>
      <c r="DCL84" s="86"/>
      <c r="DCM84" s="86"/>
      <c r="DCN84" s="86"/>
      <c r="DCO84" s="86"/>
      <c r="DCP84" s="86"/>
      <c r="DCQ84" s="86"/>
      <c r="DCR84" s="86"/>
      <c r="DCS84" s="86"/>
      <c r="DCT84" s="86"/>
      <c r="DCU84" s="86"/>
      <c r="DCV84" s="86"/>
      <c r="DCW84" s="86"/>
      <c r="DCX84" s="86"/>
      <c r="DCY84" s="86"/>
      <c r="DCZ84" s="86"/>
      <c r="DDA84" s="86"/>
      <c r="DDB84" s="86"/>
      <c r="DDC84" s="86"/>
      <c r="DDD84" s="86"/>
      <c r="DDE84" s="86"/>
      <c r="DDF84" s="86"/>
      <c r="DDG84" s="86"/>
      <c r="DDH84" s="86"/>
      <c r="DDI84" s="86"/>
      <c r="DDJ84" s="86"/>
      <c r="DDK84" s="86"/>
      <c r="DDL84" s="86"/>
      <c r="DDM84" s="86"/>
      <c r="DDN84" s="86"/>
      <c r="DDO84" s="86"/>
      <c r="DDP84" s="86"/>
      <c r="DDQ84" s="86"/>
      <c r="DDR84" s="86"/>
      <c r="DDS84" s="86"/>
      <c r="DDT84" s="86"/>
      <c r="DDU84" s="86"/>
      <c r="DDV84" s="86"/>
      <c r="DDW84" s="86"/>
      <c r="DDX84" s="86"/>
      <c r="DDY84" s="86"/>
      <c r="DDZ84" s="86"/>
      <c r="DEA84" s="86"/>
      <c r="DEB84" s="86"/>
      <c r="DEC84" s="86"/>
      <c r="DED84" s="86"/>
      <c r="DEE84" s="86"/>
      <c r="DEF84" s="86"/>
      <c r="DEG84" s="86"/>
      <c r="DEH84" s="86"/>
      <c r="DEI84" s="86"/>
      <c r="DEJ84" s="86"/>
      <c r="DEK84" s="86"/>
      <c r="DEL84" s="86"/>
      <c r="DEM84" s="86"/>
      <c r="DEN84" s="86"/>
      <c r="DEO84" s="86"/>
      <c r="DEP84" s="86"/>
      <c r="DEQ84" s="86"/>
      <c r="DER84" s="86"/>
      <c r="DES84" s="86"/>
      <c r="DET84" s="86"/>
      <c r="DEU84" s="86"/>
      <c r="DEV84" s="86"/>
      <c r="DEW84" s="86"/>
      <c r="DEX84" s="86"/>
      <c r="DEY84" s="86"/>
      <c r="DEZ84" s="86"/>
      <c r="DFA84" s="86"/>
      <c r="DFB84" s="86"/>
      <c r="DFC84" s="86"/>
      <c r="DFD84" s="86"/>
      <c r="DFE84" s="86"/>
      <c r="DFF84" s="86"/>
      <c r="DFG84" s="86"/>
      <c r="DFH84" s="86"/>
      <c r="DFI84" s="86"/>
      <c r="DFJ84" s="86"/>
      <c r="DFK84" s="86"/>
      <c r="DFL84" s="86"/>
      <c r="DFM84" s="86"/>
      <c r="DFN84" s="86"/>
      <c r="DFO84" s="86"/>
      <c r="DFP84" s="86"/>
      <c r="DFQ84" s="86"/>
      <c r="DFR84" s="86"/>
      <c r="DFS84" s="86"/>
      <c r="DFT84" s="86"/>
      <c r="DFU84" s="86"/>
      <c r="DFV84" s="86"/>
      <c r="DFW84" s="86"/>
      <c r="DFX84" s="86"/>
      <c r="DFY84" s="86"/>
      <c r="DFZ84" s="86"/>
      <c r="DGA84" s="86"/>
      <c r="DGB84" s="86"/>
      <c r="DGC84" s="86"/>
      <c r="DGD84" s="86"/>
      <c r="DGE84" s="86"/>
      <c r="DGF84" s="86"/>
      <c r="DGG84" s="86"/>
      <c r="DGH84" s="86"/>
      <c r="DGI84" s="86"/>
      <c r="DGJ84" s="86"/>
      <c r="DGK84" s="86"/>
      <c r="DGL84" s="86"/>
      <c r="DGM84" s="86"/>
      <c r="DGN84" s="86"/>
      <c r="DGO84" s="86"/>
      <c r="DGP84" s="86"/>
      <c r="DGQ84" s="86"/>
      <c r="DGR84" s="86"/>
      <c r="DGS84" s="86"/>
      <c r="DGT84" s="86"/>
      <c r="DGU84" s="86"/>
      <c r="DGV84" s="86"/>
      <c r="DGW84" s="86"/>
      <c r="DGX84" s="86"/>
      <c r="DGY84" s="86"/>
      <c r="DGZ84" s="86"/>
      <c r="DHA84" s="86"/>
      <c r="DHB84" s="86"/>
      <c r="DHC84" s="86"/>
      <c r="DHD84" s="86"/>
      <c r="DHE84" s="86"/>
      <c r="DHF84" s="86"/>
      <c r="DHG84" s="86"/>
      <c r="DHH84" s="86"/>
      <c r="DHI84" s="86"/>
      <c r="DHJ84" s="86"/>
      <c r="DHK84" s="86"/>
      <c r="DHL84" s="86"/>
      <c r="DHM84" s="86"/>
      <c r="DHN84" s="86"/>
      <c r="DHO84" s="86"/>
      <c r="DHP84" s="86"/>
      <c r="DHQ84" s="86"/>
      <c r="DHR84" s="86"/>
      <c r="DHS84" s="86"/>
      <c r="DHT84" s="86"/>
      <c r="DHU84" s="86"/>
      <c r="DHV84" s="86"/>
      <c r="DHW84" s="86"/>
      <c r="DHX84" s="86"/>
      <c r="DHY84" s="86"/>
      <c r="DHZ84" s="86"/>
      <c r="DIA84" s="86"/>
      <c r="DIB84" s="86"/>
      <c r="DIC84" s="86"/>
      <c r="DID84" s="86"/>
      <c r="DIE84" s="86"/>
      <c r="DIF84" s="86"/>
      <c r="DIG84" s="86"/>
      <c r="DIH84" s="86"/>
      <c r="DII84" s="86"/>
      <c r="DIJ84" s="86"/>
      <c r="DIK84" s="86"/>
      <c r="DIL84" s="86"/>
      <c r="DIM84" s="86"/>
      <c r="DIN84" s="86"/>
      <c r="DIO84" s="86"/>
      <c r="DIP84" s="86"/>
      <c r="DIQ84" s="86"/>
      <c r="DIR84" s="86"/>
      <c r="DIS84" s="86"/>
      <c r="DIT84" s="86"/>
      <c r="DIU84" s="86"/>
      <c r="DIV84" s="86"/>
      <c r="DIW84" s="86"/>
      <c r="DIX84" s="86"/>
      <c r="DIY84" s="86"/>
      <c r="DIZ84" s="86"/>
      <c r="DJA84" s="86"/>
      <c r="DJB84" s="86"/>
      <c r="DJC84" s="86"/>
      <c r="DJD84" s="86"/>
      <c r="DJE84" s="86"/>
      <c r="DJF84" s="86"/>
      <c r="DJG84" s="86"/>
      <c r="DJH84" s="86"/>
      <c r="DJI84" s="86"/>
      <c r="DJJ84" s="86"/>
      <c r="DJK84" s="86"/>
      <c r="DJL84" s="86"/>
      <c r="DJM84" s="86"/>
      <c r="DJN84" s="86"/>
      <c r="DJO84" s="86"/>
      <c r="DJP84" s="86"/>
      <c r="DJQ84" s="86"/>
      <c r="DJR84" s="86"/>
      <c r="DJS84" s="86"/>
      <c r="DJT84" s="86"/>
      <c r="DJU84" s="86"/>
      <c r="DJV84" s="86"/>
      <c r="DJW84" s="86"/>
      <c r="DJX84" s="86"/>
      <c r="DJY84" s="86"/>
      <c r="DJZ84" s="86"/>
      <c r="DKA84" s="86"/>
      <c r="DKB84" s="86"/>
      <c r="DKC84" s="86"/>
      <c r="DKD84" s="86"/>
      <c r="DKE84" s="86"/>
      <c r="DKF84" s="86"/>
      <c r="DKG84" s="86"/>
      <c r="DKH84" s="86"/>
      <c r="DKI84" s="86"/>
      <c r="DKJ84" s="86"/>
      <c r="DKK84" s="86"/>
      <c r="DKL84" s="86"/>
      <c r="DKM84" s="86"/>
      <c r="DKN84" s="86"/>
      <c r="DKO84" s="86"/>
      <c r="DKP84" s="86"/>
      <c r="DKQ84" s="86"/>
      <c r="DKR84" s="86"/>
      <c r="DKS84" s="86"/>
      <c r="DKT84" s="86"/>
      <c r="DKU84" s="86"/>
      <c r="DKV84" s="86"/>
      <c r="DKW84" s="86"/>
      <c r="DKX84" s="86"/>
      <c r="DKY84" s="86"/>
      <c r="DKZ84" s="86"/>
      <c r="DLA84" s="86"/>
      <c r="DLB84" s="86"/>
      <c r="DLC84" s="86"/>
      <c r="DLD84" s="86"/>
      <c r="DLE84" s="86"/>
      <c r="DLF84" s="86"/>
      <c r="DLG84" s="86"/>
      <c r="DLH84" s="86"/>
      <c r="DLI84" s="86"/>
      <c r="DLJ84" s="86"/>
      <c r="DLK84" s="86"/>
      <c r="DLL84" s="86"/>
      <c r="DLM84" s="86"/>
      <c r="DLN84" s="86"/>
      <c r="DLO84" s="86"/>
      <c r="DLP84" s="86"/>
      <c r="DLQ84" s="86"/>
      <c r="DLR84" s="86"/>
      <c r="DLS84" s="86"/>
      <c r="DLT84" s="86"/>
      <c r="DLU84" s="86"/>
      <c r="DLV84" s="86"/>
      <c r="DLW84" s="86"/>
      <c r="DLX84" s="86"/>
      <c r="DLY84" s="86"/>
      <c r="DLZ84" s="86"/>
      <c r="DMA84" s="86"/>
      <c r="DMB84" s="86"/>
      <c r="DMC84" s="86"/>
      <c r="DMD84" s="86"/>
      <c r="DME84" s="86"/>
      <c r="DMF84" s="86"/>
      <c r="DMG84" s="86"/>
      <c r="DMH84" s="86"/>
      <c r="DMI84" s="86"/>
      <c r="DMJ84" s="86"/>
      <c r="DMK84" s="86"/>
      <c r="DML84" s="86"/>
      <c r="DMM84" s="86"/>
      <c r="DMN84" s="86"/>
      <c r="DMO84" s="86"/>
      <c r="DMP84" s="86"/>
      <c r="DMQ84" s="86"/>
      <c r="DMR84" s="86"/>
      <c r="DMS84" s="86"/>
      <c r="DMT84" s="86"/>
      <c r="DMU84" s="86"/>
      <c r="DMV84" s="86"/>
      <c r="DMW84" s="86"/>
      <c r="DMX84" s="86"/>
      <c r="DMY84" s="86"/>
      <c r="DMZ84" s="86"/>
      <c r="DNA84" s="86"/>
      <c r="DNB84" s="86"/>
      <c r="DNC84" s="86"/>
      <c r="DND84" s="86"/>
      <c r="DNE84" s="86"/>
      <c r="DNF84" s="86"/>
      <c r="DNG84" s="86"/>
      <c r="DNH84" s="86"/>
      <c r="DNI84" s="86"/>
      <c r="DNJ84" s="86"/>
      <c r="DNK84" s="86"/>
      <c r="DNL84" s="86"/>
      <c r="DNM84" s="86"/>
      <c r="DNN84" s="86"/>
      <c r="DNO84" s="86"/>
      <c r="DNP84" s="86"/>
      <c r="DNQ84" s="86"/>
      <c r="DNR84" s="86"/>
      <c r="DNS84" s="86"/>
      <c r="DNT84" s="86"/>
      <c r="DNU84" s="86"/>
      <c r="DNV84" s="86"/>
      <c r="DNW84" s="86"/>
      <c r="DNX84" s="86"/>
      <c r="DNY84" s="86"/>
      <c r="DNZ84" s="86"/>
      <c r="DOA84" s="86"/>
      <c r="DOB84" s="86"/>
      <c r="DOC84" s="86"/>
      <c r="DOD84" s="86"/>
      <c r="DOE84" s="86"/>
      <c r="DOF84" s="86"/>
      <c r="DOG84" s="86"/>
      <c r="DOH84" s="86"/>
      <c r="DOI84" s="86"/>
      <c r="DOJ84" s="86"/>
      <c r="DOK84" s="86"/>
      <c r="DOL84" s="86"/>
      <c r="DOM84" s="86"/>
      <c r="DON84" s="86"/>
      <c r="DOO84" s="86"/>
      <c r="DOP84" s="86"/>
      <c r="DOQ84" s="86"/>
      <c r="DOR84" s="86"/>
      <c r="DOS84" s="86"/>
      <c r="DOT84" s="86"/>
      <c r="DOU84" s="86"/>
      <c r="DOV84" s="86"/>
      <c r="DOW84" s="86"/>
      <c r="DOX84" s="86"/>
      <c r="DOY84" s="86"/>
      <c r="DOZ84" s="86"/>
      <c r="DPA84" s="86"/>
      <c r="DPB84" s="86"/>
      <c r="DPC84" s="86"/>
      <c r="DPD84" s="86"/>
      <c r="DPE84" s="86"/>
      <c r="DPF84" s="86"/>
      <c r="DPG84" s="86"/>
      <c r="DPH84" s="86"/>
      <c r="DPI84" s="86"/>
      <c r="DPJ84" s="86"/>
      <c r="DPK84" s="86"/>
      <c r="DPL84" s="86"/>
      <c r="DPM84" s="86"/>
      <c r="DPN84" s="86"/>
      <c r="DPO84" s="86"/>
      <c r="DPP84" s="86"/>
      <c r="DPQ84" s="86"/>
      <c r="DPR84" s="86"/>
      <c r="DPS84" s="86"/>
      <c r="DPT84" s="86"/>
      <c r="DPU84" s="86"/>
      <c r="DPV84" s="86"/>
      <c r="DPW84" s="86"/>
      <c r="DPX84" s="86"/>
      <c r="DPY84" s="86"/>
      <c r="DPZ84" s="86"/>
      <c r="DQA84" s="86"/>
      <c r="DQB84" s="86"/>
      <c r="DQC84" s="86"/>
      <c r="DQD84" s="86"/>
      <c r="DQE84" s="86"/>
      <c r="DQF84" s="86"/>
      <c r="DQG84" s="86"/>
      <c r="DQH84" s="86"/>
      <c r="DQI84" s="86"/>
      <c r="DQJ84" s="86"/>
      <c r="DQK84" s="86"/>
      <c r="DQL84" s="86"/>
      <c r="DQM84" s="86"/>
      <c r="DQN84" s="86"/>
      <c r="DQO84" s="86"/>
      <c r="DQP84" s="86"/>
      <c r="DQQ84" s="86"/>
      <c r="DQR84" s="86"/>
      <c r="DQS84" s="86"/>
      <c r="DQT84" s="86"/>
      <c r="DQU84" s="86"/>
      <c r="DQV84" s="86"/>
      <c r="DQW84" s="86"/>
      <c r="DQX84" s="86"/>
      <c r="DQY84" s="86"/>
      <c r="DQZ84" s="86"/>
      <c r="DRA84" s="86"/>
      <c r="DRB84" s="86"/>
      <c r="DRC84" s="86"/>
      <c r="DRD84" s="86"/>
      <c r="DRE84" s="86"/>
      <c r="DRF84" s="86"/>
      <c r="DRG84" s="86"/>
      <c r="DRH84" s="86"/>
      <c r="DRI84" s="86"/>
      <c r="DRJ84" s="86"/>
      <c r="DRK84" s="86"/>
      <c r="DRL84" s="86"/>
      <c r="DRM84" s="86"/>
      <c r="DRN84" s="86"/>
      <c r="DRO84" s="86"/>
      <c r="DRP84" s="86"/>
      <c r="DRQ84" s="86"/>
      <c r="DRR84" s="86"/>
      <c r="DRS84" s="86"/>
      <c r="DRT84" s="86"/>
      <c r="DRU84" s="86"/>
      <c r="DRV84" s="86"/>
      <c r="DRW84" s="86"/>
      <c r="DRX84" s="86"/>
      <c r="DRY84" s="86"/>
      <c r="DRZ84" s="86"/>
      <c r="DSA84" s="86"/>
      <c r="DSB84" s="86"/>
      <c r="DSC84" s="86"/>
      <c r="DSD84" s="86"/>
      <c r="DSE84" s="86"/>
      <c r="DSF84" s="86"/>
      <c r="DSG84" s="86"/>
      <c r="DSH84" s="86"/>
      <c r="DSI84" s="86"/>
      <c r="DSJ84" s="86"/>
      <c r="DSK84" s="86"/>
      <c r="DSL84" s="86"/>
      <c r="DSM84" s="86"/>
      <c r="DSN84" s="86"/>
      <c r="DSO84" s="86"/>
      <c r="DSP84" s="86"/>
      <c r="DSQ84" s="86"/>
      <c r="DSR84" s="86"/>
      <c r="DSS84" s="86"/>
      <c r="DST84" s="86"/>
      <c r="DSU84" s="86"/>
      <c r="DSV84" s="86"/>
      <c r="DSW84" s="86"/>
      <c r="DSX84" s="86"/>
      <c r="DSY84" s="86"/>
      <c r="DSZ84" s="86"/>
      <c r="DTA84" s="86"/>
      <c r="DTB84" s="86"/>
      <c r="DTC84" s="86"/>
      <c r="DTD84" s="86"/>
      <c r="DTE84" s="86"/>
      <c r="DTF84" s="86"/>
      <c r="DTG84" s="86"/>
      <c r="DTH84" s="86"/>
      <c r="DTI84" s="86"/>
      <c r="DTJ84" s="86"/>
      <c r="DTK84" s="86"/>
      <c r="DTL84" s="86"/>
      <c r="DTM84" s="86"/>
      <c r="DTN84" s="86"/>
      <c r="DTO84" s="86"/>
      <c r="DTP84" s="86"/>
      <c r="DTQ84" s="86"/>
      <c r="DTR84" s="86"/>
      <c r="DTS84" s="86"/>
      <c r="DTT84" s="86"/>
      <c r="DTU84" s="86"/>
      <c r="DTV84" s="86"/>
      <c r="DTW84" s="86"/>
      <c r="DTX84" s="86"/>
      <c r="DTY84" s="86"/>
      <c r="DTZ84" s="86"/>
      <c r="DUA84" s="86"/>
      <c r="DUB84" s="86"/>
      <c r="DUC84" s="86"/>
      <c r="DUD84" s="86"/>
      <c r="DUE84" s="86"/>
      <c r="DUF84" s="86"/>
      <c r="DUG84" s="86"/>
      <c r="DUH84" s="86"/>
      <c r="DUI84" s="86"/>
      <c r="DUJ84" s="86"/>
      <c r="DUK84" s="86"/>
      <c r="DUL84" s="86"/>
      <c r="DUM84" s="86"/>
      <c r="DUN84" s="86"/>
      <c r="DUO84" s="86"/>
      <c r="DUP84" s="86"/>
      <c r="DUQ84" s="86"/>
      <c r="DUR84" s="86"/>
      <c r="DUS84" s="86"/>
      <c r="DUT84" s="86"/>
      <c r="DUU84" s="86"/>
      <c r="DUV84" s="86"/>
      <c r="DUW84" s="86"/>
      <c r="DUX84" s="86"/>
      <c r="DUY84" s="86"/>
      <c r="DUZ84" s="86"/>
      <c r="DVA84" s="86"/>
      <c r="DVB84" s="86"/>
      <c r="DVC84" s="86"/>
      <c r="DVD84" s="86"/>
      <c r="DVE84" s="86"/>
      <c r="DVF84" s="86"/>
      <c r="DVG84" s="86"/>
      <c r="DVH84" s="86"/>
      <c r="DVI84" s="86"/>
      <c r="DVJ84" s="86"/>
      <c r="DVK84" s="86"/>
      <c r="DVL84" s="86"/>
      <c r="DVM84" s="86"/>
      <c r="DVN84" s="86"/>
      <c r="DVO84" s="86"/>
      <c r="DVP84" s="86"/>
      <c r="DVQ84" s="86"/>
      <c r="DVR84" s="86"/>
      <c r="DVS84" s="86"/>
      <c r="DVT84" s="86"/>
      <c r="DVU84" s="86"/>
      <c r="DVV84" s="86"/>
      <c r="DVW84" s="86"/>
      <c r="DVX84" s="86"/>
      <c r="DVY84" s="86"/>
      <c r="DVZ84" s="86"/>
      <c r="DWA84" s="86"/>
      <c r="DWB84" s="86"/>
      <c r="DWC84" s="86"/>
      <c r="DWD84" s="86"/>
      <c r="DWE84" s="86"/>
      <c r="DWF84" s="86"/>
      <c r="DWG84" s="86"/>
      <c r="DWH84" s="86"/>
      <c r="DWI84" s="86"/>
      <c r="DWJ84" s="86"/>
      <c r="DWK84" s="86"/>
      <c r="DWL84" s="86"/>
      <c r="DWM84" s="86"/>
      <c r="DWN84" s="86"/>
      <c r="DWO84" s="86"/>
      <c r="DWP84" s="86"/>
      <c r="DWQ84" s="86"/>
      <c r="DWR84" s="86"/>
      <c r="DWS84" s="86"/>
      <c r="DWT84" s="86"/>
      <c r="DWU84" s="86"/>
      <c r="DWV84" s="86"/>
      <c r="DWW84" s="86"/>
      <c r="DWX84" s="86"/>
      <c r="DWY84" s="86"/>
      <c r="DWZ84" s="86"/>
      <c r="DXA84" s="86"/>
      <c r="DXB84" s="86"/>
      <c r="DXC84" s="86"/>
      <c r="DXD84" s="86"/>
      <c r="DXE84" s="86"/>
      <c r="DXF84" s="86"/>
      <c r="DXG84" s="86"/>
      <c r="DXH84" s="86"/>
      <c r="DXI84" s="86"/>
      <c r="DXJ84" s="86"/>
      <c r="DXK84" s="86"/>
      <c r="DXL84" s="86"/>
      <c r="DXM84" s="86"/>
      <c r="DXN84" s="86"/>
      <c r="DXO84" s="86"/>
      <c r="DXP84" s="86"/>
      <c r="DXQ84" s="86"/>
      <c r="DXR84" s="86"/>
      <c r="DXS84" s="86"/>
      <c r="DXT84" s="86"/>
      <c r="DXU84" s="86"/>
      <c r="DXV84" s="86"/>
      <c r="DXW84" s="86"/>
      <c r="DXX84" s="86"/>
      <c r="DXY84" s="86"/>
      <c r="DXZ84" s="86"/>
      <c r="DYA84" s="86"/>
      <c r="DYB84" s="86"/>
      <c r="DYC84" s="86"/>
      <c r="DYD84" s="86"/>
      <c r="DYE84" s="86"/>
      <c r="DYF84" s="86"/>
      <c r="DYG84" s="86"/>
      <c r="DYH84" s="86"/>
      <c r="DYI84" s="86"/>
      <c r="DYJ84" s="86"/>
      <c r="DYK84" s="86"/>
      <c r="DYL84" s="86"/>
      <c r="DYM84" s="86"/>
      <c r="DYN84" s="86"/>
      <c r="DYO84" s="86"/>
      <c r="DYP84" s="86"/>
      <c r="DYQ84" s="86"/>
      <c r="DYR84" s="86"/>
      <c r="DYS84" s="86"/>
      <c r="DYT84" s="86"/>
      <c r="DYU84" s="86"/>
      <c r="DYV84" s="86"/>
      <c r="DYW84" s="86"/>
      <c r="DYX84" s="86"/>
      <c r="DYY84" s="86"/>
      <c r="DYZ84" s="86"/>
      <c r="DZA84" s="86"/>
      <c r="DZB84" s="86"/>
      <c r="DZC84" s="86"/>
      <c r="DZD84" s="86"/>
      <c r="DZE84" s="86"/>
      <c r="DZF84" s="86"/>
      <c r="DZG84" s="86"/>
      <c r="DZH84" s="86"/>
      <c r="DZI84" s="86"/>
      <c r="DZJ84" s="86"/>
      <c r="DZK84" s="86"/>
      <c r="DZL84" s="86"/>
      <c r="DZM84" s="86"/>
      <c r="DZN84" s="86"/>
      <c r="DZO84" s="86"/>
      <c r="DZP84" s="86"/>
      <c r="DZQ84" s="86"/>
      <c r="DZR84" s="86"/>
      <c r="DZS84" s="86"/>
      <c r="DZT84" s="86"/>
      <c r="DZU84" s="86"/>
      <c r="DZV84" s="86"/>
      <c r="DZW84" s="86"/>
      <c r="DZX84" s="86"/>
      <c r="DZY84" s="86"/>
      <c r="DZZ84" s="86"/>
      <c r="EAA84" s="86"/>
      <c r="EAB84" s="86"/>
      <c r="EAC84" s="86"/>
      <c r="EAD84" s="86"/>
      <c r="EAE84" s="86"/>
      <c r="EAF84" s="86"/>
      <c r="EAG84" s="86"/>
      <c r="EAH84" s="86"/>
      <c r="EAI84" s="86"/>
      <c r="EAJ84" s="86"/>
      <c r="EAK84" s="86"/>
      <c r="EAL84" s="86"/>
      <c r="EAM84" s="86"/>
      <c r="EAN84" s="86"/>
      <c r="EAO84" s="86"/>
      <c r="EAP84" s="86"/>
      <c r="EAQ84" s="86"/>
      <c r="EAR84" s="86"/>
      <c r="EAS84" s="86"/>
      <c r="EAT84" s="86"/>
      <c r="EAU84" s="86"/>
      <c r="EAV84" s="86"/>
      <c r="EAW84" s="86"/>
      <c r="EAX84" s="86"/>
      <c r="EAY84" s="86"/>
      <c r="EAZ84" s="86"/>
      <c r="EBA84" s="86"/>
      <c r="EBB84" s="86"/>
      <c r="EBC84" s="86"/>
      <c r="EBD84" s="86"/>
      <c r="EBE84" s="86"/>
      <c r="EBF84" s="86"/>
      <c r="EBG84" s="86"/>
      <c r="EBH84" s="86"/>
      <c r="EBI84" s="86"/>
      <c r="EBJ84" s="86"/>
      <c r="EBK84" s="86"/>
      <c r="EBL84" s="86"/>
      <c r="EBM84" s="86"/>
      <c r="EBN84" s="86"/>
      <c r="EBO84" s="86"/>
      <c r="EBP84" s="86"/>
      <c r="EBQ84" s="86"/>
      <c r="EBR84" s="86"/>
      <c r="EBS84" s="86"/>
      <c r="EBT84" s="86"/>
      <c r="EBU84" s="86"/>
      <c r="EBV84" s="86"/>
      <c r="EBW84" s="86"/>
      <c r="EBX84" s="86"/>
      <c r="EBY84" s="86"/>
      <c r="EBZ84" s="86"/>
      <c r="ECA84" s="86"/>
      <c r="ECB84" s="86"/>
      <c r="ECC84" s="86"/>
      <c r="ECD84" s="86"/>
      <c r="ECE84" s="86"/>
      <c r="ECF84" s="86"/>
      <c r="ECG84" s="86"/>
      <c r="ECH84" s="86"/>
      <c r="ECI84" s="86"/>
      <c r="ECJ84" s="86"/>
      <c r="ECK84" s="86"/>
      <c r="ECL84" s="86"/>
      <c r="ECM84" s="86"/>
      <c r="ECN84" s="86"/>
      <c r="ECO84" s="86"/>
      <c r="ECP84" s="86"/>
      <c r="ECQ84" s="86"/>
      <c r="ECR84" s="86"/>
      <c r="ECS84" s="86"/>
      <c r="ECT84" s="86"/>
      <c r="ECU84" s="86"/>
      <c r="ECV84" s="86"/>
      <c r="ECW84" s="86"/>
      <c r="ECX84" s="86"/>
      <c r="ECY84" s="86"/>
      <c r="ECZ84" s="86"/>
      <c r="EDA84" s="86"/>
      <c r="EDB84" s="86"/>
      <c r="EDC84" s="86"/>
      <c r="EDD84" s="86"/>
      <c r="EDE84" s="86"/>
      <c r="EDF84" s="86"/>
      <c r="EDG84" s="86"/>
      <c r="EDH84" s="86"/>
      <c r="EDI84" s="86"/>
      <c r="EDJ84" s="86"/>
      <c r="EDK84" s="86"/>
      <c r="EDL84" s="86"/>
      <c r="EDM84" s="86"/>
      <c r="EDN84" s="86"/>
      <c r="EDO84" s="86"/>
      <c r="EDP84" s="86"/>
      <c r="EDQ84" s="86"/>
      <c r="EDR84" s="86"/>
      <c r="EDS84" s="86"/>
      <c r="EDT84" s="86"/>
      <c r="EDU84" s="86"/>
      <c r="EDV84" s="86"/>
      <c r="EDW84" s="86"/>
      <c r="EDX84" s="86"/>
      <c r="EDY84" s="86"/>
      <c r="EDZ84" s="86"/>
      <c r="EEA84" s="86"/>
      <c r="EEB84" s="86"/>
      <c r="EEC84" s="86"/>
      <c r="EED84" s="86"/>
      <c r="EEE84" s="86"/>
      <c r="EEF84" s="86"/>
      <c r="EEG84" s="86"/>
      <c r="EEH84" s="86"/>
      <c r="EEI84" s="86"/>
      <c r="EEJ84" s="86"/>
      <c r="EEK84" s="86"/>
      <c r="EEL84" s="86"/>
      <c r="EEM84" s="86"/>
      <c r="EEN84" s="86"/>
      <c r="EEO84" s="86"/>
      <c r="EEP84" s="86"/>
      <c r="EEQ84" s="86"/>
      <c r="EER84" s="86"/>
      <c r="EES84" s="86"/>
      <c r="EET84" s="86"/>
      <c r="EEU84" s="86"/>
      <c r="EEV84" s="86"/>
      <c r="EEW84" s="86"/>
      <c r="EEX84" s="86"/>
      <c r="EEY84" s="86"/>
      <c r="EEZ84" s="86"/>
      <c r="EFA84" s="86"/>
      <c r="EFB84" s="86"/>
      <c r="EFC84" s="86"/>
      <c r="EFD84" s="86"/>
      <c r="EFE84" s="86"/>
      <c r="EFF84" s="86"/>
      <c r="EFG84" s="86"/>
      <c r="EFH84" s="86"/>
      <c r="EFI84" s="86"/>
      <c r="EFJ84" s="86"/>
      <c r="EFK84" s="86"/>
      <c r="EFL84" s="86"/>
      <c r="EFM84" s="86"/>
      <c r="EFN84" s="86"/>
      <c r="EFO84" s="86"/>
      <c r="EFP84" s="86"/>
      <c r="EFQ84" s="86"/>
      <c r="EFR84" s="86"/>
      <c r="EFS84" s="86"/>
      <c r="EFT84" s="86"/>
      <c r="EFU84" s="86"/>
      <c r="EFV84" s="86"/>
      <c r="EFW84" s="86"/>
      <c r="EFX84" s="86"/>
      <c r="EFY84" s="86"/>
      <c r="EFZ84" s="86"/>
      <c r="EGA84" s="86"/>
      <c r="EGB84" s="86"/>
      <c r="EGC84" s="86"/>
      <c r="EGD84" s="86"/>
      <c r="EGE84" s="86"/>
      <c r="EGF84" s="86"/>
      <c r="EGG84" s="86"/>
      <c r="EGH84" s="86"/>
      <c r="EGI84" s="86"/>
      <c r="EGJ84" s="86"/>
      <c r="EGK84" s="86"/>
      <c r="EGL84" s="86"/>
      <c r="EGM84" s="86"/>
      <c r="EGN84" s="86"/>
      <c r="EGO84" s="86"/>
      <c r="EGP84" s="86"/>
      <c r="EGQ84" s="86"/>
      <c r="EGR84" s="86"/>
      <c r="EGS84" s="86"/>
      <c r="EGT84" s="86"/>
      <c r="EGU84" s="86"/>
      <c r="EGV84" s="86"/>
      <c r="EGW84" s="86"/>
      <c r="EGX84" s="86"/>
      <c r="EGY84" s="86"/>
      <c r="EGZ84" s="86"/>
      <c r="EHA84" s="86"/>
      <c r="EHB84" s="86"/>
      <c r="EHC84" s="86"/>
      <c r="EHD84" s="86"/>
      <c r="EHE84" s="86"/>
      <c r="EHF84" s="86"/>
      <c r="EHG84" s="86"/>
      <c r="EHH84" s="86"/>
      <c r="EHI84" s="86"/>
      <c r="EHJ84" s="86"/>
      <c r="EHK84" s="86"/>
      <c r="EHL84" s="86"/>
      <c r="EHM84" s="86"/>
      <c r="EHN84" s="86"/>
      <c r="EHO84" s="86"/>
      <c r="EHP84" s="86"/>
      <c r="EHQ84" s="86"/>
      <c r="EHR84" s="86"/>
      <c r="EHS84" s="86"/>
      <c r="EHT84" s="86"/>
      <c r="EHU84" s="86"/>
      <c r="EHV84" s="86"/>
      <c r="EHW84" s="86"/>
      <c r="EHX84" s="86"/>
      <c r="EHY84" s="86"/>
      <c r="EHZ84" s="86"/>
      <c r="EIA84" s="86"/>
      <c r="EIB84" s="86"/>
      <c r="EIC84" s="86"/>
      <c r="EID84" s="86"/>
      <c r="EIE84" s="86"/>
      <c r="EIF84" s="86"/>
      <c r="EIG84" s="86"/>
      <c r="EIH84" s="86"/>
      <c r="EII84" s="86"/>
      <c r="EIJ84" s="86"/>
      <c r="EIK84" s="86"/>
      <c r="EIL84" s="86"/>
      <c r="EIM84" s="86"/>
      <c r="EIN84" s="86"/>
      <c r="EIO84" s="86"/>
      <c r="EIP84" s="86"/>
      <c r="EIQ84" s="86"/>
      <c r="EIR84" s="86"/>
      <c r="EIS84" s="86"/>
      <c r="EIT84" s="86"/>
      <c r="EIU84" s="86"/>
      <c r="EIV84" s="86"/>
      <c r="EIW84" s="86"/>
      <c r="EIX84" s="86"/>
      <c r="EIY84" s="86"/>
      <c r="EIZ84" s="86"/>
      <c r="EJA84" s="86"/>
      <c r="EJB84" s="86"/>
      <c r="EJC84" s="86"/>
      <c r="EJD84" s="86"/>
      <c r="EJE84" s="86"/>
      <c r="EJF84" s="86"/>
      <c r="EJG84" s="86"/>
      <c r="EJH84" s="86"/>
      <c r="EJI84" s="86"/>
      <c r="EJJ84" s="86"/>
      <c r="EJK84" s="86"/>
      <c r="EJL84" s="86"/>
      <c r="EJM84" s="86"/>
      <c r="EJN84" s="86"/>
      <c r="EJO84" s="86"/>
      <c r="EJP84" s="86"/>
      <c r="EJQ84" s="86"/>
      <c r="EJR84" s="86"/>
      <c r="EJS84" s="86"/>
      <c r="EJT84" s="86"/>
      <c r="EJU84" s="86"/>
      <c r="EJV84" s="86"/>
      <c r="EJW84" s="86"/>
      <c r="EJX84" s="86"/>
      <c r="EJY84" s="86"/>
      <c r="EJZ84" s="86"/>
      <c r="EKA84" s="86"/>
      <c r="EKB84" s="86"/>
      <c r="EKC84" s="86"/>
      <c r="EKD84" s="86"/>
      <c r="EKE84" s="86"/>
      <c r="EKF84" s="86"/>
      <c r="EKG84" s="86"/>
      <c r="EKH84" s="86"/>
      <c r="EKI84" s="86"/>
      <c r="EKJ84" s="86"/>
      <c r="EKK84" s="86"/>
      <c r="EKL84" s="86"/>
      <c r="EKM84" s="86"/>
      <c r="EKN84" s="86"/>
      <c r="EKO84" s="86"/>
      <c r="EKP84" s="86"/>
      <c r="EKQ84" s="86"/>
      <c r="EKR84" s="86"/>
      <c r="EKS84" s="86"/>
      <c r="EKT84" s="86"/>
      <c r="EKU84" s="86"/>
      <c r="EKV84" s="86"/>
      <c r="EKW84" s="86"/>
      <c r="EKX84" s="86"/>
      <c r="EKY84" s="86"/>
      <c r="EKZ84" s="86"/>
      <c r="ELA84" s="86"/>
      <c r="ELB84" s="86"/>
      <c r="ELC84" s="86"/>
      <c r="ELD84" s="86"/>
      <c r="ELE84" s="86"/>
      <c r="ELF84" s="86"/>
      <c r="ELG84" s="86"/>
      <c r="ELH84" s="86"/>
      <c r="ELI84" s="86"/>
      <c r="ELJ84" s="86"/>
      <c r="ELK84" s="86"/>
      <c r="ELL84" s="86"/>
      <c r="ELM84" s="86"/>
      <c r="ELN84" s="86"/>
      <c r="ELO84" s="86"/>
      <c r="ELP84" s="86"/>
      <c r="ELQ84" s="86"/>
      <c r="ELR84" s="86"/>
      <c r="ELS84" s="86"/>
      <c r="ELT84" s="86"/>
      <c r="ELU84" s="86"/>
      <c r="ELV84" s="86"/>
      <c r="ELW84" s="86"/>
      <c r="ELX84" s="86"/>
      <c r="ELY84" s="86"/>
      <c r="ELZ84" s="86"/>
      <c r="EMA84" s="86"/>
      <c r="EMB84" s="86"/>
      <c r="EMC84" s="86"/>
      <c r="EMD84" s="86"/>
      <c r="EME84" s="86"/>
      <c r="EMF84" s="86"/>
      <c r="EMG84" s="86"/>
      <c r="EMH84" s="86"/>
      <c r="EMI84" s="86"/>
      <c r="EMJ84" s="86"/>
      <c r="EMK84" s="86"/>
      <c r="EML84" s="86"/>
      <c r="EMM84" s="86"/>
      <c r="EMN84" s="86"/>
      <c r="EMO84" s="86"/>
      <c r="EMP84" s="86"/>
      <c r="EMQ84" s="86"/>
      <c r="EMR84" s="86"/>
      <c r="EMS84" s="86"/>
      <c r="EMT84" s="86"/>
      <c r="EMU84" s="86"/>
      <c r="EMV84" s="86"/>
      <c r="EMW84" s="86"/>
      <c r="EMX84" s="86"/>
      <c r="EMY84" s="86"/>
      <c r="EMZ84" s="86"/>
      <c r="ENA84" s="86"/>
      <c r="ENB84" s="86"/>
      <c r="ENC84" s="86"/>
      <c r="END84" s="86"/>
      <c r="ENE84" s="86"/>
      <c r="ENF84" s="86"/>
      <c r="ENG84" s="86"/>
      <c r="ENH84" s="86"/>
      <c r="ENI84" s="86"/>
      <c r="ENJ84" s="86"/>
      <c r="ENK84" s="86"/>
      <c r="ENL84" s="86"/>
      <c r="ENM84" s="86"/>
      <c r="ENN84" s="86"/>
      <c r="ENO84" s="86"/>
      <c r="ENP84" s="86"/>
      <c r="ENQ84" s="86"/>
      <c r="ENR84" s="86"/>
      <c r="ENS84" s="86"/>
      <c r="ENT84" s="86"/>
      <c r="ENU84" s="86"/>
      <c r="ENV84" s="86"/>
      <c r="ENW84" s="86"/>
      <c r="ENX84" s="86"/>
      <c r="ENY84" s="86"/>
      <c r="ENZ84" s="86"/>
      <c r="EOA84" s="86"/>
      <c r="EOB84" s="86"/>
      <c r="EOC84" s="86"/>
      <c r="EOD84" s="86"/>
      <c r="EOE84" s="86"/>
      <c r="EOF84" s="86"/>
      <c r="EOG84" s="86"/>
      <c r="EOH84" s="86"/>
      <c r="EOI84" s="86"/>
      <c r="EOJ84" s="86"/>
      <c r="EOK84" s="86"/>
      <c r="EOL84" s="86"/>
      <c r="EOM84" s="86"/>
      <c r="EON84" s="86"/>
      <c r="EOO84" s="86"/>
      <c r="EOP84" s="86"/>
      <c r="EOQ84" s="86"/>
      <c r="EOR84" s="86"/>
      <c r="EOS84" s="86"/>
      <c r="EOT84" s="86"/>
      <c r="EOU84" s="86"/>
      <c r="EOV84" s="86"/>
      <c r="EOW84" s="86"/>
      <c r="EOX84" s="86"/>
      <c r="EOY84" s="86"/>
      <c r="EOZ84" s="86"/>
      <c r="EPA84" s="86"/>
      <c r="EPB84" s="86"/>
      <c r="EPC84" s="86"/>
      <c r="EPD84" s="86"/>
      <c r="EPE84" s="86"/>
      <c r="EPF84" s="86"/>
      <c r="EPG84" s="86"/>
      <c r="EPH84" s="86"/>
      <c r="EPI84" s="86"/>
      <c r="EPJ84" s="86"/>
      <c r="EPK84" s="86"/>
      <c r="EPL84" s="86"/>
      <c r="EPM84" s="86"/>
      <c r="EPN84" s="86"/>
      <c r="EPO84" s="86"/>
      <c r="EPP84" s="86"/>
      <c r="EPQ84" s="86"/>
      <c r="EPR84" s="86"/>
      <c r="EPS84" s="86"/>
      <c r="EPT84" s="86"/>
      <c r="EPU84" s="86"/>
      <c r="EPV84" s="86"/>
      <c r="EPW84" s="86"/>
      <c r="EPX84" s="86"/>
      <c r="EPY84" s="86"/>
      <c r="EPZ84" s="86"/>
      <c r="EQA84" s="86"/>
      <c r="EQB84" s="86"/>
      <c r="EQC84" s="86"/>
      <c r="EQD84" s="86"/>
      <c r="EQE84" s="86"/>
      <c r="EQF84" s="86"/>
      <c r="EQG84" s="86"/>
      <c r="EQH84" s="86"/>
      <c r="EQI84" s="86"/>
      <c r="EQJ84" s="86"/>
      <c r="EQK84" s="86"/>
      <c r="EQL84" s="86"/>
      <c r="EQM84" s="86"/>
      <c r="EQN84" s="86"/>
      <c r="EQO84" s="86"/>
      <c r="EQP84" s="86"/>
      <c r="EQQ84" s="86"/>
      <c r="EQR84" s="86"/>
      <c r="EQS84" s="86"/>
      <c r="EQT84" s="86"/>
      <c r="EQU84" s="86"/>
      <c r="EQV84" s="86"/>
      <c r="EQW84" s="86"/>
      <c r="EQX84" s="86"/>
      <c r="EQY84" s="86"/>
      <c r="EQZ84" s="86"/>
      <c r="ERA84" s="86"/>
      <c r="ERB84" s="86"/>
      <c r="ERC84" s="86"/>
      <c r="ERD84" s="86"/>
      <c r="ERE84" s="86"/>
      <c r="ERF84" s="86"/>
      <c r="ERG84" s="86"/>
      <c r="ERH84" s="86"/>
      <c r="ERI84" s="86"/>
      <c r="ERJ84" s="86"/>
      <c r="ERK84" s="86"/>
      <c r="ERL84" s="86"/>
      <c r="ERM84" s="86"/>
      <c r="ERN84" s="86"/>
      <c r="ERO84" s="86"/>
      <c r="ERP84" s="86"/>
      <c r="ERQ84" s="86"/>
      <c r="ERR84" s="86"/>
      <c r="ERS84" s="86"/>
      <c r="ERT84" s="86"/>
      <c r="ERU84" s="86"/>
      <c r="ERV84" s="86"/>
      <c r="ERW84" s="86"/>
      <c r="ERX84" s="86"/>
      <c r="ERY84" s="86"/>
      <c r="ERZ84" s="86"/>
      <c r="ESA84" s="86"/>
      <c r="ESB84" s="86"/>
      <c r="ESC84" s="86"/>
      <c r="ESD84" s="86"/>
      <c r="ESE84" s="86"/>
      <c r="ESF84" s="86"/>
      <c r="ESG84" s="86"/>
      <c r="ESH84" s="86"/>
      <c r="ESI84" s="86"/>
      <c r="ESJ84" s="86"/>
      <c r="ESK84" s="86"/>
      <c r="ESL84" s="86"/>
      <c r="ESM84" s="86"/>
      <c r="ESN84" s="86"/>
      <c r="ESO84" s="86"/>
      <c r="ESP84" s="86"/>
      <c r="ESQ84" s="86"/>
      <c r="ESR84" s="86"/>
      <c r="ESS84" s="86"/>
      <c r="EST84" s="86"/>
      <c r="ESU84" s="86"/>
      <c r="ESV84" s="86"/>
      <c r="ESW84" s="86"/>
      <c r="ESX84" s="86"/>
      <c r="ESY84" s="86"/>
      <c r="ESZ84" s="86"/>
      <c r="ETA84" s="86"/>
      <c r="ETB84" s="86"/>
      <c r="ETC84" s="86"/>
      <c r="ETD84" s="86"/>
      <c r="ETE84" s="86"/>
      <c r="ETF84" s="86"/>
      <c r="ETG84" s="86"/>
      <c r="ETH84" s="86"/>
      <c r="ETI84" s="86"/>
      <c r="ETJ84" s="86"/>
      <c r="ETK84" s="86"/>
      <c r="ETL84" s="86"/>
      <c r="ETM84" s="86"/>
      <c r="ETN84" s="86"/>
      <c r="ETO84" s="86"/>
      <c r="ETP84" s="86"/>
      <c r="ETQ84" s="86"/>
      <c r="ETR84" s="86"/>
      <c r="ETS84" s="86"/>
      <c r="ETT84" s="86"/>
      <c r="ETU84" s="86"/>
      <c r="ETV84" s="86"/>
      <c r="ETW84" s="86"/>
      <c r="ETX84" s="86"/>
      <c r="ETY84" s="86"/>
      <c r="ETZ84" s="86"/>
      <c r="EUA84" s="86"/>
      <c r="EUB84" s="86"/>
      <c r="EUC84" s="86"/>
      <c r="EUD84" s="86"/>
      <c r="EUE84" s="86"/>
      <c r="EUF84" s="86"/>
      <c r="EUG84" s="86"/>
      <c r="EUH84" s="86"/>
      <c r="EUI84" s="86"/>
      <c r="EUJ84" s="86"/>
      <c r="EUK84" s="86"/>
      <c r="EUL84" s="86"/>
      <c r="EUM84" s="86"/>
      <c r="EUN84" s="86"/>
      <c r="EUO84" s="86"/>
      <c r="EUP84" s="86"/>
      <c r="EUQ84" s="86"/>
      <c r="EUR84" s="86"/>
      <c r="EUS84" s="86"/>
      <c r="EUT84" s="86"/>
      <c r="EUU84" s="86"/>
      <c r="EUV84" s="86"/>
      <c r="EUW84" s="86"/>
      <c r="EUX84" s="86"/>
      <c r="EUY84" s="86"/>
      <c r="EUZ84" s="86"/>
      <c r="EVA84" s="86"/>
      <c r="EVB84" s="86"/>
      <c r="EVC84" s="86"/>
      <c r="EVD84" s="86"/>
      <c r="EVE84" s="86"/>
      <c r="EVF84" s="86"/>
      <c r="EVG84" s="86"/>
      <c r="EVH84" s="86"/>
      <c r="EVI84" s="86"/>
      <c r="EVJ84" s="86"/>
      <c r="EVK84" s="86"/>
      <c r="EVL84" s="86"/>
      <c r="EVM84" s="86"/>
      <c r="EVN84" s="86"/>
      <c r="EVO84" s="86"/>
      <c r="EVP84" s="86"/>
      <c r="EVQ84" s="86"/>
      <c r="EVR84" s="86"/>
      <c r="EVS84" s="86"/>
      <c r="EVT84" s="86"/>
      <c r="EVU84" s="86"/>
      <c r="EVV84" s="86"/>
      <c r="EVW84" s="86"/>
      <c r="EVX84" s="86"/>
      <c r="EVY84" s="86"/>
      <c r="EVZ84" s="86"/>
      <c r="EWA84" s="86"/>
      <c r="EWB84" s="86"/>
      <c r="EWC84" s="86"/>
      <c r="EWD84" s="86"/>
      <c r="EWE84" s="86"/>
      <c r="EWF84" s="86"/>
      <c r="EWG84" s="86"/>
      <c r="EWH84" s="86"/>
      <c r="EWI84" s="86"/>
      <c r="EWJ84" s="86"/>
      <c r="EWK84" s="86"/>
      <c r="EWL84" s="86"/>
      <c r="EWM84" s="86"/>
      <c r="EWN84" s="86"/>
      <c r="EWO84" s="86"/>
      <c r="EWP84" s="86"/>
      <c r="EWQ84" s="86"/>
      <c r="EWR84" s="86"/>
      <c r="EWS84" s="86"/>
      <c r="EWT84" s="86"/>
      <c r="EWU84" s="86"/>
      <c r="EWV84" s="86"/>
      <c r="EWW84" s="86"/>
      <c r="EWX84" s="86"/>
      <c r="EWY84" s="86"/>
      <c r="EWZ84" s="86"/>
      <c r="EXA84" s="86"/>
      <c r="EXB84" s="86"/>
      <c r="EXC84" s="86"/>
      <c r="EXD84" s="86"/>
      <c r="EXE84" s="86"/>
      <c r="EXF84" s="86"/>
      <c r="EXG84" s="86"/>
      <c r="EXH84" s="86"/>
      <c r="EXI84" s="86"/>
      <c r="EXJ84" s="86"/>
      <c r="EXK84" s="86"/>
      <c r="EXL84" s="86"/>
      <c r="EXM84" s="86"/>
      <c r="EXN84" s="86"/>
      <c r="EXO84" s="86"/>
      <c r="EXP84" s="86"/>
      <c r="EXQ84" s="86"/>
      <c r="EXR84" s="86"/>
      <c r="EXS84" s="86"/>
      <c r="EXT84" s="86"/>
      <c r="EXU84" s="86"/>
      <c r="EXV84" s="86"/>
      <c r="EXW84" s="86"/>
      <c r="EXX84" s="86"/>
      <c r="EXY84" s="86"/>
      <c r="EXZ84" s="86"/>
      <c r="EYA84" s="86"/>
      <c r="EYB84" s="86"/>
      <c r="EYC84" s="86"/>
      <c r="EYD84" s="86"/>
      <c r="EYE84" s="86"/>
      <c r="EYF84" s="86"/>
      <c r="EYG84" s="86"/>
      <c r="EYH84" s="86"/>
      <c r="EYI84" s="86"/>
      <c r="EYJ84" s="86"/>
      <c r="EYK84" s="86"/>
      <c r="EYL84" s="86"/>
      <c r="EYM84" s="86"/>
      <c r="EYN84" s="86"/>
      <c r="EYO84" s="86"/>
      <c r="EYP84" s="86"/>
      <c r="EYQ84" s="86"/>
      <c r="EYR84" s="86"/>
      <c r="EYS84" s="86"/>
      <c r="EYT84" s="86"/>
      <c r="EYU84" s="86"/>
      <c r="EYV84" s="86"/>
      <c r="EYW84" s="86"/>
      <c r="EYX84" s="86"/>
      <c r="EYY84" s="86"/>
      <c r="EYZ84" s="86"/>
      <c r="EZA84" s="86"/>
      <c r="EZB84" s="86"/>
      <c r="EZC84" s="86"/>
      <c r="EZD84" s="86"/>
      <c r="EZE84" s="86"/>
      <c r="EZF84" s="86"/>
      <c r="EZG84" s="86"/>
      <c r="EZH84" s="86"/>
      <c r="EZI84" s="86"/>
      <c r="EZJ84" s="86"/>
      <c r="EZK84" s="86"/>
      <c r="EZL84" s="86"/>
      <c r="EZM84" s="86"/>
      <c r="EZN84" s="86"/>
      <c r="EZO84" s="86"/>
      <c r="EZP84" s="86"/>
      <c r="EZQ84" s="86"/>
      <c r="EZR84" s="86"/>
      <c r="EZS84" s="86"/>
      <c r="EZT84" s="86"/>
      <c r="EZU84" s="86"/>
      <c r="EZV84" s="86"/>
      <c r="EZW84" s="86"/>
      <c r="EZX84" s="86"/>
      <c r="EZY84" s="86"/>
      <c r="EZZ84" s="86"/>
      <c r="FAA84" s="86"/>
      <c r="FAB84" s="86"/>
      <c r="FAC84" s="86"/>
      <c r="FAD84" s="86"/>
      <c r="FAE84" s="86"/>
      <c r="FAF84" s="86"/>
      <c r="FAG84" s="86"/>
      <c r="FAH84" s="86"/>
      <c r="FAI84" s="86"/>
      <c r="FAJ84" s="86"/>
      <c r="FAK84" s="86"/>
      <c r="FAL84" s="86"/>
      <c r="FAM84" s="86"/>
      <c r="FAN84" s="86"/>
      <c r="FAO84" s="86"/>
      <c r="FAP84" s="86"/>
      <c r="FAQ84" s="86"/>
      <c r="FAR84" s="86"/>
      <c r="FAS84" s="86"/>
      <c r="FAT84" s="86"/>
      <c r="FAU84" s="86"/>
      <c r="FAV84" s="86"/>
      <c r="FAW84" s="86"/>
      <c r="FAX84" s="86"/>
      <c r="FAY84" s="86"/>
      <c r="FAZ84" s="86"/>
      <c r="FBA84" s="86"/>
      <c r="FBB84" s="86"/>
      <c r="FBC84" s="86"/>
      <c r="FBD84" s="86"/>
      <c r="FBE84" s="86"/>
      <c r="FBF84" s="86"/>
      <c r="FBG84" s="86"/>
      <c r="FBH84" s="86"/>
      <c r="FBI84" s="86"/>
      <c r="FBJ84" s="86"/>
      <c r="FBK84" s="86"/>
      <c r="FBL84" s="86"/>
      <c r="FBM84" s="86"/>
      <c r="FBN84" s="86"/>
      <c r="FBO84" s="86"/>
      <c r="FBP84" s="86"/>
      <c r="FBQ84" s="86"/>
      <c r="FBR84" s="86"/>
      <c r="FBS84" s="86"/>
      <c r="FBT84" s="86"/>
      <c r="FBU84" s="86"/>
      <c r="FBV84" s="86"/>
      <c r="FBW84" s="86"/>
      <c r="FBX84" s="86"/>
      <c r="FBY84" s="86"/>
      <c r="FBZ84" s="86"/>
      <c r="FCA84" s="86"/>
      <c r="FCB84" s="86"/>
      <c r="FCC84" s="86"/>
      <c r="FCD84" s="86"/>
      <c r="FCE84" s="86"/>
      <c r="FCF84" s="86"/>
      <c r="FCG84" s="86"/>
      <c r="FCH84" s="86"/>
      <c r="FCI84" s="86"/>
      <c r="FCJ84" s="86"/>
      <c r="FCK84" s="86"/>
      <c r="FCL84" s="86"/>
      <c r="FCM84" s="86"/>
      <c r="FCN84" s="86"/>
      <c r="FCO84" s="86"/>
      <c r="FCP84" s="86"/>
      <c r="FCQ84" s="86"/>
      <c r="FCR84" s="86"/>
      <c r="FCS84" s="86"/>
      <c r="FCT84" s="86"/>
      <c r="FCU84" s="86"/>
      <c r="FCV84" s="86"/>
      <c r="FCW84" s="86"/>
      <c r="FCX84" s="86"/>
      <c r="FCY84" s="86"/>
      <c r="FCZ84" s="86"/>
      <c r="FDA84" s="86"/>
      <c r="FDB84" s="86"/>
      <c r="FDC84" s="86"/>
      <c r="FDD84" s="86"/>
      <c r="FDE84" s="86"/>
      <c r="FDF84" s="86"/>
      <c r="FDG84" s="86"/>
      <c r="FDH84" s="86"/>
      <c r="FDI84" s="86"/>
      <c r="FDJ84" s="86"/>
      <c r="FDK84" s="86"/>
      <c r="FDL84" s="86"/>
      <c r="FDM84" s="86"/>
      <c r="FDN84" s="86"/>
      <c r="FDO84" s="86"/>
      <c r="FDP84" s="86"/>
      <c r="FDQ84" s="86"/>
      <c r="FDR84" s="86"/>
      <c r="FDS84" s="86"/>
      <c r="FDT84" s="86"/>
      <c r="FDU84" s="86"/>
      <c r="FDV84" s="86"/>
      <c r="FDW84" s="86"/>
      <c r="FDX84" s="86"/>
      <c r="FDY84" s="86"/>
      <c r="FDZ84" s="86"/>
      <c r="FEA84" s="86"/>
      <c r="FEB84" s="86"/>
      <c r="FEC84" s="86"/>
      <c r="FED84" s="86"/>
      <c r="FEE84" s="86"/>
      <c r="FEF84" s="86"/>
      <c r="FEG84" s="86"/>
      <c r="FEH84" s="86"/>
      <c r="FEI84" s="86"/>
      <c r="FEJ84" s="86"/>
      <c r="FEK84" s="86"/>
      <c r="FEL84" s="86"/>
      <c r="FEM84" s="86"/>
      <c r="FEN84" s="86"/>
      <c r="FEO84" s="86"/>
      <c r="FEP84" s="86"/>
      <c r="FEQ84" s="86"/>
      <c r="FER84" s="86"/>
      <c r="FES84" s="86"/>
      <c r="FET84" s="86"/>
      <c r="FEU84" s="86"/>
      <c r="FEV84" s="86"/>
      <c r="FEW84" s="86"/>
      <c r="FEX84" s="86"/>
      <c r="FEY84" s="86"/>
      <c r="FEZ84" s="86"/>
      <c r="FFA84" s="86"/>
      <c r="FFB84" s="86"/>
      <c r="FFC84" s="86"/>
      <c r="FFD84" s="86"/>
      <c r="FFE84" s="86"/>
      <c r="FFF84" s="86"/>
      <c r="FFG84" s="86"/>
      <c r="FFH84" s="86"/>
      <c r="FFI84" s="86"/>
      <c r="FFJ84" s="86"/>
      <c r="FFK84" s="86"/>
      <c r="FFL84" s="86"/>
      <c r="FFM84" s="86"/>
      <c r="FFN84" s="86"/>
      <c r="FFO84" s="86"/>
      <c r="FFP84" s="86"/>
      <c r="FFQ84" s="86"/>
      <c r="FFR84" s="86"/>
      <c r="FFS84" s="86"/>
      <c r="FFT84" s="86"/>
      <c r="FFU84" s="86"/>
      <c r="FFV84" s="86"/>
      <c r="FFW84" s="86"/>
      <c r="FFX84" s="86"/>
      <c r="FFY84" s="86"/>
      <c r="FFZ84" s="86"/>
      <c r="FGA84" s="86"/>
      <c r="FGB84" s="86"/>
      <c r="FGC84" s="86"/>
      <c r="FGD84" s="86"/>
      <c r="FGE84" s="86"/>
      <c r="FGF84" s="86"/>
      <c r="FGG84" s="86"/>
      <c r="FGH84" s="86"/>
      <c r="FGI84" s="86"/>
      <c r="FGJ84" s="86"/>
      <c r="FGK84" s="86"/>
      <c r="FGL84" s="86"/>
      <c r="FGM84" s="86"/>
      <c r="FGN84" s="86"/>
      <c r="FGO84" s="86"/>
      <c r="FGP84" s="86"/>
      <c r="FGQ84" s="86"/>
      <c r="FGR84" s="86"/>
      <c r="FGS84" s="86"/>
      <c r="FGT84" s="86"/>
      <c r="FGU84" s="86"/>
      <c r="FGV84" s="86"/>
      <c r="FGW84" s="86"/>
      <c r="FGX84" s="86"/>
      <c r="FGY84" s="86"/>
      <c r="FGZ84" s="86"/>
      <c r="FHA84" s="86"/>
      <c r="FHB84" s="86"/>
      <c r="FHC84" s="86"/>
      <c r="FHD84" s="86"/>
      <c r="FHE84" s="86"/>
      <c r="FHF84" s="86"/>
      <c r="FHG84" s="86"/>
      <c r="FHH84" s="86"/>
      <c r="FHI84" s="86"/>
      <c r="FHJ84" s="86"/>
      <c r="FHK84" s="86"/>
      <c r="FHL84" s="86"/>
      <c r="FHM84" s="86"/>
      <c r="FHN84" s="86"/>
      <c r="FHO84" s="86"/>
      <c r="FHP84" s="86"/>
      <c r="FHQ84" s="86"/>
      <c r="FHR84" s="86"/>
      <c r="FHS84" s="86"/>
      <c r="FHT84" s="86"/>
      <c r="FHU84" s="86"/>
      <c r="FHV84" s="86"/>
      <c r="FHW84" s="86"/>
      <c r="FHX84" s="86"/>
      <c r="FHY84" s="86"/>
      <c r="FHZ84" s="86"/>
      <c r="FIA84" s="86"/>
      <c r="FIB84" s="86"/>
      <c r="FIC84" s="86"/>
      <c r="FID84" s="86"/>
      <c r="FIE84" s="86"/>
      <c r="FIF84" s="86"/>
      <c r="FIG84" s="86"/>
      <c r="FIH84" s="86"/>
      <c r="FII84" s="86"/>
      <c r="FIJ84" s="86"/>
      <c r="FIK84" s="86"/>
      <c r="FIL84" s="86"/>
      <c r="FIM84" s="86"/>
      <c r="FIN84" s="86"/>
      <c r="FIO84" s="86"/>
      <c r="FIP84" s="86"/>
      <c r="FIQ84" s="86"/>
      <c r="FIR84" s="86"/>
      <c r="FIS84" s="86"/>
      <c r="FIT84" s="86"/>
      <c r="FIU84" s="86"/>
      <c r="FIV84" s="86"/>
      <c r="FIW84" s="86"/>
      <c r="FIX84" s="86"/>
      <c r="FIY84" s="86"/>
      <c r="FIZ84" s="86"/>
      <c r="FJA84" s="86"/>
      <c r="FJB84" s="86"/>
      <c r="FJC84" s="86"/>
      <c r="FJD84" s="86"/>
      <c r="FJE84" s="86"/>
      <c r="FJF84" s="86"/>
      <c r="FJG84" s="86"/>
      <c r="FJH84" s="86"/>
      <c r="FJI84" s="86"/>
      <c r="FJJ84" s="86"/>
      <c r="FJK84" s="86"/>
      <c r="FJL84" s="86"/>
      <c r="FJM84" s="86"/>
      <c r="FJN84" s="86"/>
      <c r="FJO84" s="86"/>
      <c r="FJP84" s="86"/>
      <c r="FJQ84" s="86"/>
      <c r="FJR84" s="86"/>
      <c r="FJS84" s="86"/>
      <c r="FJT84" s="86"/>
      <c r="FJU84" s="86"/>
      <c r="FJV84" s="86"/>
      <c r="FJW84" s="86"/>
      <c r="FJX84" s="86"/>
      <c r="FJY84" s="86"/>
      <c r="FJZ84" s="86"/>
      <c r="FKA84" s="86"/>
      <c r="FKB84" s="86"/>
      <c r="FKC84" s="86"/>
      <c r="FKD84" s="86"/>
      <c r="FKE84" s="86"/>
      <c r="FKF84" s="86"/>
      <c r="FKG84" s="86"/>
      <c r="FKH84" s="86"/>
      <c r="FKI84" s="86"/>
      <c r="FKJ84" s="86"/>
      <c r="FKK84" s="86"/>
      <c r="FKL84" s="86"/>
      <c r="FKM84" s="86"/>
      <c r="FKN84" s="86"/>
      <c r="FKO84" s="86"/>
      <c r="FKP84" s="86"/>
      <c r="FKQ84" s="86"/>
      <c r="FKR84" s="86"/>
      <c r="FKS84" s="86"/>
      <c r="FKT84" s="86"/>
      <c r="FKU84" s="86"/>
      <c r="FKV84" s="86"/>
      <c r="FKW84" s="86"/>
      <c r="FKX84" s="86"/>
      <c r="FKY84" s="86"/>
      <c r="FKZ84" s="86"/>
      <c r="FLA84" s="86"/>
      <c r="FLB84" s="86"/>
      <c r="FLC84" s="86"/>
      <c r="FLD84" s="86"/>
      <c r="FLE84" s="86"/>
      <c r="FLF84" s="86"/>
      <c r="FLG84" s="86"/>
      <c r="FLH84" s="86"/>
      <c r="FLI84" s="86"/>
      <c r="FLJ84" s="86"/>
      <c r="FLK84" s="86"/>
      <c r="FLL84" s="86"/>
      <c r="FLM84" s="86"/>
      <c r="FLN84" s="86"/>
      <c r="FLO84" s="86"/>
      <c r="FLP84" s="86"/>
      <c r="FLQ84" s="86"/>
      <c r="FLR84" s="86"/>
      <c r="FLS84" s="86"/>
      <c r="FLT84" s="86"/>
      <c r="FLU84" s="86"/>
      <c r="FLV84" s="86"/>
      <c r="FLW84" s="86"/>
      <c r="FLX84" s="86"/>
      <c r="FLY84" s="86"/>
      <c r="FLZ84" s="86"/>
      <c r="FMA84" s="86"/>
      <c r="FMB84" s="86"/>
      <c r="FMC84" s="86"/>
      <c r="FMD84" s="86"/>
      <c r="FME84" s="86"/>
      <c r="FMF84" s="86"/>
      <c r="FMG84" s="86"/>
      <c r="FMH84" s="86"/>
      <c r="FMI84" s="86"/>
      <c r="FMJ84" s="86"/>
      <c r="FMK84" s="86"/>
      <c r="FML84" s="86"/>
      <c r="FMM84" s="86"/>
      <c r="FMN84" s="86"/>
      <c r="FMO84" s="86"/>
      <c r="FMP84" s="86"/>
      <c r="FMQ84" s="86"/>
      <c r="FMR84" s="86"/>
      <c r="FMS84" s="86"/>
      <c r="FMT84" s="86"/>
      <c r="FMU84" s="86"/>
      <c r="FMV84" s="86"/>
      <c r="FMW84" s="86"/>
      <c r="FMX84" s="86"/>
      <c r="FMY84" s="86"/>
      <c r="FMZ84" s="86"/>
      <c r="FNA84" s="86"/>
      <c r="FNB84" s="86"/>
      <c r="FNC84" s="86"/>
      <c r="FND84" s="86"/>
      <c r="FNE84" s="86"/>
      <c r="FNF84" s="86"/>
      <c r="FNG84" s="86"/>
      <c r="FNH84" s="86"/>
      <c r="FNI84" s="86"/>
      <c r="FNJ84" s="86"/>
      <c r="FNK84" s="86"/>
      <c r="FNL84" s="86"/>
      <c r="FNM84" s="86"/>
      <c r="FNN84" s="86"/>
      <c r="FNO84" s="86"/>
      <c r="FNP84" s="86"/>
      <c r="FNQ84" s="86"/>
      <c r="FNR84" s="86"/>
      <c r="FNS84" s="86"/>
      <c r="FNT84" s="86"/>
      <c r="FNU84" s="86"/>
      <c r="FNV84" s="86"/>
      <c r="FNW84" s="86"/>
      <c r="FNX84" s="86"/>
      <c r="FNY84" s="86"/>
      <c r="FNZ84" s="86"/>
      <c r="FOA84" s="86"/>
      <c r="FOB84" s="86"/>
      <c r="FOC84" s="86"/>
      <c r="FOD84" s="86"/>
      <c r="FOE84" s="86"/>
      <c r="FOF84" s="86"/>
      <c r="FOG84" s="86"/>
      <c r="FOH84" s="86"/>
      <c r="FOI84" s="86"/>
      <c r="FOJ84" s="86"/>
      <c r="FOK84" s="86"/>
      <c r="FOL84" s="86"/>
      <c r="FOM84" s="86"/>
      <c r="FON84" s="86"/>
      <c r="FOO84" s="86"/>
      <c r="FOP84" s="86"/>
      <c r="FOQ84" s="86"/>
      <c r="FOR84" s="86"/>
      <c r="FOS84" s="86"/>
      <c r="FOT84" s="86"/>
      <c r="FOU84" s="86"/>
      <c r="FOV84" s="86"/>
      <c r="FOW84" s="86"/>
      <c r="FOX84" s="86"/>
      <c r="FOY84" s="86"/>
      <c r="FOZ84" s="86"/>
      <c r="FPA84" s="86"/>
      <c r="FPB84" s="86"/>
      <c r="FPC84" s="86"/>
      <c r="FPD84" s="86"/>
      <c r="FPE84" s="86"/>
      <c r="FPF84" s="86"/>
      <c r="FPG84" s="86"/>
      <c r="FPH84" s="86"/>
      <c r="FPI84" s="86"/>
      <c r="FPJ84" s="86"/>
      <c r="FPK84" s="86"/>
      <c r="FPL84" s="86"/>
      <c r="FPM84" s="86"/>
      <c r="FPN84" s="86"/>
      <c r="FPO84" s="86"/>
      <c r="FPP84" s="86"/>
      <c r="FPQ84" s="86"/>
      <c r="FPR84" s="86"/>
      <c r="FPS84" s="86"/>
      <c r="FPT84" s="86"/>
      <c r="FPU84" s="86"/>
      <c r="FPV84" s="86"/>
      <c r="FPW84" s="86"/>
      <c r="FPX84" s="86"/>
      <c r="FPY84" s="86"/>
      <c r="FPZ84" s="86"/>
      <c r="FQA84" s="86"/>
      <c r="FQB84" s="86"/>
      <c r="FQC84" s="86"/>
      <c r="FQD84" s="86"/>
      <c r="FQE84" s="86"/>
      <c r="FQF84" s="86"/>
      <c r="FQG84" s="86"/>
      <c r="FQH84" s="86"/>
      <c r="FQI84" s="86"/>
      <c r="FQJ84" s="86"/>
      <c r="FQK84" s="86"/>
      <c r="FQL84" s="86"/>
      <c r="FQM84" s="86"/>
      <c r="FQN84" s="86"/>
      <c r="FQO84" s="86"/>
      <c r="FQP84" s="86"/>
      <c r="FQQ84" s="86"/>
      <c r="FQR84" s="86"/>
      <c r="FQS84" s="86"/>
      <c r="FQT84" s="86"/>
      <c r="FQU84" s="86"/>
      <c r="FQV84" s="86"/>
      <c r="FQW84" s="86"/>
      <c r="FQX84" s="86"/>
      <c r="FQY84" s="86"/>
      <c r="FQZ84" s="86"/>
      <c r="FRA84" s="86"/>
      <c r="FRB84" s="86"/>
      <c r="FRC84" s="86"/>
      <c r="FRD84" s="86"/>
      <c r="FRE84" s="86"/>
      <c r="FRF84" s="86"/>
      <c r="FRG84" s="86"/>
      <c r="FRH84" s="86"/>
      <c r="FRI84" s="86"/>
      <c r="FRJ84" s="86"/>
      <c r="FRK84" s="86"/>
      <c r="FRL84" s="86"/>
      <c r="FRM84" s="86"/>
      <c r="FRN84" s="86"/>
      <c r="FRO84" s="86"/>
      <c r="FRP84" s="86"/>
      <c r="FRQ84" s="86"/>
      <c r="FRR84" s="86"/>
      <c r="FRS84" s="86"/>
      <c r="FRT84" s="86"/>
      <c r="FRU84" s="86"/>
      <c r="FRV84" s="86"/>
      <c r="FRW84" s="86"/>
      <c r="FRX84" s="86"/>
      <c r="FRY84" s="86"/>
      <c r="FRZ84" s="86"/>
      <c r="FSA84" s="86"/>
      <c r="FSB84" s="86"/>
      <c r="FSC84" s="86"/>
      <c r="FSD84" s="86"/>
      <c r="FSE84" s="86"/>
      <c r="FSF84" s="86"/>
      <c r="FSG84" s="86"/>
      <c r="FSH84" s="86"/>
      <c r="FSI84" s="86"/>
      <c r="FSJ84" s="86"/>
      <c r="FSK84" s="86"/>
      <c r="FSL84" s="86"/>
      <c r="FSM84" s="86"/>
      <c r="FSN84" s="86"/>
      <c r="FSO84" s="86"/>
      <c r="FSP84" s="86"/>
      <c r="FSQ84" s="86"/>
      <c r="FSR84" s="86"/>
      <c r="FSS84" s="86"/>
      <c r="FST84" s="86"/>
      <c r="FSU84" s="86"/>
      <c r="FSV84" s="86"/>
      <c r="FSW84" s="86"/>
      <c r="FSX84" s="86"/>
      <c r="FSY84" s="86"/>
      <c r="FSZ84" s="86"/>
      <c r="FTA84" s="86"/>
      <c r="FTB84" s="86"/>
      <c r="FTC84" s="86"/>
      <c r="FTD84" s="86"/>
      <c r="FTE84" s="86"/>
      <c r="FTF84" s="86"/>
      <c r="FTG84" s="86"/>
      <c r="FTH84" s="86"/>
      <c r="FTI84" s="86"/>
      <c r="FTJ84" s="86"/>
      <c r="FTK84" s="86"/>
      <c r="FTL84" s="86"/>
      <c r="FTM84" s="86"/>
      <c r="FTN84" s="86"/>
      <c r="FTO84" s="86"/>
      <c r="FTP84" s="86"/>
      <c r="FTQ84" s="86"/>
      <c r="FTR84" s="86"/>
      <c r="FTS84" s="86"/>
      <c r="FTT84" s="86"/>
      <c r="FTU84" s="86"/>
      <c r="FTV84" s="86"/>
      <c r="FTW84" s="86"/>
      <c r="FTX84" s="86"/>
      <c r="FTY84" s="86"/>
      <c r="FTZ84" s="86"/>
      <c r="FUA84" s="86"/>
      <c r="FUB84" s="86"/>
      <c r="FUC84" s="86"/>
      <c r="FUD84" s="86"/>
      <c r="FUE84" s="86"/>
      <c r="FUF84" s="86"/>
      <c r="FUG84" s="86"/>
      <c r="FUH84" s="86"/>
      <c r="FUI84" s="86"/>
      <c r="FUJ84" s="86"/>
      <c r="FUK84" s="86"/>
      <c r="FUL84" s="86"/>
      <c r="FUM84" s="86"/>
      <c r="FUN84" s="86"/>
      <c r="FUO84" s="86"/>
      <c r="FUP84" s="86"/>
      <c r="FUQ84" s="86"/>
      <c r="FUR84" s="86"/>
      <c r="FUS84" s="86"/>
      <c r="FUT84" s="86"/>
      <c r="FUU84" s="86"/>
      <c r="FUV84" s="86"/>
      <c r="FUW84" s="86"/>
      <c r="FUX84" s="86"/>
      <c r="FUY84" s="86"/>
      <c r="FUZ84" s="86"/>
      <c r="FVA84" s="86"/>
      <c r="FVB84" s="86"/>
      <c r="FVC84" s="86"/>
      <c r="FVD84" s="86"/>
      <c r="FVE84" s="86"/>
      <c r="FVF84" s="86"/>
      <c r="FVG84" s="86"/>
      <c r="FVH84" s="86"/>
      <c r="FVI84" s="86"/>
      <c r="FVJ84" s="86"/>
      <c r="FVK84" s="86"/>
      <c r="FVL84" s="86"/>
      <c r="FVM84" s="86"/>
      <c r="FVN84" s="86"/>
      <c r="FVO84" s="86"/>
      <c r="FVP84" s="86"/>
      <c r="FVQ84" s="86"/>
      <c r="FVR84" s="86"/>
      <c r="FVS84" s="86"/>
      <c r="FVT84" s="86"/>
      <c r="FVU84" s="86"/>
      <c r="FVV84" s="86"/>
      <c r="FVW84" s="86"/>
      <c r="FVX84" s="86"/>
      <c r="FVY84" s="86"/>
      <c r="FVZ84" s="86"/>
      <c r="FWA84" s="86"/>
      <c r="FWB84" s="86"/>
      <c r="FWC84" s="86"/>
      <c r="FWD84" s="86"/>
      <c r="FWE84" s="86"/>
      <c r="FWF84" s="86"/>
      <c r="FWG84" s="86"/>
      <c r="FWH84" s="86"/>
      <c r="FWI84" s="86"/>
      <c r="FWJ84" s="86"/>
      <c r="FWK84" s="86"/>
      <c r="FWL84" s="86"/>
      <c r="FWM84" s="86"/>
      <c r="FWN84" s="86"/>
      <c r="FWO84" s="86"/>
      <c r="FWP84" s="86"/>
      <c r="FWQ84" s="86"/>
      <c r="FWR84" s="86"/>
      <c r="FWS84" s="86"/>
      <c r="FWT84" s="86"/>
      <c r="FWU84" s="86"/>
      <c r="FWV84" s="86"/>
      <c r="FWW84" s="86"/>
      <c r="FWX84" s="86"/>
      <c r="FWY84" s="86"/>
      <c r="FWZ84" s="86"/>
      <c r="FXA84" s="86"/>
      <c r="FXB84" s="86"/>
      <c r="FXC84" s="86"/>
      <c r="FXD84" s="86"/>
      <c r="FXE84" s="86"/>
      <c r="FXF84" s="86"/>
      <c r="FXG84" s="86"/>
      <c r="FXH84" s="86"/>
      <c r="FXI84" s="86"/>
      <c r="FXJ84" s="86"/>
      <c r="FXK84" s="86"/>
      <c r="FXL84" s="86"/>
      <c r="FXM84" s="86"/>
      <c r="FXN84" s="86"/>
      <c r="FXO84" s="86"/>
      <c r="FXP84" s="86"/>
      <c r="FXQ84" s="86"/>
      <c r="FXR84" s="86"/>
      <c r="FXS84" s="86"/>
      <c r="FXT84" s="86"/>
      <c r="FXU84" s="86"/>
      <c r="FXV84" s="86"/>
      <c r="FXW84" s="86"/>
      <c r="FXX84" s="86"/>
      <c r="FXY84" s="86"/>
      <c r="FXZ84" s="86"/>
      <c r="FYA84" s="86"/>
      <c r="FYB84" s="86"/>
      <c r="FYC84" s="86"/>
      <c r="FYD84" s="86"/>
      <c r="FYE84" s="86"/>
      <c r="FYF84" s="86"/>
      <c r="FYG84" s="86"/>
      <c r="FYH84" s="86"/>
      <c r="FYI84" s="86"/>
      <c r="FYJ84" s="86"/>
      <c r="FYK84" s="86"/>
      <c r="FYL84" s="86"/>
      <c r="FYM84" s="86"/>
      <c r="FYN84" s="86"/>
      <c r="FYO84" s="86"/>
      <c r="FYP84" s="86"/>
      <c r="FYQ84" s="86"/>
      <c r="FYR84" s="86"/>
      <c r="FYS84" s="86"/>
      <c r="FYT84" s="86"/>
      <c r="FYU84" s="86"/>
      <c r="FYV84" s="86"/>
      <c r="FYW84" s="86"/>
      <c r="FYX84" s="86"/>
      <c r="FYY84" s="86"/>
      <c r="FYZ84" s="86"/>
      <c r="FZA84" s="86"/>
      <c r="FZB84" s="86"/>
      <c r="FZC84" s="86"/>
      <c r="FZD84" s="86"/>
      <c r="FZE84" s="86"/>
      <c r="FZF84" s="86"/>
      <c r="FZG84" s="86"/>
      <c r="FZH84" s="86"/>
      <c r="FZI84" s="86"/>
      <c r="FZJ84" s="86"/>
      <c r="FZK84" s="86"/>
      <c r="FZL84" s="86"/>
      <c r="FZM84" s="86"/>
      <c r="FZN84" s="86"/>
      <c r="FZO84" s="86"/>
      <c r="FZP84" s="86"/>
      <c r="FZQ84" s="86"/>
      <c r="FZR84" s="86"/>
      <c r="FZS84" s="86"/>
      <c r="FZT84" s="86"/>
      <c r="FZU84" s="86"/>
      <c r="FZV84" s="86"/>
      <c r="FZW84" s="86"/>
      <c r="FZX84" s="86"/>
      <c r="FZY84" s="86"/>
      <c r="FZZ84" s="86"/>
      <c r="GAA84" s="86"/>
      <c r="GAB84" s="86"/>
      <c r="GAC84" s="86"/>
      <c r="GAD84" s="86"/>
      <c r="GAE84" s="86"/>
      <c r="GAF84" s="86"/>
      <c r="GAG84" s="86"/>
      <c r="GAH84" s="86"/>
      <c r="GAI84" s="86"/>
      <c r="GAJ84" s="86"/>
      <c r="GAK84" s="86"/>
      <c r="GAL84" s="86"/>
      <c r="GAM84" s="86"/>
      <c r="GAN84" s="86"/>
      <c r="GAO84" s="86"/>
      <c r="GAP84" s="86"/>
      <c r="GAQ84" s="86"/>
      <c r="GAR84" s="86"/>
      <c r="GAS84" s="86"/>
      <c r="GAT84" s="86"/>
      <c r="GAU84" s="86"/>
      <c r="GAV84" s="86"/>
      <c r="GAW84" s="86"/>
      <c r="GAX84" s="86"/>
      <c r="GAY84" s="86"/>
      <c r="GAZ84" s="86"/>
      <c r="GBA84" s="86"/>
      <c r="GBB84" s="86"/>
      <c r="GBC84" s="86"/>
      <c r="GBD84" s="86"/>
      <c r="GBE84" s="86"/>
      <c r="GBF84" s="86"/>
      <c r="GBG84" s="86"/>
      <c r="GBH84" s="86"/>
      <c r="GBI84" s="86"/>
      <c r="GBJ84" s="86"/>
      <c r="GBK84" s="86"/>
      <c r="GBL84" s="86"/>
      <c r="GBM84" s="86"/>
      <c r="GBN84" s="86"/>
      <c r="GBO84" s="86"/>
      <c r="GBP84" s="86"/>
      <c r="GBQ84" s="86"/>
      <c r="GBR84" s="86"/>
      <c r="GBS84" s="86"/>
      <c r="GBT84" s="86"/>
      <c r="GBU84" s="86"/>
      <c r="GBV84" s="86"/>
      <c r="GBW84" s="86"/>
      <c r="GBX84" s="86"/>
      <c r="GBY84" s="86"/>
      <c r="GBZ84" s="86"/>
      <c r="GCA84" s="86"/>
      <c r="GCB84" s="86"/>
      <c r="GCC84" s="86"/>
      <c r="GCD84" s="86"/>
      <c r="GCE84" s="86"/>
      <c r="GCF84" s="86"/>
      <c r="GCG84" s="86"/>
      <c r="GCH84" s="86"/>
      <c r="GCI84" s="86"/>
      <c r="GCJ84" s="86"/>
      <c r="GCK84" s="86"/>
      <c r="GCL84" s="86"/>
      <c r="GCM84" s="86"/>
      <c r="GCN84" s="86"/>
      <c r="GCO84" s="86"/>
      <c r="GCP84" s="86"/>
      <c r="GCQ84" s="86"/>
      <c r="GCR84" s="86"/>
      <c r="GCS84" s="86"/>
      <c r="GCT84" s="86"/>
      <c r="GCU84" s="86"/>
      <c r="GCV84" s="86"/>
      <c r="GCW84" s="86"/>
      <c r="GCX84" s="86"/>
      <c r="GCY84" s="86"/>
      <c r="GCZ84" s="86"/>
      <c r="GDA84" s="86"/>
      <c r="GDB84" s="86"/>
      <c r="GDC84" s="86"/>
      <c r="GDD84" s="86"/>
      <c r="GDE84" s="86"/>
      <c r="GDF84" s="86"/>
      <c r="GDG84" s="86"/>
      <c r="GDH84" s="86"/>
      <c r="GDI84" s="86"/>
      <c r="GDJ84" s="86"/>
      <c r="GDK84" s="86"/>
      <c r="GDL84" s="86"/>
      <c r="GDM84" s="86"/>
      <c r="GDN84" s="86"/>
      <c r="GDO84" s="86"/>
      <c r="GDP84" s="86"/>
      <c r="GDQ84" s="86"/>
      <c r="GDR84" s="86"/>
      <c r="GDS84" s="86"/>
      <c r="GDT84" s="86"/>
      <c r="GDU84" s="86"/>
      <c r="GDV84" s="86"/>
      <c r="GDW84" s="86"/>
      <c r="GDX84" s="86"/>
      <c r="GDY84" s="86"/>
      <c r="GDZ84" s="86"/>
      <c r="GEA84" s="86"/>
      <c r="GEB84" s="86"/>
      <c r="GEC84" s="86"/>
      <c r="GED84" s="86"/>
      <c r="GEE84" s="86"/>
      <c r="GEF84" s="86"/>
      <c r="GEG84" s="86"/>
      <c r="GEH84" s="86"/>
      <c r="GEI84" s="86"/>
      <c r="GEJ84" s="86"/>
      <c r="GEK84" s="86"/>
      <c r="GEL84" s="86"/>
      <c r="GEM84" s="86"/>
      <c r="GEN84" s="86"/>
      <c r="GEO84" s="86"/>
      <c r="GEP84" s="86"/>
      <c r="GEQ84" s="86"/>
      <c r="GER84" s="86"/>
      <c r="GES84" s="86"/>
      <c r="GET84" s="86"/>
      <c r="GEU84" s="86"/>
      <c r="GEV84" s="86"/>
      <c r="GEW84" s="86"/>
      <c r="GEX84" s="86"/>
      <c r="GEY84" s="86"/>
      <c r="GEZ84" s="86"/>
      <c r="GFA84" s="86"/>
      <c r="GFB84" s="86"/>
      <c r="GFC84" s="86"/>
      <c r="GFD84" s="86"/>
      <c r="GFE84" s="86"/>
      <c r="GFF84" s="86"/>
      <c r="GFG84" s="86"/>
      <c r="GFH84" s="86"/>
      <c r="GFI84" s="86"/>
      <c r="GFJ84" s="86"/>
      <c r="GFK84" s="86"/>
      <c r="GFL84" s="86"/>
      <c r="GFM84" s="86"/>
      <c r="GFN84" s="86"/>
      <c r="GFO84" s="86"/>
      <c r="GFP84" s="86"/>
      <c r="GFQ84" s="86"/>
      <c r="GFR84" s="86"/>
      <c r="GFS84" s="86"/>
      <c r="GFT84" s="86"/>
      <c r="GFU84" s="86"/>
      <c r="GFV84" s="86"/>
      <c r="GFW84" s="86"/>
      <c r="GFX84" s="86"/>
      <c r="GFY84" s="86"/>
      <c r="GFZ84" s="86"/>
      <c r="GGA84" s="86"/>
      <c r="GGB84" s="86"/>
      <c r="GGC84" s="86"/>
      <c r="GGD84" s="86"/>
      <c r="GGE84" s="86"/>
      <c r="GGF84" s="86"/>
      <c r="GGG84" s="86"/>
      <c r="GGH84" s="86"/>
      <c r="GGI84" s="86"/>
      <c r="GGJ84" s="86"/>
      <c r="GGK84" s="86"/>
      <c r="GGL84" s="86"/>
      <c r="GGM84" s="86"/>
      <c r="GGN84" s="86"/>
      <c r="GGO84" s="86"/>
      <c r="GGP84" s="86"/>
      <c r="GGQ84" s="86"/>
      <c r="GGR84" s="86"/>
      <c r="GGS84" s="86"/>
      <c r="GGT84" s="86"/>
      <c r="GGU84" s="86"/>
      <c r="GGV84" s="86"/>
      <c r="GGW84" s="86"/>
      <c r="GGX84" s="86"/>
      <c r="GGY84" s="86"/>
      <c r="GGZ84" s="86"/>
      <c r="GHA84" s="86"/>
      <c r="GHB84" s="86"/>
      <c r="GHC84" s="86"/>
      <c r="GHD84" s="86"/>
      <c r="GHE84" s="86"/>
      <c r="GHF84" s="86"/>
      <c r="GHG84" s="86"/>
      <c r="GHH84" s="86"/>
      <c r="GHI84" s="86"/>
      <c r="GHJ84" s="86"/>
      <c r="GHK84" s="86"/>
      <c r="GHL84" s="86"/>
      <c r="GHM84" s="86"/>
      <c r="GHN84" s="86"/>
      <c r="GHO84" s="86"/>
      <c r="GHP84" s="86"/>
      <c r="GHQ84" s="86"/>
      <c r="GHR84" s="86"/>
      <c r="GHS84" s="86"/>
      <c r="GHT84" s="86"/>
      <c r="GHU84" s="86"/>
      <c r="GHV84" s="86"/>
      <c r="GHW84" s="86"/>
      <c r="GHX84" s="86"/>
      <c r="GHY84" s="86"/>
      <c r="GHZ84" s="86"/>
      <c r="GIA84" s="86"/>
      <c r="GIB84" s="86"/>
      <c r="GIC84" s="86"/>
      <c r="GID84" s="86"/>
      <c r="GIE84" s="86"/>
      <c r="GIF84" s="86"/>
      <c r="GIG84" s="86"/>
      <c r="GIH84" s="86"/>
      <c r="GII84" s="86"/>
      <c r="GIJ84" s="86"/>
      <c r="GIK84" s="86"/>
      <c r="GIL84" s="86"/>
      <c r="GIM84" s="86"/>
      <c r="GIN84" s="86"/>
      <c r="GIO84" s="86"/>
      <c r="GIP84" s="86"/>
      <c r="GIQ84" s="86"/>
      <c r="GIR84" s="86"/>
      <c r="GIS84" s="86"/>
      <c r="GIT84" s="86"/>
      <c r="GIU84" s="86"/>
      <c r="GIV84" s="86"/>
      <c r="GIW84" s="86"/>
      <c r="GIX84" s="86"/>
      <c r="GIY84" s="86"/>
      <c r="GIZ84" s="86"/>
      <c r="GJA84" s="86"/>
      <c r="GJB84" s="86"/>
      <c r="GJC84" s="86"/>
      <c r="GJD84" s="86"/>
      <c r="GJE84" s="86"/>
      <c r="GJF84" s="86"/>
      <c r="GJG84" s="86"/>
      <c r="GJH84" s="86"/>
      <c r="GJI84" s="86"/>
      <c r="GJJ84" s="86"/>
      <c r="GJK84" s="86"/>
      <c r="GJL84" s="86"/>
      <c r="GJM84" s="86"/>
      <c r="GJN84" s="86"/>
      <c r="GJO84" s="86"/>
      <c r="GJP84" s="86"/>
      <c r="GJQ84" s="86"/>
      <c r="GJR84" s="86"/>
      <c r="GJS84" s="86"/>
      <c r="GJT84" s="86"/>
      <c r="GJU84" s="86"/>
      <c r="GJV84" s="86"/>
      <c r="GJW84" s="86"/>
      <c r="GJX84" s="86"/>
      <c r="GJY84" s="86"/>
      <c r="GJZ84" s="86"/>
      <c r="GKA84" s="86"/>
      <c r="GKB84" s="86"/>
      <c r="GKC84" s="86"/>
      <c r="GKD84" s="86"/>
      <c r="GKE84" s="86"/>
      <c r="GKF84" s="86"/>
      <c r="GKG84" s="86"/>
      <c r="GKH84" s="86"/>
      <c r="GKI84" s="86"/>
      <c r="GKJ84" s="86"/>
      <c r="GKK84" s="86"/>
      <c r="GKL84" s="86"/>
      <c r="GKM84" s="86"/>
      <c r="GKN84" s="86"/>
      <c r="GKO84" s="86"/>
      <c r="GKP84" s="86"/>
      <c r="GKQ84" s="86"/>
      <c r="GKR84" s="86"/>
      <c r="GKS84" s="86"/>
      <c r="GKT84" s="86"/>
      <c r="GKU84" s="86"/>
      <c r="GKV84" s="86"/>
      <c r="GKW84" s="86"/>
      <c r="GKX84" s="86"/>
      <c r="GKY84" s="86"/>
      <c r="GKZ84" s="86"/>
      <c r="GLA84" s="86"/>
      <c r="GLB84" s="86"/>
      <c r="GLC84" s="86"/>
      <c r="GLD84" s="86"/>
      <c r="GLE84" s="86"/>
      <c r="GLF84" s="86"/>
      <c r="GLG84" s="86"/>
      <c r="GLH84" s="86"/>
      <c r="GLI84" s="86"/>
      <c r="GLJ84" s="86"/>
      <c r="GLK84" s="86"/>
      <c r="GLL84" s="86"/>
      <c r="GLM84" s="86"/>
      <c r="GLN84" s="86"/>
      <c r="GLO84" s="86"/>
      <c r="GLP84" s="86"/>
      <c r="GLQ84" s="86"/>
      <c r="GLR84" s="86"/>
      <c r="GLS84" s="86"/>
      <c r="GLT84" s="86"/>
      <c r="GLU84" s="86"/>
      <c r="GLV84" s="86"/>
      <c r="GLW84" s="86"/>
      <c r="GLX84" s="86"/>
      <c r="GLY84" s="86"/>
      <c r="GLZ84" s="86"/>
      <c r="GMA84" s="86"/>
      <c r="GMB84" s="86"/>
      <c r="GMC84" s="86"/>
      <c r="GMD84" s="86"/>
      <c r="GME84" s="86"/>
      <c r="GMF84" s="86"/>
      <c r="GMG84" s="86"/>
      <c r="GMH84" s="86"/>
      <c r="GMI84" s="86"/>
      <c r="GMJ84" s="86"/>
      <c r="GMK84" s="86"/>
      <c r="GML84" s="86"/>
      <c r="GMM84" s="86"/>
      <c r="GMN84" s="86"/>
      <c r="GMO84" s="86"/>
      <c r="GMP84" s="86"/>
      <c r="GMQ84" s="86"/>
      <c r="GMR84" s="86"/>
      <c r="GMS84" s="86"/>
      <c r="GMT84" s="86"/>
      <c r="GMU84" s="86"/>
      <c r="GMV84" s="86"/>
      <c r="GMW84" s="86"/>
      <c r="GMX84" s="86"/>
      <c r="GMY84" s="86"/>
      <c r="GMZ84" s="86"/>
      <c r="GNA84" s="86"/>
      <c r="GNB84" s="86"/>
      <c r="GNC84" s="86"/>
      <c r="GND84" s="86"/>
      <c r="GNE84" s="86"/>
      <c r="GNF84" s="86"/>
      <c r="GNG84" s="86"/>
      <c r="GNH84" s="86"/>
      <c r="GNI84" s="86"/>
      <c r="GNJ84" s="86"/>
      <c r="GNK84" s="86"/>
      <c r="GNL84" s="86"/>
      <c r="GNM84" s="86"/>
      <c r="GNN84" s="86"/>
      <c r="GNO84" s="86"/>
      <c r="GNP84" s="86"/>
      <c r="GNQ84" s="86"/>
      <c r="GNR84" s="86"/>
      <c r="GNS84" s="86"/>
      <c r="GNT84" s="86"/>
      <c r="GNU84" s="86"/>
      <c r="GNV84" s="86"/>
      <c r="GNW84" s="86"/>
      <c r="GNX84" s="86"/>
      <c r="GNY84" s="86"/>
      <c r="GNZ84" s="86"/>
      <c r="GOA84" s="86"/>
      <c r="GOB84" s="86"/>
      <c r="GOC84" s="86"/>
      <c r="GOD84" s="86"/>
      <c r="GOE84" s="86"/>
      <c r="GOF84" s="86"/>
      <c r="GOG84" s="86"/>
      <c r="GOH84" s="86"/>
      <c r="GOI84" s="86"/>
      <c r="GOJ84" s="86"/>
      <c r="GOK84" s="86"/>
      <c r="GOL84" s="86"/>
      <c r="GOM84" s="86"/>
      <c r="GON84" s="86"/>
      <c r="GOO84" s="86"/>
      <c r="GOP84" s="86"/>
      <c r="GOQ84" s="86"/>
      <c r="GOR84" s="86"/>
      <c r="GOS84" s="86"/>
      <c r="GOT84" s="86"/>
      <c r="GOU84" s="86"/>
      <c r="GOV84" s="86"/>
      <c r="GOW84" s="86"/>
      <c r="GOX84" s="86"/>
      <c r="GOY84" s="86"/>
      <c r="GOZ84" s="86"/>
      <c r="GPA84" s="86"/>
      <c r="GPB84" s="86"/>
      <c r="GPC84" s="86"/>
      <c r="GPD84" s="86"/>
      <c r="GPE84" s="86"/>
      <c r="GPF84" s="86"/>
      <c r="GPG84" s="86"/>
      <c r="GPH84" s="86"/>
      <c r="GPI84" s="86"/>
      <c r="GPJ84" s="86"/>
      <c r="GPK84" s="86"/>
      <c r="GPL84" s="86"/>
      <c r="GPM84" s="86"/>
      <c r="GPN84" s="86"/>
      <c r="GPO84" s="86"/>
      <c r="GPP84" s="86"/>
      <c r="GPQ84" s="86"/>
      <c r="GPR84" s="86"/>
      <c r="GPS84" s="86"/>
      <c r="GPT84" s="86"/>
      <c r="GPU84" s="86"/>
      <c r="GPV84" s="86"/>
      <c r="GPW84" s="86"/>
      <c r="GPX84" s="86"/>
      <c r="GPY84" s="86"/>
      <c r="GPZ84" s="86"/>
      <c r="GQA84" s="86"/>
      <c r="GQB84" s="86"/>
      <c r="GQC84" s="86"/>
      <c r="GQD84" s="86"/>
      <c r="GQE84" s="86"/>
      <c r="GQF84" s="86"/>
      <c r="GQG84" s="86"/>
      <c r="GQH84" s="86"/>
      <c r="GQI84" s="86"/>
      <c r="GQJ84" s="86"/>
      <c r="GQK84" s="86"/>
      <c r="GQL84" s="86"/>
      <c r="GQM84" s="86"/>
      <c r="GQN84" s="86"/>
      <c r="GQO84" s="86"/>
      <c r="GQP84" s="86"/>
      <c r="GQQ84" s="86"/>
      <c r="GQR84" s="86"/>
      <c r="GQS84" s="86"/>
      <c r="GQT84" s="86"/>
      <c r="GQU84" s="86"/>
      <c r="GQV84" s="86"/>
      <c r="GQW84" s="86"/>
      <c r="GQX84" s="86"/>
      <c r="GQY84" s="86"/>
      <c r="GQZ84" s="86"/>
      <c r="GRA84" s="86"/>
      <c r="GRB84" s="86"/>
      <c r="GRC84" s="86"/>
      <c r="GRD84" s="86"/>
      <c r="GRE84" s="86"/>
      <c r="GRF84" s="86"/>
      <c r="GRG84" s="86"/>
      <c r="GRH84" s="86"/>
      <c r="GRI84" s="86"/>
      <c r="GRJ84" s="86"/>
      <c r="GRK84" s="86"/>
      <c r="GRL84" s="86"/>
      <c r="GRM84" s="86"/>
      <c r="GRN84" s="86"/>
      <c r="GRO84" s="86"/>
      <c r="GRP84" s="86"/>
      <c r="GRQ84" s="86"/>
      <c r="GRR84" s="86"/>
      <c r="GRS84" s="86"/>
      <c r="GRT84" s="86"/>
      <c r="GRU84" s="86"/>
      <c r="GRV84" s="86"/>
      <c r="GRW84" s="86"/>
      <c r="GRX84" s="86"/>
      <c r="GRY84" s="86"/>
      <c r="GRZ84" s="86"/>
      <c r="GSA84" s="86"/>
      <c r="GSB84" s="86"/>
      <c r="GSC84" s="86"/>
      <c r="GSD84" s="86"/>
      <c r="GSE84" s="86"/>
      <c r="GSF84" s="86"/>
      <c r="GSG84" s="86"/>
      <c r="GSH84" s="86"/>
      <c r="GSI84" s="86"/>
      <c r="GSJ84" s="86"/>
      <c r="GSK84" s="86"/>
      <c r="GSL84" s="86"/>
      <c r="GSM84" s="86"/>
      <c r="GSN84" s="86"/>
      <c r="GSO84" s="86"/>
      <c r="GSP84" s="86"/>
      <c r="GSQ84" s="86"/>
      <c r="GSR84" s="86"/>
      <c r="GSS84" s="86"/>
      <c r="GST84" s="86"/>
      <c r="GSU84" s="86"/>
      <c r="GSV84" s="86"/>
      <c r="GSW84" s="86"/>
      <c r="GSX84" s="86"/>
      <c r="GSY84" s="86"/>
      <c r="GSZ84" s="86"/>
      <c r="GTA84" s="86"/>
      <c r="GTB84" s="86"/>
      <c r="GTC84" s="86"/>
      <c r="GTD84" s="86"/>
      <c r="GTE84" s="86"/>
      <c r="GTF84" s="86"/>
      <c r="GTG84" s="86"/>
      <c r="GTH84" s="86"/>
      <c r="GTI84" s="86"/>
      <c r="GTJ84" s="86"/>
      <c r="GTK84" s="86"/>
      <c r="GTL84" s="86"/>
      <c r="GTM84" s="86"/>
      <c r="GTN84" s="86"/>
      <c r="GTO84" s="86"/>
      <c r="GTP84" s="86"/>
      <c r="GTQ84" s="86"/>
      <c r="GTR84" s="86"/>
      <c r="GTS84" s="86"/>
      <c r="GTT84" s="86"/>
      <c r="GTU84" s="86"/>
      <c r="GTV84" s="86"/>
      <c r="GTW84" s="86"/>
      <c r="GTX84" s="86"/>
      <c r="GTY84" s="86"/>
      <c r="GTZ84" s="86"/>
      <c r="GUA84" s="86"/>
      <c r="GUB84" s="86"/>
      <c r="GUC84" s="86"/>
      <c r="GUD84" s="86"/>
      <c r="GUE84" s="86"/>
      <c r="GUF84" s="86"/>
      <c r="GUG84" s="86"/>
      <c r="GUH84" s="86"/>
      <c r="GUI84" s="86"/>
      <c r="GUJ84" s="86"/>
      <c r="GUK84" s="86"/>
      <c r="GUL84" s="86"/>
      <c r="GUM84" s="86"/>
      <c r="GUN84" s="86"/>
      <c r="GUO84" s="86"/>
      <c r="GUP84" s="86"/>
      <c r="GUQ84" s="86"/>
      <c r="GUR84" s="86"/>
      <c r="GUS84" s="86"/>
      <c r="GUT84" s="86"/>
      <c r="GUU84" s="86"/>
      <c r="GUV84" s="86"/>
      <c r="GUW84" s="86"/>
      <c r="GUX84" s="86"/>
      <c r="GUY84" s="86"/>
      <c r="GUZ84" s="86"/>
      <c r="GVA84" s="86"/>
      <c r="GVB84" s="86"/>
      <c r="GVC84" s="86"/>
      <c r="GVD84" s="86"/>
      <c r="GVE84" s="86"/>
      <c r="GVF84" s="86"/>
      <c r="GVG84" s="86"/>
      <c r="GVH84" s="86"/>
      <c r="GVI84" s="86"/>
      <c r="GVJ84" s="86"/>
      <c r="GVK84" s="86"/>
      <c r="GVL84" s="86"/>
      <c r="GVM84" s="86"/>
      <c r="GVN84" s="86"/>
      <c r="GVO84" s="86"/>
      <c r="GVP84" s="86"/>
      <c r="GVQ84" s="86"/>
      <c r="GVR84" s="86"/>
      <c r="GVS84" s="86"/>
      <c r="GVT84" s="86"/>
      <c r="GVU84" s="86"/>
      <c r="GVV84" s="86"/>
      <c r="GVW84" s="86"/>
      <c r="GVX84" s="86"/>
      <c r="GVY84" s="86"/>
      <c r="GVZ84" s="86"/>
      <c r="GWA84" s="86"/>
      <c r="GWB84" s="86"/>
      <c r="GWC84" s="86"/>
      <c r="GWD84" s="86"/>
      <c r="GWE84" s="86"/>
      <c r="GWF84" s="86"/>
      <c r="GWG84" s="86"/>
      <c r="GWH84" s="86"/>
      <c r="GWI84" s="86"/>
      <c r="GWJ84" s="86"/>
      <c r="GWK84" s="86"/>
      <c r="GWL84" s="86"/>
      <c r="GWM84" s="86"/>
      <c r="GWN84" s="86"/>
      <c r="GWO84" s="86"/>
      <c r="GWP84" s="86"/>
      <c r="GWQ84" s="86"/>
      <c r="GWR84" s="86"/>
      <c r="GWS84" s="86"/>
      <c r="GWT84" s="86"/>
      <c r="GWU84" s="86"/>
      <c r="GWV84" s="86"/>
      <c r="GWW84" s="86"/>
      <c r="GWX84" s="86"/>
      <c r="GWY84" s="86"/>
      <c r="GWZ84" s="86"/>
      <c r="GXA84" s="86"/>
      <c r="GXB84" s="86"/>
      <c r="GXC84" s="86"/>
      <c r="GXD84" s="86"/>
      <c r="GXE84" s="86"/>
      <c r="GXF84" s="86"/>
      <c r="GXG84" s="86"/>
      <c r="GXH84" s="86"/>
      <c r="GXI84" s="86"/>
      <c r="GXJ84" s="86"/>
      <c r="GXK84" s="86"/>
      <c r="GXL84" s="86"/>
      <c r="GXM84" s="86"/>
      <c r="GXN84" s="86"/>
      <c r="GXO84" s="86"/>
      <c r="GXP84" s="86"/>
      <c r="GXQ84" s="86"/>
      <c r="GXR84" s="86"/>
      <c r="GXS84" s="86"/>
      <c r="GXT84" s="86"/>
      <c r="GXU84" s="86"/>
      <c r="GXV84" s="86"/>
      <c r="GXW84" s="86"/>
      <c r="GXX84" s="86"/>
      <c r="GXY84" s="86"/>
      <c r="GXZ84" s="86"/>
      <c r="GYA84" s="86"/>
      <c r="GYB84" s="86"/>
      <c r="GYC84" s="86"/>
      <c r="GYD84" s="86"/>
      <c r="GYE84" s="86"/>
      <c r="GYF84" s="86"/>
      <c r="GYG84" s="86"/>
      <c r="GYH84" s="86"/>
      <c r="GYI84" s="86"/>
      <c r="GYJ84" s="86"/>
      <c r="GYK84" s="86"/>
      <c r="GYL84" s="86"/>
      <c r="GYM84" s="86"/>
      <c r="GYN84" s="86"/>
      <c r="GYO84" s="86"/>
      <c r="GYP84" s="86"/>
      <c r="GYQ84" s="86"/>
      <c r="GYR84" s="86"/>
      <c r="GYS84" s="86"/>
      <c r="GYT84" s="86"/>
      <c r="GYU84" s="86"/>
      <c r="GYV84" s="86"/>
      <c r="GYW84" s="86"/>
      <c r="GYX84" s="86"/>
      <c r="GYY84" s="86"/>
      <c r="GYZ84" s="86"/>
      <c r="GZA84" s="86"/>
      <c r="GZB84" s="86"/>
      <c r="GZC84" s="86"/>
      <c r="GZD84" s="86"/>
      <c r="GZE84" s="86"/>
      <c r="GZF84" s="86"/>
      <c r="GZG84" s="86"/>
      <c r="GZH84" s="86"/>
      <c r="GZI84" s="86"/>
      <c r="GZJ84" s="86"/>
      <c r="GZK84" s="86"/>
      <c r="GZL84" s="86"/>
      <c r="GZM84" s="86"/>
      <c r="GZN84" s="86"/>
      <c r="GZO84" s="86"/>
      <c r="GZP84" s="86"/>
      <c r="GZQ84" s="86"/>
      <c r="GZR84" s="86"/>
      <c r="GZS84" s="86"/>
      <c r="GZT84" s="86"/>
      <c r="GZU84" s="86"/>
      <c r="GZV84" s="86"/>
      <c r="GZW84" s="86"/>
      <c r="GZX84" s="86"/>
      <c r="GZY84" s="86"/>
      <c r="GZZ84" s="86"/>
      <c r="HAA84" s="86"/>
      <c r="HAB84" s="86"/>
      <c r="HAC84" s="86"/>
      <c r="HAD84" s="86"/>
      <c r="HAE84" s="86"/>
      <c r="HAF84" s="86"/>
      <c r="HAG84" s="86"/>
      <c r="HAH84" s="86"/>
      <c r="HAI84" s="86"/>
      <c r="HAJ84" s="86"/>
      <c r="HAK84" s="86"/>
      <c r="HAL84" s="86"/>
      <c r="HAM84" s="86"/>
      <c r="HAN84" s="86"/>
      <c r="HAO84" s="86"/>
      <c r="HAP84" s="86"/>
      <c r="HAQ84" s="86"/>
      <c r="HAR84" s="86"/>
      <c r="HAS84" s="86"/>
      <c r="HAT84" s="86"/>
      <c r="HAU84" s="86"/>
      <c r="HAV84" s="86"/>
      <c r="HAW84" s="86"/>
      <c r="HAX84" s="86"/>
      <c r="HAY84" s="86"/>
      <c r="HAZ84" s="86"/>
      <c r="HBA84" s="86"/>
      <c r="HBB84" s="86"/>
      <c r="HBC84" s="86"/>
      <c r="HBD84" s="86"/>
      <c r="HBE84" s="86"/>
      <c r="HBF84" s="86"/>
      <c r="HBG84" s="86"/>
      <c r="HBH84" s="86"/>
      <c r="HBI84" s="86"/>
      <c r="HBJ84" s="86"/>
      <c r="HBK84" s="86"/>
      <c r="HBL84" s="86"/>
      <c r="HBM84" s="86"/>
      <c r="HBN84" s="86"/>
      <c r="HBO84" s="86"/>
      <c r="HBP84" s="86"/>
      <c r="HBQ84" s="86"/>
      <c r="HBR84" s="86"/>
      <c r="HBS84" s="86"/>
      <c r="HBT84" s="86"/>
      <c r="HBU84" s="86"/>
      <c r="HBV84" s="86"/>
      <c r="HBW84" s="86"/>
      <c r="HBX84" s="86"/>
      <c r="HBY84" s="86"/>
      <c r="HBZ84" s="86"/>
      <c r="HCA84" s="86"/>
      <c r="HCB84" s="86"/>
      <c r="HCC84" s="86"/>
      <c r="HCD84" s="86"/>
      <c r="HCE84" s="86"/>
      <c r="HCF84" s="86"/>
      <c r="HCG84" s="86"/>
      <c r="HCH84" s="86"/>
      <c r="HCI84" s="86"/>
      <c r="HCJ84" s="86"/>
      <c r="HCK84" s="86"/>
      <c r="HCL84" s="86"/>
      <c r="HCM84" s="86"/>
      <c r="HCN84" s="86"/>
      <c r="HCO84" s="86"/>
      <c r="HCP84" s="86"/>
      <c r="HCQ84" s="86"/>
      <c r="HCR84" s="86"/>
      <c r="HCS84" s="86"/>
      <c r="HCT84" s="86"/>
      <c r="HCU84" s="86"/>
      <c r="HCV84" s="86"/>
      <c r="HCW84" s="86"/>
      <c r="HCX84" s="86"/>
      <c r="HCY84" s="86"/>
      <c r="HCZ84" s="86"/>
      <c r="HDA84" s="86"/>
      <c r="HDB84" s="86"/>
      <c r="HDC84" s="86"/>
      <c r="HDD84" s="86"/>
      <c r="HDE84" s="86"/>
      <c r="HDF84" s="86"/>
      <c r="HDG84" s="86"/>
      <c r="HDH84" s="86"/>
      <c r="HDI84" s="86"/>
      <c r="HDJ84" s="86"/>
      <c r="HDK84" s="86"/>
      <c r="HDL84" s="86"/>
      <c r="HDM84" s="86"/>
      <c r="HDN84" s="86"/>
      <c r="HDO84" s="86"/>
      <c r="HDP84" s="86"/>
      <c r="HDQ84" s="86"/>
      <c r="HDR84" s="86"/>
      <c r="HDS84" s="86"/>
      <c r="HDT84" s="86"/>
      <c r="HDU84" s="86"/>
      <c r="HDV84" s="86"/>
      <c r="HDW84" s="86"/>
      <c r="HDX84" s="86"/>
      <c r="HDY84" s="86"/>
      <c r="HDZ84" s="86"/>
      <c r="HEA84" s="86"/>
      <c r="HEB84" s="86"/>
      <c r="HEC84" s="86"/>
      <c r="HED84" s="86"/>
      <c r="HEE84" s="86"/>
      <c r="HEF84" s="86"/>
      <c r="HEG84" s="86"/>
      <c r="HEH84" s="86"/>
      <c r="HEI84" s="86"/>
      <c r="HEJ84" s="86"/>
      <c r="HEK84" s="86"/>
      <c r="HEL84" s="86"/>
      <c r="HEM84" s="86"/>
      <c r="HEN84" s="86"/>
      <c r="HEO84" s="86"/>
      <c r="HEP84" s="86"/>
      <c r="HEQ84" s="86"/>
      <c r="HER84" s="86"/>
      <c r="HES84" s="86"/>
      <c r="HET84" s="86"/>
      <c r="HEU84" s="86"/>
      <c r="HEV84" s="86"/>
      <c r="HEW84" s="86"/>
      <c r="HEX84" s="86"/>
      <c r="HEY84" s="86"/>
      <c r="HEZ84" s="86"/>
      <c r="HFA84" s="86"/>
      <c r="HFB84" s="86"/>
      <c r="HFC84" s="86"/>
      <c r="HFD84" s="86"/>
      <c r="HFE84" s="86"/>
      <c r="HFF84" s="86"/>
      <c r="HFG84" s="86"/>
      <c r="HFH84" s="86"/>
      <c r="HFI84" s="86"/>
      <c r="HFJ84" s="86"/>
      <c r="HFK84" s="86"/>
      <c r="HFL84" s="86"/>
      <c r="HFM84" s="86"/>
      <c r="HFN84" s="86"/>
      <c r="HFO84" s="86"/>
      <c r="HFP84" s="86"/>
      <c r="HFQ84" s="86"/>
      <c r="HFR84" s="86"/>
      <c r="HFS84" s="86"/>
      <c r="HFT84" s="86"/>
      <c r="HFU84" s="86"/>
      <c r="HFV84" s="86"/>
      <c r="HFW84" s="86"/>
      <c r="HFX84" s="86"/>
      <c r="HFY84" s="86"/>
      <c r="HFZ84" s="86"/>
      <c r="HGA84" s="86"/>
      <c r="HGB84" s="86"/>
      <c r="HGC84" s="86"/>
      <c r="HGD84" s="86"/>
      <c r="HGE84" s="86"/>
      <c r="HGF84" s="86"/>
      <c r="HGG84" s="86"/>
      <c r="HGH84" s="86"/>
      <c r="HGI84" s="86"/>
      <c r="HGJ84" s="86"/>
      <c r="HGK84" s="86"/>
      <c r="HGL84" s="86"/>
      <c r="HGM84" s="86"/>
      <c r="HGN84" s="86"/>
      <c r="HGO84" s="86"/>
      <c r="HGP84" s="86"/>
      <c r="HGQ84" s="86"/>
      <c r="HGR84" s="86"/>
      <c r="HGS84" s="86"/>
      <c r="HGT84" s="86"/>
      <c r="HGU84" s="86"/>
      <c r="HGV84" s="86"/>
      <c r="HGW84" s="86"/>
      <c r="HGX84" s="86"/>
      <c r="HGY84" s="86"/>
      <c r="HGZ84" s="86"/>
      <c r="HHA84" s="86"/>
      <c r="HHB84" s="86"/>
      <c r="HHC84" s="86"/>
      <c r="HHD84" s="86"/>
      <c r="HHE84" s="86"/>
      <c r="HHF84" s="86"/>
      <c r="HHG84" s="86"/>
      <c r="HHH84" s="86"/>
      <c r="HHI84" s="86"/>
      <c r="HHJ84" s="86"/>
      <c r="HHK84" s="86"/>
      <c r="HHL84" s="86"/>
      <c r="HHM84" s="86"/>
      <c r="HHN84" s="86"/>
      <c r="HHO84" s="86"/>
      <c r="HHP84" s="86"/>
      <c r="HHQ84" s="86"/>
      <c r="HHR84" s="86"/>
      <c r="HHS84" s="86"/>
      <c r="HHT84" s="86"/>
      <c r="HHU84" s="86"/>
      <c r="HHV84" s="86"/>
      <c r="HHW84" s="86"/>
      <c r="HHX84" s="86"/>
      <c r="HHY84" s="86"/>
      <c r="HHZ84" s="86"/>
      <c r="HIA84" s="86"/>
      <c r="HIB84" s="86"/>
      <c r="HIC84" s="86"/>
      <c r="HID84" s="86"/>
      <c r="HIE84" s="86"/>
      <c r="HIF84" s="86"/>
      <c r="HIG84" s="86"/>
      <c r="HIH84" s="86"/>
      <c r="HII84" s="86"/>
      <c r="HIJ84" s="86"/>
      <c r="HIK84" s="86"/>
      <c r="HIL84" s="86"/>
      <c r="HIM84" s="86"/>
      <c r="HIN84" s="86"/>
      <c r="HIO84" s="86"/>
      <c r="HIP84" s="86"/>
      <c r="HIQ84" s="86"/>
      <c r="HIR84" s="86"/>
      <c r="HIS84" s="86"/>
      <c r="HIT84" s="86"/>
      <c r="HIU84" s="86"/>
      <c r="HIV84" s="86"/>
      <c r="HIW84" s="86"/>
      <c r="HIX84" s="86"/>
      <c r="HIY84" s="86"/>
      <c r="HIZ84" s="86"/>
      <c r="HJA84" s="86"/>
      <c r="HJB84" s="86"/>
      <c r="HJC84" s="86"/>
      <c r="HJD84" s="86"/>
      <c r="HJE84" s="86"/>
      <c r="HJF84" s="86"/>
      <c r="HJG84" s="86"/>
      <c r="HJH84" s="86"/>
      <c r="HJI84" s="86"/>
      <c r="HJJ84" s="86"/>
      <c r="HJK84" s="86"/>
      <c r="HJL84" s="86"/>
      <c r="HJM84" s="86"/>
      <c r="HJN84" s="86"/>
      <c r="HJO84" s="86"/>
      <c r="HJP84" s="86"/>
      <c r="HJQ84" s="86"/>
      <c r="HJR84" s="86"/>
      <c r="HJS84" s="86"/>
      <c r="HJT84" s="86"/>
      <c r="HJU84" s="86"/>
      <c r="HJV84" s="86"/>
      <c r="HJW84" s="86"/>
      <c r="HJX84" s="86"/>
      <c r="HJY84" s="86"/>
      <c r="HJZ84" s="86"/>
      <c r="HKA84" s="86"/>
      <c r="HKB84" s="86"/>
      <c r="HKC84" s="86"/>
      <c r="HKD84" s="86"/>
      <c r="HKE84" s="86"/>
      <c r="HKF84" s="86"/>
      <c r="HKG84" s="86"/>
      <c r="HKH84" s="86"/>
      <c r="HKI84" s="86"/>
      <c r="HKJ84" s="86"/>
      <c r="HKK84" s="86"/>
      <c r="HKL84" s="86"/>
      <c r="HKM84" s="86"/>
      <c r="HKN84" s="86"/>
      <c r="HKO84" s="86"/>
      <c r="HKP84" s="86"/>
      <c r="HKQ84" s="86"/>
      <c r="HKR84" s="86"/>
      <c r="HKS84" s="86"/>
      <c r="HKT84" s="86"/>
      <c r="HKU84" s="86"/>
      <c r="HKV84" s="86"/>
      <c r="HKW84" s="86"/>
      <c r="HKX84" s="86"/>
      <c r="HKY84" s="86"/>
      <c r="HKZ84" s="86"/>
      <c r="HLA84" s="86"/>
      <c r="HLB84" s="86"/>
      <c r="HLC84" s="86"/>
      <c r="HLD84" s="86"/>
      <c r="HLE84" s="86"/>
      <c r="HLF84" s="86"/>
      <c r="HLG84" s="86"/>
      <c r="HLH84" s="86"/>
      <c r="HLI84" s="86"/>
      <c r="HLJ84" s="86"/>
      <c r="HLK84" s="86"/>
      <c r="HLL84" s="86"/>
      <c r="HLM84" s="86"/>
      <c r="HLN84" s="86"/>
      <c r="HLO84" s="86"/>
      <c r="HLP84" s="86"/>
      <c r="HLQ84" s="86"/>
      <c r="HLR84" s="86"/>
      <c r="HLS84" s="86"/>
      <c r="HLT84" s="86"/>
      <c r="HLU84" s="86"/>
      <c r="HLV84" s="86"/>
      <c r="HLW84" s="86"/>
      <c r="HLX84" s="86"/>
      <c r="HLY84" s="86"/>
      <c r="HLZ84" s="86"/>
      <c r="HMA84" s="86"/>
      <c r="HMB84" s="86"/>
      <c r="HMC84" s="86"/>
      <c r="HMD84" s="86"/>
      <c r="HME84" s="86"/>
      <c r="HMF84" s="86"/>
      <c r="HMG84" s="86"/>
      <c r="HMH84" s="86"/>
      <c r="HMI84" s="86"/>
      <c r="HMJ84" s="86"/>
      <c r="HMK84" s="86"/>
      <c r="HML84" s="86"/>
      <c r="HMM84" s="86"/>
      <c r="HMN84" s="86"/>
      <c r="HMO84" s="86"/>
      <c r="HMP84" s="86"/>
      <c r="HMQ84" s="86"/>
      <c r="HMR84" s="86"/>
      <c r="HMS84" s="86"/>
      <c r="HMT84" s="86"/>
      <c r="HMU84" s="86"/>
      <c r="HMV84" s="86"/>
      <c r="HMW84" s="86"/>
      <c r="HMX84" s="86"/>
      <c r="HMY84" s="86"/>
      <c r="HMZ84" s="86"/>
      <c r="HNA84" s="86"/>
      <c r="HNB84" s="86"/>
      <c r="HNC84" s="86"/>
      <c r="HND84" s="86"/>
      <c r="HNE84" s="86"/>
      <c r="HNF84" s="86"/>
      <c r="HNG84" s="86"/>
      <c r="HNH84" s="86"/>
      <c r="HNI84" s="86"/>
      <c r="HNJ84" s="86"/>
      <c r="HNK84" s="86"/>
      <c r="HNL84" s="86"/>
      <c r="HNM84" s="86"/>
      <c r="HNN84" s="86"/>
      <c r="HNO84" s="86"/>
      <c r="HNP84" s="86"/>
      <c r="HNQ84" s="86"/>
      <c r="HNR84" s="86"/>
      <c r="HNS84" s="86"/>
      <c r="HNT84" s="86"/>
      <c r="HNU84" s="86"/>
      <c r="HNV84" s="86"/>
      <c r="HNW84" s="86"/>
      <c r="HNX84" s="86"/>
      <c r="HNY84" s="86"/>
      <c r="HNZ84" s="86"/>
      <c r="HOA84" s="86"/>
      <c r="HOB84" s="86"/>
      <c r="HOC84" s="86"/>
      <c r="HOD84" s="86"/>
      <c r="HOE84" s="86"/>
      <c r="HOF84" s="86"/>
      <c r="HOG84" s="86"/>
      <c r="HOH84" s="86"/>
      <c r="HOI84" s="86"/>
      <c r="HOJ84" s="86"/>
      <c r="HOK84" s="86"/>
      <c r="HOL84" s="86"/>
      <c r="HOM84" s="86"/>
      <c r="HON84" s="86"/>
      <c r="HOO84" s="86"/>
      <c r="HOP84" s="86"/>
      <c r="HOQ84" s="86"/>
      <c r="HOR84" s="86"/>
      <c r="HOS84" s="86"/>
      <c r="HOT84" s="86"/>
      <c r="HOU84" s="86"/>
      <c r="HOV84" s="86"/>
      <c r="HOW84" s="86"/>
      <c r="HOX84" s="86"/>
      <c r="HOY84" s="86"/>
      <c r="HOZ84" s="86"/>
      <c r="HPA84" s="86"/>
      <c r="HPB84" s="86"/>
      <c r="HPC84" s="86"/>
      <c r="HPD84" s="86"/>
      <c r="HPE84" s="86"/>
      <c r="HPF84" s="86"/>
      <c r="HPG84" s="86"/>
      <c r="HPH84" s="86"/>
      <c r="HPI84" s="86"/>
      <c r="HPJ84" s="86"/>
      <c r="HPK84" s="86"/>
      <c r="HPL84" s="86"/>
      <c r="HPM84" s="86"/>
      <c r="HPN84" s="86"/>
      <c r="HPO84" s="86"/>
      <c r="HPP84" s="86"/>
      <c r="HPQ84" s="86"/>
      <c r="HPR84" s="86"/>
      <c r="HPS84" s="86"/>
      <c r="HPT84" s="86"/>
      <c r="HPU84" s="86"/>
      <c r="HPV84" s="86"/>
      <c r="HPW84" s="86"/>
      <c r="HPX84" s="86"/>
      <c r="HPY84" s="86"/>
      <c r="HPZ84" s="86"/>
      <c r="HQA84" s="86"/>
      <c r="HQB84" s="86"/>
      <c r="HQC84" s="86"/>
      <c r="HQD84" s="86"/>
      <c r="HQE84" s="86"/>
      <c r="HQF84" s="86"/>
      <c r="HQG84" s="86"/>
      <c r="HQH84" s="86"/>
      <c r="HQI84" s="86"/>
      <c r="HQJ84" s="86"/>
      <c r="HQK84" s="86"/>
      <c r="HQL84" s="86"/>
      <c r="HQM84" s="86"/>
      <c r="HQN84" s="86"/>
      <c r="HQO84" s="86"/>
      <c r="HQP84" s="86"/>
      <c r="HQQ84" s="86"/>
      <c r="HQR84" s="86"/>
      <c r="HQS84" s="86"/>
      <c r="HQT84" s="86"/>
      <c r="HQU84" s="86"/>
      <c r="HQV84" s="86"/>
      <c r="HQW84" s="86"/>
      <c r="HQX84" s="86"/>
      <c r="HQY84" s="86"/>
      <c r="HQZ84" s="86"/>
      <c r="HRA84" s="86"/>
      <c r="HRB84" s="86"/>
      <c r="HRC84" s="86"/>
      <c r="HRD84" s="86"/>
      <c r="HRE84" s="86"/>
      <c r="HRF84" s="86"/>
      <c r="HRG84" s="86"/>
      <c r="HRH84" s="86"/>
      <c r="HRI84" s="86"/>
      <c r="HRJ84" s="86"/>
      <c r="HRK84" s="86"/>
      <c r="HRL84" s="86"/>
      <c r="HRM84" s="86"/>
      <c r="HRN84" s="86"/>
      <c r="HRO84" s="86"/>
      <c r="HRP84" s="86"/>
      <c r="HRQ84" s="86"/>
      <c r="HRR84" s="86"/>
      <c r="HRS84" s="86"/>
      <c r="HRT84" s="86"/>
      <c r="HRU84" s="86"/>
      <c r="HRV84" s="86"/>
      <c r="HRW84" s="86"/>
      <c r="HRX84" s="86"/>
      <c r="HRY84" s="86"/>
      <c r="HRZ84" s="86"/>
      <c r="HSA84" s="86"/>
      <c r="HSB84" s="86"/>
      <c r="HSC84" s="86"/>
      <c r="HSD84" s="86"/>
      <c r="HSE84" s="86"/>
      <c r="HSF84" s="86"/>
      <c r="HSG84" s="86"/>
      <c r="HSH84" s="86"/>
      <c r="HSI84" s="86"/>
      <c r="HSJ84" s="86"/>
      <c r="HSK84" s="86"/>
      <c r="HSL84" s="86"/>
      <c r="HSM84" s="86"/>
      <c r="HSN84" s="86"/>
      <c r="HSO84" s="86"/>
      <c r="HSP84" s="86"/>
      <c r="HSQ84" s="86"/>
      <c r="HSR84" s="86"/>
      <c r="HSS84" s="86"/>
      <c r="HST84" s="86"/>
      <c r="HSU84" s="86"/>
      <c r="HSV84" s="86"/>
      <c r="HSW84" s="86"/>
      <c r="HSX84" s="86"/>
      <c r="HSY84" s="86"/>
      <c r="HSZ84" s="86"/>
      <c r="HTA84" s="86"/>
      <c r="HTB84" s="86"/>
      <c r="HTC84" s="86"/>
      <c r="HTD84" s="86"/>
      <c r="HTE84" s="86"/>
      <c r="HTF84" s="86"/>
      <c r="HTG84" s="86"/>
      <c r="HTH84" s="86"/>
      <c r="HTI84" s="86"/>
      <c r="HTJ84" s="86"/>
      <c r="HTK84" s="86"/>
      <c r="HTL84" s="86"/>
      <c r="HTM84" s="86"/>
      <c r="HTN84" s="86"/>
      <c r="HTO84" s="86"/>
      <c r="HTP84" s="86"/>
      <c r="HTQ84" s="86"/>
      <c r="HTR84" s="86"/>
      <c r="HTS84" s="86"/>
      <c r="HTT84" s="86"/>
      <c r="HTU84" s="86"/>
      <c r="HTV84" s="86"/>
      <c r="HTW84" s="86"/>
      <c r="HTX84" s="86"/>
      <c r="HTY84" s="86"/>
      <c r="HTZ84" s="86"/>
      <c r="HUA84" s="86"/>
      <c r="HUB84" s="86"/>
      <c r="HUC84" s="86"/>
      <c r="HUD84" s="86"/>
      <c r="HUE84" s="86"/>
      <c r="HUF84" s="86"/>
      <c r="HUG84" s="86"/>
      <c r="HUH84" s="86"/>
      <c r="HUI84" s="86"/>
      <c r="HUJ84" s="86"/>
      <c r="HUK84" s="86"/>
      <c r="HUL84" s="86"/>
      <c r="HUM84" s="86"/>
      <c r="HUN84" s="86"/>
      <c r="HUO84" s="86"/>
      <c r="HUP84" s="86"/>
      <c r="HUQ84" s="86"/>
      <c r="HUR84" s="86"/>
      <c r="HUS84" s="86"/>
      <c r="HUT84" s="86"/>
      <c r="HUU84" s="86"/>
      <c r="HUV84" s="86"/>
      <c r="HUW84" s="86"/>
      <c r="HUX84" s="86"/>
      <c r="HUY84" s="86"/>
      <c r="HUZ84" s="86"/>
      <c r="HVA84" s="86"/>
      <c r="HVB84" s="86"/>
      <c r="HVC84" s="86"/>
      <c r="HVD84" s="86"/>
      <c r="HVE84" s="86"/>
      <c r="HVF84" s="86"/>
      <c r="HVG84" s="86"/>
      <c r="HVH84" s="86"/>
      <c r="HVI84" s="86"/>
      <c r="HVJ84" s="86"/>
      <c r="HVK84" s="86"/>
      <c r="HVL84" s="86"/>
      <c r="HVM84" s="86"/>
      <c r="HVN84" s="86"/>
      <c r="HVO84" s="86"/>
      <c r="HVP84" s="86"/>
      <c r="HVQ84" s="86"/>
      <c r="HVR84" s="86"/>
      <c r="HVS84" s="86"/>
      <c r="HVT84" s="86"/>
      <c r="HVU84" s="86"/>
      <c r="HVV84" s="86"/>
      <c r="HVW84" s="86"/>
      <c r="HVX84" s="86"/>
      <c r="HVY84" s="86"/>
      <c r="HVZ84" s="86"/>
      <c r="HWA84" s="86"/>
      <c r="HWB84" s="86"/>
      <c r="HWC84" s="86"/>
      <c r="HWD84" s="86"/>
      <c r="HWE84" s="86"/>
      <c r="HWF84" s="86"/>
      <c r="HWG84" s="86"/>
      <c r="HWH84" s="86"/>
      <c r="HWI84" s="86"/>
      <c r="HWJ84" s="86"/>
      <c r="HWK84" s="86"/>
      <c r="HWL84" s="86"/>
      <c r="HWM84" s="86"/>
      <c r="HWN84" s="86"/>
      <c r="HWO84" s="86"/>
      <c r="HWP84" s="86"/>
      <c r="HWQ84" s="86"/>
      <c r="HWR84" s="86"/>
      <c r="HWS84" s="86"/>
      <c r="HWT84" s="86"/>
      <c r="HWU84" s="86"/>
      <c r="HWV84" s="86"/>
      <c r="HWW84" s="86"/>
      <c r="HWX84" s="86"/>
      <c r="HWY84" s="86"/>
      <c r="HWZ84" s="86"/>
      <c r="HXA84" s="86"/>
      <c r="HXB84" s="86"/>
      <c r="HXC84" s="86"/>
      <c r="HXD84" s="86"/>
      <c r="HXE84" s="86"/>
      <c r="HXF84" s="86"/>
      <c r="HXG84" s="86"/>
      <c r="HXH84" s="86"/>
      <c r="HXI84" s="86"/>
      <c r="HXJ84" s="86"/>
      <c r="HXK84" s="86"/>
      <c r="HXL84" s="86"/>
      <c r="HXM84" s="86"/>
      <c r="HXN84" s="86"/>
      <c r="HXO84" s="86"/>
      <c r="HXP84" s="86"/>
      <c r="HXQ84" s="86"/>
      <c r="HXR84" s="86"/>
      <c r="HXS84" s="86"/>
      <c r="HXT84" s="86"/>
      <c r="HXU84" s="86"/>
      <c r="HXV84" s="86"/>
      <c r="HXW84" s="86"/>
      <c r="HXX84" s="86"/>
      <c r="HXY84" s="86"/>
      <c r="HXZ84" s="86"/>
      <c r="HYA84" s="86"/>
      <c r="HYB84" s="86"/>
      <c r="HYC84" s="86"/>
      <c r="HYD84" s="86"/>
      <c r="HYE84" s="86"/>
      <c r="HYF84" s="86"/>
      <c r="HYG84" s="86"/>
      <c r="HYH84" s="86"/>
      <c r="HYI84" s="86"/>
      <c r="HYJ84" s="86"/>
      <c r="HYK84" s="86"/>
      <c r="HYL84" s="86"/>
      <c r="HYM84" s="86"/>
      <c r="HYN84" s="86"/>
      <c r="HYO84" s="86"/>
      <c r="HYP84" s="86"/>
      <c r="HYQ84" s="86"/>
      <c r="HYR84" s="86"/>
      <c r="HYS84" s="86"/>
      <c r="HYT84" s="86"/>
      <c r="HYU84" s="86"/>
      <c r="HYV84" s="86"/>
      <c r="HYW84" s="86"/>
      <c r="HYX84" s="86"/>
      <c r="HYY84" s="86"/>
      <c r="HYZ84" s="86"/>
      <c r="HZA84" s="86"/>
      <c r="HZB84" s="86"/>
      <c r="HZC84" s="86"/>
      <c r="HZD84" s="86"/>
      <c r="HZE84" s="86"/>
      <c r="HZF84" s="86"/>
      <c r="HZG84" s="86"/>
      <c r="HZH84" s="86"/>
      <c r="HZI84" s="86"/>
      <c r="HZJ84" s="86"/>
      <c r="HZK84" s="86"/>
      <c r="HZL84" s="86"/>
      <c r="HZM84" s="86"/>
      <c r="HZN84" s="86"/>
      <c r="HZO84" s="86"/>
      <c r="HZP84" s="86"/>
      <c r="HZQ84" s="86"/>
      <c r="HZR84" s="86"/>
      <c r="HZS84" s="86"/>
      <c r="HZT84" s="86"/>
      <c r="HZU84" s="86"/>
      <c r="HZV84" s="86"/>
      <c r="HZW84" s="86"/>
      <c r="HZX84" s="86"/>
      <c r="HZY84" s="86"/>
      <c r="HZZ84" s="86"/>
      <c r="IAA84" s="86"/>
      <c r="IAB84" s="86"/>
      <c r="IAC84" s="86"/>
      <c r="IAD84" s="86"/>
      <c r="IAE84" s="86"/>
      <c r="IAF84" s="86"/>
      <c r="IAG84" s="86"/>
      <c r="IAH84" s="86"/>
      <c r="IAI84" s="86"/>
      <c r="IAJ84" s="86"/>
      <c r="IAK84" s="86"/>
      <c r="IAL84" s="86"/>
      <c r="IAM84" s="86"/>
      <c r="IAN84" s="86"/>
      <c r="IAO84" s="86"/>
      <c r="IAP84" s="86"/>
      <c r="IAQ84" s="86"/>
      <c r="IAR84" s="86"/>
      <c r="IAS84" s="86"/>
      <c r="IAT84" s="86"/>
      <c r="IAU84" s="86"/>
      <c r="IAV84" s="86"/>
      <c r="IAW84" s="86"/>
      <c r="IAX84" s="86"/>
      <c r="IAY84" s="86"/>
      <c r="IAZ84" s="86"/>
      <c r="IBA84" s="86"/>
      <c r="IBB84" s="86"/>
      <c r="IBC84" s="86"/>
      <c r="IBD84" s="86"/>
      <c r="IBE84" s="86"/>
      <c r="IBF84" s="86"/>
      <c r="IBG84" s="86"/>
      <c r="IBH84" s="86"/>
      <c r="IBI84" s="86"/>
      <c r="IBJ84" s="86"/>
      <c r="IBK84" s="86"/>
      <c r="IBL84" s="86"/>
      <c r="IBM84" s="86"/>
      <c r="IBN84" s="86"/>
      <c r="IBO84" s="86"/>
      <c r="IBP84" s="86"/>
      <c r="IBQ84" s="86"/>
      <c r="IBR84" s="86"/>
      <c r="IBS84" s="86"/>
      <c r="IBT84" s="86"/>
      <c r="IBU84" s="86"/>
      <c r="IBV84" s="86"/>
      <c r="IBW84" s="86"/>
      <c r="IBX84" s="86"/>
      <c r="IBY84" s="86"/>
      <c r="IBZ84" s="86"/>
      <c r="ICA84" s="86"/>
      <c r="ICB84" s="86"/>
      <c r="ICC84" s="86"/>
      <c r="ICD84" s="86"/>
      <c r="ICE84" s="86"/>
      <c r="ICF84" s="86"/>
      <c r="ICG84" s="86"/>
      <c r="ICH84" s="86"/>
      <c r="ICI84" s="86"/>
      <c r="ICJ84" s="86"/>
      <c r="ICK84" s="86"/>
      <c r="ICL84" s="86"/>
      <c r="ICM84" s="86"/>
      <c r="ICN84" s="86"/>
      <c r="ICO84" s="86"/>
      <c r="ICP84" s="86"/>
      <c r="ICQ84" s="86"/>
      <c r="ICR84" s="86"/>
      <c r="ICS84" s="86"/>
      <c r="ICT84" s="86"/>
      <c r="ICU84" s="86"/>
      <c r="ICV84" s="86"/>
      <c r="ICW84" s="86"/>
      <c r="ICX84" s="86"/>
      <c r="ICY84" s="86"/>
      <c r="ICZ84" s="86"/>
      <c r="IDA84" s="86"/>
      <c r="IDB84" s="86"/>
      <c r="IDC84" s="86"/>
      <c r="IDD84" s="86"/>
      <c r="IDE84" s="86"/>
      <c r="IDF84" s="86"/>
      <c r="IDG84" s="86"/>
      <c r="IDH84" s="86"/>
      <c r="IDI84" s="86"/>
      <c r="IDJ84" s="86"/>
      <c r="IDK84" s="86"/>
      <c r="IDL84" s="86"/>
      <c r="IDM84" s="86"/>
      <c r="IDN84" s="86"/>
      <c r="IDO84" s="86"/>
      <c r="IDP84" s="86"/>
      <c r="IDQ84" s="86"/>
      <c r="IDR84" s="86"/>
      <c r="IDS84" s="86"/>
      <c r="IDT84" s="86"/>
      <c r="IDU84" s="86"/>
      <c r="IDV84" s="86"/>
      <c r="IDW84" s="86"/>
      <c r="IDX84" s="86"/>
      <c r="IDY84" s="86"/>
      <c r="IDZ84" s="86"/>
      <c r="IEA84" s="86"/>
      <c r="IEB84" s="86"/>
      <c r="IEC84" s="86"/>
      <c r="IED84" s="86"/>
      <c r="IEE84" s="86"/>
      <c r="IEF84" s="86"/>
      <c r="IEG84" s="86"/>
      <c r="IEH84" s="86"/>
      <c r="IEI84" s="86"/>
      <c r="IEJ84" s="86"/>
      <c r="IEK84" s="86"/>
      <c r="IEL84" s="86"/>
      <c r="IEM84" s="86"/>
      <c r="IEN84" s="86"/>
      <c r="IEO84" s="86"/>
      <c r="IEP84" s="86"/>
      <c r="IEQ84" s="86"/>
      <c r="IER84" s="86"/>
      <c r="IES84" s="86"/>
      <c r="IET84" s="86"/>
      <c r="IEU84" s="86"/>
      <c r="IEV84" s="86"/>
      <c r="IEW84" s="86"/>
      <c r="IEX84" s="86"/>
      <c r="IEY84" s="86"/>
      <c r="IEZ84" s="86"/>
      <c r="IFA84" s="86"/>
      <c r="IFB84" s="86"/>
      <c r="IFC84" s="86"/>
      <c r="IFD84" s="86"/>
      <c r="IFE84" s="86"/>
      <c r="IFF84" s="86"/>
      <c r="IFG84" s="86"/>
      <c r="IFH84" s="86"/>
      <c r="IFI84" s="86"/>
      <c r="IFJ84" s="86"/>
      <c r="IFK84" s="86"/>
      <c r="IFL84" s="86"/>
      <c r="IFM84" s="86"/>
      <c r="IFN84" s="86"/>
      <c r="IFO84" s="86"/>
      <c r="IFP84" s="86"/>
      <c r="IFQ84" s="86"/>
      <c r="IFR84" s="86"/>
      <c r="IFS84" s="86"/>
      <c r="IFT84" s="86"/>
      <c r="IFU84" s="86"/>
      <c r="IFV84" s="86"/>
      <c r="IFW84" s="86"/>
      <c r="IFX84" s="86"/>
      <c r="IFY84" s="86"/>
      <c r="IFZ84" s="86"/>
      <c r="IGA84" s="86"/>
      <c r="IGB84" s="86"/>
      <c r="IGC84" s="86"/>
      <c r="IGD84" s="86"/>
      <c r="IGE84" s="86"/>
      <c r="IGF84" s="86"/>
      <c r="IGG84" s="86"/>
      <c r="IGH84" s="86"/>
      <c r="IGI84" s="86"/>
      <c r="IGJ84" s="86"/>
      <c r="IGK84" s="86"/>
      <c r="IGL84" s="86"/>
      <c r="IGM84" s="86"/>
      <c r="IGN84" s="86"/>
      <c r="IGO84" s="86"/>
      <c r="IGP84" s="86"/>
      <c r="IGQ84" s="86"/>
      <c r="IGR84" s="86"/>
      <c r="IGS84" s="86"/>
      <c r="IGT84" s="86"/>
      <c r="IGU84" s="86"/>
      <c r="IGV84" s="86"/>
      <c r="IGW84" s="86"/>
      <c r="IGX84" s="86"/>
      <c r="IGY84" s="86"/>
      <c r="IGZ84" s="86"/>
      <c r="IHA84" s="86"/>
      <c r="IHB84" s="86"/>
      <c r="IHC84" s="86"/>
      <c r="IHD84" s="86"/>
      <c r="IHE84" s="86"/>
      <c r="IHF84" s="86"/>
      <c r="IHG84" s="86"/>
      <c r="IHH84" s="86"/>
      <c r="IHI84" s="86"/>
      <c r="IHJ84" s="86"/>
      <c r="IHK84" s="86"/>
      <c r="IHL84" s="86"/>
      <c r="IHM84" s="86"/>
      <c r="IHN84" s="86"/>
      <c r="IHO84" s="86"/>
      <c r="IHP84" s="86"/>
      <c r="IHQ84" s="86"/>
      <c r="IHR84" s="86"/>
      <c r="IHS84" s="86"/>
      <c r="IHT84" s="86"/>
      <c r="IHU84" s="86"/>
      <c r="IHV84" s="86"/>
      <c r="IHW84" s="86"/>
      <c r="IHX84" s="86"/>
      <c r="IHY84" s="86"/>
      <c r="IHZ84" s="86"/>
      <c r="IIA84" s="86"/>
      <c r="IIB84" s="86"/>
      <c r="IIC84" s="86"/>
      <c r="IID84" s="86"/>
      <c r="IIE84" s="86"/>
      <c r="IIF84" s="86"/>
      <c r="IIG84" s="86"/>
      <c r="IIH84" s="86"/>
      <c r="III84" s="86"/>
      <c r="IIJ84" s="86"/>
      <c r="IIK84" s="86"/>
      <c r="IIL84" s="86"/>
      <c r="IIM84" s="86"/>
      <c r="IIN84" s="86"/>
      <c r="IIO84" s="86"/>
      <c r="IIP84" s="86"/>
      <c r="IIQ84" s="86"/>
      <c r="IIR84" s="86"/>
      <c r="IIS84" s="86"/>
      <c r="IIT84" s="86"/>
      <c r="IIU84" s="86"/>
      <c r="IIV84" s="86"/>
      <c r="IIW84" s="86"/>
      <c r="IIX84" s="86"/>
      <c r="IIY84" s="86"/>
      <c r="IIZ84" s="86"/>
      <c r="IJA84" s="86"/>
      <c r="IJB84" s="86"/>
      <c r="IJC84" s="86"/>
      <c r="IJD84" s="86"/>
      <c r="IJE84" s="86"/>
      <c r="IJF84" s="86"/>
      <c r="IJG84" s="86"/>
      <c r="IJH84" s="86"/>
      <c r="IJI84" s="86"/>
      <c r="IJJ84" s="86"/>
      <c r="IJK84" s="86"/>
      <c r="IJL84" s="86"/>
      <c r="IJM84" s="86"/>
      <c r="IJN84" s="86"/>
      <c r="IJO84" s="86"/>
      <c r="IJP84" s="86"/>
      <c r="IJQ84" s="86"/>
      <c r="IJR84" s="86"/>
      <c r="IJS84" s="86"/>
      <c r="IJT84" s="86"/>
      <c r="IJU84" s="86"/>
      <c r="IJV84" s="86"/>
      <c r="IJW84" s="86"/>
      <c r="IJX84" s="86"/>
      <c r="IJY84" s="86"/>
      <c r="IJZ84" s="86"/>
      <c r="IKA84" s="86"/>
      <c r="IKB84" s="86"/>
      <c r="IKC84" s="86"/>
      <c r="IKD84" s="86"/>
      <c r="IKE84" s="86"/>
      <c r="IKF84" s="86"/>
      <c r="IKG84" s="86"/>
      <c r="IKH84" s="86"/>
      <c r="IKI84" s="86"/>
      <c r="IKJ84" s="86"/>
      <c r="IKK84" s="86"/>
      <c r="IKL84" s="86"/>
      <c r="IKM84" s="86"/>
      <c r="IKN84" s="86"/>
      <c r="IKO84" s="86"/>
      <c r="IKP84" s="86"/>
      <c r="IKQ84" s="86"/>
      <c r="IKR84" s="86"/>
      <c r="IKS84" s="86"/>
      <c r="IKT84" s="86"/>
      <c r="IKU84" s="86"/>
      <c r="IKV84" s="86"/>
      <c r="IKW84" s="86"/>
      <c r="IKX84" s="86"/>
      <c r="IKY84" s="86"/>
      <c r="IKZ84" s="86"/>
      <c r="ILA84" s="86"/>
      <c r="ILB84" s="86"/>
      <c r="ILC84" s="86"/>
      <c r="ILD84" s="86"/>
      <c r="ILE84" s="86"/>
      <c r="ILF84" s="86"/>
      <c r="ILG84" s="86"/>
      <c r="ILH84" s="86"/>
      <c r="ILI84" s="86"/>
      <c r="ILJ84" s="86"/>
      <c r="ILK84" s="86"/>
      <c r="ILL84" s="86"/>
      <c r="ILM84" s="86"/>
      <c r="ILN84" s="86"/>
      <c r="ILO84" s="86"/>
      <c r="ILP84" s="86"/>
      <c r="ILQ84" s="86"/>
      <c r="ILR84" s="86"/>
      <c r="ILS84" s="86"/>
      <c r="ILT84" s="86"/>
      <c r="ILU84" s="86"/>
      <c r="ILV84" s="86"/>
      <c r="ILW84" s="86"/>
      <c r="ILX84" s="86"/>
      <c r="ILY84" s="86"/>
      <c r="ILZ84" s="86"/>
      <c r="IMA84" s="86"/>
      <c r="IMB84" s="86"/>
      <c r="IMC84" s="86"/>
      <c r="IMD84" s="86"/>
      <c r="IME84" s="86"/>
      <c r="IMF84" s="86"/>
      <c r="IMG84" s="86"/>
      <c r="IMH84" s="86"/>
      <c r="IMI84" s="86"/>
      <c r="IMJ84" s="86"/>
      <c r="IMK84" s="86"/>
      <c r="IML84" s="86"/>
      <c r="IMM84" s="86"/>
      <c r="IMN84" s="86"/>
      <c r="IMO84" s="86"/>
      <c r="IMP84" s="86"/>
      <c r="IMQ84" s="86"/>
      <c r="IMR84" s="86"/>
      <c r="IMS84" s="86"/>
      <c r="IMT84" s="86"/>
      <c r="IMU84" s="86"/>
      <c r="IMV84" s="86"/>
      <c r="IMW84" s="86"/>
      <c r="IMX84" s="86"/>
      <c r="IMY84" s="86"/>
      <c r="IMZ84" s="86"/>
      <c r="INA84" s="86"/>
      <c r="INB84" s="86"/>
      <c r="INC84" s="86"/>
      <c r="IND84" s="86"/>
      <c r="INE84" s="86"/>
      <c r="INF84" s="86"/>
      <c r="ING84" s="86"/>
      <c r="INH84" s="86"/>
      <c r="INI84" s="86"/>
      <c r="INJ84" s="86"/>
      <c r="INK84" s="86"/>
      <c r="INL84" s="86"/>
      <c r="INM84" s="86"/>
      <c r="INN84" s="86"/>
      <c r="INO84" s="86"/>
      <c r="INP84" s="86"/>
      <c r="INQ84" s="86"/>
      <c r="INR84" s="86"/>
      <c r="INS84" s="86"/>
      <c r="INT84" s="86"/>
      <c r="INU84" s="86"/>
      <c r="INV84" s="86"/>
      <c r="INW84" s="86"/>
      <c r="INX84" s="86"/>
      <c r="INY84" s="86"/>
      <c r="INZ84" s="86"/>
      <c r="IOA84" s="86"/>
      <c r="IOB84" s="86"/>
      <c r="IOC84" s="86"/>
      <c r="IOD84" s="86"/>
      <c r="IOE84" s="86"/>
      <c r="IOF84" s="86"/>
      <c r="IOG84" s="86"/>
      <c r="IOH84" s="86"/>
      <c r="IOI84" s="86"/>
      <c r="IOJ84" s="86"/>
      <c r="IOK84" s="86"/>
      <c r="IOL84" s="86"/>
      <c r="IOM84" s="86"/>
      <c r="ION84" s="86"/>
      <c r="IOO84" s="86"/>
      <c r="IOP84" s="86"/>
      <c r="IOQ84" s="86"/>
      <c r="IOR84" s="86"/>
      <c r="IOS84" s="86"/>
      <c r="IOT84" s="86"/>
      <c r="IOU84" s="86"/>
      <c r="IOV84" s="86"/>
      <c r="IOW84" s="86"/>
      <c r="IOX84" s="86"/>
      <c r="IOY84" s="86"/>
      <c r="IOZ84" s="86"/>
      <c r="IPA84" s="86"/>
      <c r="IPB84" s="86"/>
      <c r="IPC84" s="86"/>
      <c r="IPD84" s="86"/>
      <c r="IPE84" s="86"/>
      <c r="IPF84" s="86"/>
      <c r="IPG84" s="86"/>
      <c r="IPH84" s="86"/>
      <c r="IPI84" s="86"/>
      <c r="IPJ84" s="86"/>
      <c r="IPK84" s="86"/>
      <c r="IPL84" s="86"/>
      <c r="IPM84" s="86"/>
      <c r="IPN84" s="86"/>
      <c r="IPO84" s="86"/>
      <c r="IPP84" s="86"/>
      <c r="IPQ84" s="86"/>
      <c r="IPR84" s="86"/>
      <c r="IPS84" s="86"/>
      <c r="IPT84" s="86"/>
      <c r="IPU84" s="86"/>
      <c r="IPV84" s="86"/>
      <c r="IPW84" s="86"/>
      <c r="IPX84" s="86"/>
      <c r="IPY84" s="86"/>
      <c r="IPZ84" s="86"/>
      <c r="IQA84" s="86"/>
      <c r="IQB84" s="86"/>
      <c r="IQC84" s="86"/>
      <c r="IQD84" s="86"/>
      <c r="IQE84" s="86"/>
      <c r="IQF84" s="86"/>
      <c r="IQG84" s="86"/>
      <c r="IQH84" s="86"/>
      <c r="IQI84" s="86"/>
      <c r="IQJ84" s="86"/>
      <c r="IQK84" s="86"/>
      <c r="IQL84" s="86"/>
      <c r="IQM84" s="86"/>
      <c r="IQN84" s="86"/>
      <c r="IQO84" s="86"/>
      <c r="IQP84" s="86"/>
      <c r="IQQ84" s="86"/>
      <c r="IQR84" s="86"/>
      <c r="IQS84" s="86"/>
      <c r="IQT84" s="86"/>
      <c r="IQU84" s="86"/>
      <c r="IQV84" s="86"/>
      <c r="IQW84" s="86"/>
      <c r="IQX84" s="86"/>
      <c r="IQY84" s="86"/>
      <c r="IQZ84" s="86"/>
      <c r="IRA84" s="86"/>
      <c r="IRB84" s="86"/>
      <c r="IRC84" s="86"/>
      <c r="IRD84" s="86"/>
      <c r="IRE84" s="86"/>
      <c r="IRF84" s="86"/>
      <c r="IRG84" s="86"/>
      <c r="IRH84" s="86"/>
      <c r="IRI84" s="86"/>
      <c r="IRJ84" s="86"/>
      <c r="IRK84" s="86"/>
      <c r="IRL84" s="86"/>
      <c r="IRM84" s="86"/>
      <c r="IRN84" s="86"/>
      <c r="IRO84" s="86"/>
      <c r="IRP84" s="86"/>
      <c r="IRQ84" s="86"/>
      <c r="IRR84" s="86"/>
      <c r="IRS84" s="86"/>
      <c r="IRT84" s="86"/>
      <c r="IRU84" s="86"/>
      <c r="IRV84" s="86"/>
      <c r="IRW84" s="86"/>
      <c r="IRX84" s="86"/>
      <c r="IRY84" s="86"/>
      <c r="IRZ84" s="86"/>
      <c r="ISA84" s="86"/>
      <c r="ISB84" s="86"/>
      <c r="ISC84" s="86"/>
      <c r="ISD84" s="86"/>
      <c r="ISE84" s="86"/>
      <c r="ISF84" s="86"/>
      <c r="ISG84" s="86"/>
      <c r="ISH84" s="86"/>
      <c r="ISI84" s="86"/>
      <c r="ISJ84" s="86"/>
      <c r="ISK84" s="86"/>
      <c r="ISL84" s="86"/>
      <c r="ISM84" s="86"/>
      <c r="ISN84" s="86"/>
      <c r="ISO84" s="86"/>
      <c r="ISP84" s="86"/>
      <c r="ISQ84" s="86"/>
      <c r="ISR84" s="86"/>
      <c r="ISS84" s="86"/>
      <c r="IST84" s="86"/>
      <c r="ISU84" s="86"/>
      <c r="ISV84" s="86"/>
      <c r="ISW84" s="86"/>
      <c r="ISX84" s="86"/>
      <c r="ISY84" s="86"/>
      <c r="ISZ84" s="86"/>
      <c r="ITA84" s="86"/>
      <c r="ITB84" s="86"/>
      <c r="ITC84" s="86"/>
      <c r="ITD84" s="86"/>
      <c r="ITE84" s="86"/>
      <c r="ITF84" s="86"/>
      <c r="ITG84" s="86"/>
      <c r="ITH84" s="86"/>
      <c r="ITI84" s="86"/>
      <c r="ITJ84" s="86"/>
      <c r="ITK84" s="86"/>
      <c r="ITL84" s="86"/>
      <c r="ITM84" s="86"/>
      <c r="ITN84" s="86"/>
      <c r="ITO84" s="86"/>
      <c r="ITP84" s="86"/>
      <c r="ITQ84" s="86"/>
      <c r="ITR84" s="86"/>
      <c r="ITS84" s="86"/>
      <c r="ITT84" s="86"/>
      <c r="ITU84" s="86"/>
      <c r="ITV84" s="86"/>
      <c r="ITW84" s="86"/>
      <c r="ITX84" s="86"/>
      <c r="ITY84" s="86"/>
      <c r="ITZ84" s="86"/>
      <c r="IUA84" s="86"/>
      <c r="IUB84" s="86"/>
      <c r="IUC84" s="86"/>
      <c r="IUD84" s="86"/>
      <c r="IUE84" s="86"/>
      <c r="IUF84" s="86"/>
      <c r="IUG84" s="86"/>
      <c r="IUH84" s="86"/>
      <c r="IUI84" s="86"/>
      <c r="IUJ84" s="86"/>
      <c r="IUK84" s="86"/>
      <c r="IUL84" s="86"/>
      <c r="IUM84" s="86"/>
      <c r="IUN84" s="86"/>
      <c r="IUO84" s="86"/>
      <c r="IUP84" s="86"/>
      <c r="IUQ84" s="86"/>
      <c r="IUR84" s="86"/>
      <c r="IUS84" s="86"/>
      <c r="IUT84" s="86"/>
      <c r="IUU84" s="86"/>
      <c r="IUV84" s="86"/>
      <c r="IUW84" s="86"/>
      <c r="IUX84" s="86"/>
      <c r="IUY84" s="86"/>
      <c r="IUZ84" s="86"/>
      <c r="IVA84" s="86"/>
      <c r="IVB84" s="86"/>
      <c r="IVC84" s="86"/>
      <c r="IVD84" s="86"/>
      <c r="IVE84" s="86"/>
      <c r="IVF84" s="86"/>
      <c r="IVG84" s="86"/>
      <c r="IVH84" s="86"/>
      <c r="IVI84" s="86"/>
      <c r="IVJ84" s="86"/>
      <c r="IVK84" s="86"/>
      <c r="IVL84" s="86"/>
      <c r="IVM84" s="86"/>
      <c r="IVN84" s="86"/>
      <c r="IVO84" s="86"/>
      <c r="IVP84" s="86"/>
      <c r="IVQ84" s="86"/>
      <c r="IVR84" s="86"/>
      <c r="IVS84" s="86"/>
      <c r="IVT84" s="86"/>
      <c r="IVU84" s="86"/>
      <c r="IVV84" s="86"/>
      <c r="IVW84" s="86"/>
      <c r="IVX84" s="86"/>
      <c r="IVY84" s="86"/>
      <c r="IVZ84" s="86"/>
      <c r="IWA84" s="86"/>
      <c r="IWB84" s="86"/>
      <c r="IWC84" s="86"/>
      <c r="IWD84" s="86"/>
      <c r="IWE84" s="86"/>
      <c r="IWF84" s="86"/>
      <c r="IWG84" s="86"/>
      <c r="IWH84" s="86"/>
      <c r="IWI84" s="86"/>
      <c r="IWJ84" s="86"/>
      <c r="IWK84" s="86"/>
      <c r="IWL84" s="86"/>
      <c r="IWM84" s="86"/>
      <c r="IWN84" s="86"/>
      <c r="IWO84" s="86"/>
      <c r="IWP84" s="86"/>
      <c r="IWQ84" s="86"/>
      <c r="IWR84" s="86"/>
      <c r="IWS84" s="86"/>
      <c r="IWT84" s="86"/>
      <c r="IWU84" s="86"/>
      <c r="IWV84" s="86"/>
      <c r="IWW84" s="86"/>
      <c r="IWX84" s="86"/>
      <c r="IWY84" s="86"/>
      <c r="IWZ84" s="86"/>
      <c r="IXA84" s="86"/>
      <c r="IXB84" s="86"/>
      <c r="IXC84" s="86"/>
      <c r="IXD84" s="86"/>
      <c r="IXE84" s="86"/>
      <c r="IXF84" s="86"/>
      <c r="IXG84" s="86"/>
      <c r="IXH84" s="86"/>
      <c r="IXI84" s="86"/>
      <c r="IXJ84" s="86"/>
      <c r="IXK84" s="86"/>
      <c r="IXL84" s="86"/>
      <c r="IXM84" s="86"/>
      <c r="IXN84" s="86"/>
      <c r="IXO84" s="86"/>
      <c r="IXP84" s="86"/>
      <c r="IXQ84" s="86"/>
      <c r="IXR84" s="86"/>
      <c r="IXS84" s="86"/>
      <c r="IXT84" s="86"/>
      <c r="IXU84" s="86"/>
      <c r="IXV84" s="86"/>
      <c r="IXW84" s="86"/>
      <c r="IXX84" s="86"/>
      <c r="IXY84" s="86"/>
      <c r="IXZ84" s="86"/>
      <c r="IYA84" s="86"/>
      <c r="IYB84" s="86"/>
      <c r="IYC84" s="86"/>
      <c r="IYD84" s="86"/>
      <c r="IYE84" s="86"/>
      <c r="IYF84" s="86"/>
      <c r="IYG84" s="86"/>
      <c r="IYH84" s="86"/>
      <c r="IYI84" s="86"/>
      <c r="IYJ84" s="86"/>
      <c r="IYK84" s="86"/>
      <c r="IYL84" s="86"/>
      <c r="IYM84" s="86"/>
      <c r="IYN84" s="86"/>
      <c r="IYO84" s="86"/>
      <c r="IYP84" s="86"/>
      <c r="IYQ84" s="86"/>
      <c r="IYR84" s="86"/>
      <c r="IYS84" s="86"/>
      <c r="IYT84" s="86"/>
      <c r="IYU84" s="86"/>
      <c r="IYV84" s="86"/>
      <c r="IYW84" s="86"/>
      <c r="IYX84" s="86"/>
      <c r="IYY84" s="86"/>
      <c r="IYZ84" s="86"/>
      <c r="IZA84" s="86"/>
      <c r="IZB84" s="86"/>
      <c r="IZC84" s="86"/>
      <c r="IZD84" s="86"/>
      <c r="IZE84" s="86"/>
      <c r="IZF84" s="86"/>
      <c r="IZG84" s="86"/>
      <c r="IZH84" s="86"/>
      <c r="IZI84" s="86"/>
      <c r="IZJ84" s="86"/>
      <c r="IZK84" s="86"/>
      <c r="IZL84" s="86"/>
      <c r="IZM84" s="86"/>
      <c r="IZN84" s="86"/>
      <c r="IZO84" s="86"/>
      <c r="IZP84" s="86"/>
      <c r="IZQ84" s="86"/>
      <c r="IZR84" s="86"/>
      <c r="IZS84" s="86"/>
      <c r="IZT84" s="86"/>
      <c r="IZU84" s="86"/>
      <c r="IZV84" s="86"/>
      <c r="IZW84" s="86"/>
      <c r="IZX84" s="86"/>
      <c r="IZY84" s="86"/>
      <c r="IZZ84" s="86"/>
      <c r="JAA84" s="86"/>
      <c r="JAB84" s="86"/>
      <c r="JAC84" s="86"/>
      <c r="JAD84" s="86"/>
      <c r="JAE84" s="86"/>
      <c r="JAF84" s="86"/>
      <c r="JAG84" s="86"/>
      <c r="JAH84" s="86"/>
      <c r="JAI84" s="86"/>
      <c r="JAJ84" s="86"/>
      <c r="JAK84" s="86"/>
      <c r="JAL84" s="86"/>
      <c r="JAM84" s="86"/>
      <c r="JAN84" s="86"/>
      <c r="JAO84" s="86"/>
      <c r="JAP84" s="86"/>
      <c r="JAQ84" s="86"/>
      <c r="JAR84" s="86"/>
      <c r="JAS84" s="86"/>
      <c r="JAT84" s="86"/>
      <c r="JAU84" s="86"/>
      <c r="JAV84" s="86"/>
      <c r="JAW84" s="86"/>
      <c r="JAX84" s="86"/>
      <c r="JAY84" s="86"/>
      <c r="JAZ84" s="86"/>
      <c r="JBA84" s="86"/>
      <c r="JBB84" s="86"/>
      <c r="JBC84" s="86"/>
      <c r="JBD84" s="86"/>
      <c r="JBE84" s="86"/>
      <c r="JBF84" s="86"/>
      <c r="JBG84" s="86"/>
      <c r="JBH84" s="86"/>
      <c r="JBI84" s="86"/>
      <c r="JBJ84" s="86"/>
      <c r="JBK84" s="86"/>
      <c r="JBL84" s="86"/>
      <c r="JBM84" s="86"/>
      <c r="JBN84" s="86"/>
      <c r="JBO84" s="86"/>
      <c r="JBP84" s="86"/>
      <c r="JBQ84" s="86"/>
      <c r="JBR84" s="86"/>
      <c r="JBS84" s="86"/>
      <c r="JBT84" s="86"/>
      <c r="JBU84" s="86"/>
      <c r="JBV84" s="86"/>
      <c r="JBW84" s="86"/>
      <c r="JBX84" s="86"/>
      <c r="JBY84" s="86"/>
      <c r="JBZ84" s="86"/>
      <c r="JCA84" s="86"/>
      <c r="JCB84" s="86"/>
      <c r="JCC84" s="86"/>
      <c r="JCD84" s="86"/>
      <c r="JCE84" s="86"/>
      <c r="JCF84" s="86"/>
      <c r="JCG84" s="86"/>
      <c r="JCH84" s="86"/>
      <c r="JCI84" s="86"/>
      <c r="JCJ84" s="86"/>
      <c r="JCK84" s="86"/>
      <c r="JCL84" s="86"/>
      <c r="JCM84" s="86"/>
      <c r="JCN84" s="86"/>
      <c r="JCO84" s="86"/>
      <c r="JCP84" s="86"/>
      <c r="JCQ84" s="86"/>
      <c r="JCR84" s="86"/>
      <c r="JCS84" s="86"/>
      <c r="JCT84" s="86"/>
      <c r="JCU84" s="86"/>
      <c r="JCV84" s="86"/>
      <c r="JCW84" s="86"/>
      <c r="JCX84" s="86"/>
      <c r="JCY84" s="86"/>
      <c r="JCZ84" s="86"/>
      <c r="JDA84" s="86"/>
      <c r="JDB84" s="86"/>
      <c r="JDC84" s="86"/>
      <c r="JDD84" s="86"/>
      <c r="JDE84" s="86"/>
      <c r="JDF84" s="86"/>
      <c r="JDG84" s="86"/>
      <c r="JDH84" s="86"/>
      <c r="JDI84" s="86"/>
      <c r="JDJ84" s="86"/>
      <c r="JDK84" s="86"/>
      <c r="JDL84" s="86"/>
      <c r="JDM84" s="86"/>
      <c r="JDN84" s="86"/>
      <c r="JDO84" s="86"/>
      <c r="JDP84" s="86"/>
      <c r="JDQ84" s="86"/>
      <c r="JDR84" s="86"/>
      <c r="JDS84" s="86"/>
      <c r="JDT84" s="86"/>
      <c r="JDU84" s="86"/>
      <c r="JDV84" s="86"/>
      <c r="JDW84" s="86"/>
      <c r="JDX84" s="86"/>
      <c r="JDY84" s="86"/>
      <c r="JDZ84" s="86"/>
      <c r="JEA84" s="86"/>
      <c r="JEB84" s="86"/>
      <c r="JEC84" s="86"/>
      <c r="JED84" s="86"/>
      <c r="JEE84" s="86"/>
      <c r="JEF84" s="86"/>
      <c r="JEG84" s="86"/>
      <c r="JEH84" s="86"/>
      <c r="JEI84" s="86"/>
      <c r="JEJ84" s="86"/>
      <c r="JEK84" s="86"/>
      <c r="JEL84" s="86"/>
      <c r="JEM84" s="86"/>
      <c r="JEN84" s="86"/>
      <c r="JEO84" s="86"/>
      <c r="JEP84" s="86"/>
      <c r="JEQ84" s="86"/>
      <c r="JER84" s="86"/>
      <c r="JES84" s="86"/>
      <c r="JET84" s="86"/>
      <c r="JEU84" s="86"/>
      <c r="JEV84" s="86"/>
      <c r="JEW84" s="86"/>
      <c r="JEX84" s="86"/>
      <c r="JEY84" s="86"/>
      <c r="JEZ84" s="86"/>
      <c r="JFA84" s="86"/>
      <c r="JFB84" s="86"/>
      <c r="JFC84" s="86"/>
      <c r="JFD84" s="86"/>
      <c r="JFE84" s="86"/>
      <c r="JFF84" s="86"/>
      <c r="JFG84" s="86"/>
      <c r="JFH84" s="86"/>
      <c r="JFI84" s="86"/>
      <c r="JFJ84" s="86"/>
      <c r="JFK84" s="86"/>
      <c r="JFL84" s="86"/>
      <c r="JFM84" s="86"/>
      <c r="JFN84" s="86"/>
      <c r="JFO84" s="86"/>
      <c r="JFP84" s="86"/>
      <c r="JFQ84" s="86"/>
      <c r="JFR84" s="86"/>
      <c r="JFS84" s="86"/>
      <c r="JFT84" s="86"/>
      <c r="JFU84" s="86"/>
      <c r="JFV84" s="86"/>
      <c r="JFW84" s="86"/>
      <c r="JFX84" s="86"/>
      <c r="JFY84" s="86"/>
      <c r="JFZ84" s="86"/>
      <c r="JGA84" s="86"/>
      <c r="JGB84" s="86"/>
      <c r="JGC84" s="86"/>
      <c r="JGD84" s="86"/>
      <c r="JGE84" s="86"/>
      <c r="JGF84" s="86"/>
      <c r="JGG84" s="86"/>
      <c r="JGH84" s="86"/>
      <c r="JGI84" s="86"/>
      <c r="JGJ84" s="86"/>
      <c r="JGK84" s="86"/>
      <c r="JGL84" s="86"/>
      <c r="JGM84" s="86"/>
      <c r="JGN84" s="86"/>
      <c r="JGO84" s="86"/>
      <c r="JGP84" s="86"/>
      <c r="JGQ84" s="86"/>
      <c r="JGR84" s="86"/>
      <c r="JGS84" s="86"/>
      <c r="JGT84" s="86"/>
      <c r="JGU84" s="86"/>
      <c r="JGV84" s="86"/>
      <c r="JGW84" s="86"/>
      <c r="JGX84" s="86"/>
      <c r="JGY84" s="86"/>
      <c r="JGZ84" s="86"/>
      <c r="JHA84" s="86"/>
      <c r="JHB84" s="86"/>
      <c r="JHC84" s="86"/>
      <c r="JHD84" s="86"/>
      <c r="JHE84" s="86"/>
      <c r="JHF84" s="86"/>
      <c r="JHG84" s="86"/>
      <c r="JHH84" s="86"/>
      <c r="JHI84" s="86"/>
      <c r="JHJ84" s="86"/>
      <c r="JHK84" s="86"/>
      <c r="JHL84" s="86"/>
      <c r="JHM84" s="86"/>
      <c r="JHN84" s="86"/>
      <c r="JHO84" s="86"/>
      <c r="JHP84" s="86"/>
      <c r="JHQ84" s="86"/>
      <c r="JHR84" s="86"/>
      <c r="JHS84" s="86"/>
      <c r="JHT84" s="86"/>
      <c r="JHU84" s="86"/>
      <c r="JHV84" s="86"/>
      <c r="JHW84" s="86"/>
      <c r="JHX84" s="86"/>
      <c r="JHY84" s="86"/>
      <c r="JHZ84" s="86"/>
      <c r="JIA84" s="86"/>
      <c r="JIB84" s="86"/>
      <c r="JIC84" s="86"/>
      <c r="JID84" s="86"/>
      <c r="JIE84" s="86"/>
      <c r="JIF84" s="86"/>
      <c r="JIG84" s="86"/>
      <c r="JIH84" s="86"/>
      <c r="JII84" s="86"/>
      <c r="JIJ84" s="86"/>
      <c r="JIK84" s="86"/>
      <c r="JIL84" s="86"/>
      <c r="JIM84" s="86"/>
      <c r="JIN84" s="86"/>
      <c r="JIO84" s="86"/>
      <c r="JIP84" s="86"/>
      <c r="JIQ84" s="86"/>
      <c r="JIR84" s="86"/>
      <c r="JIS84" s="86"/>
      <c r="JIT84" s="86"/>
      <c r="JIU84" s="86"/>
      <c r="JIV84" s="86"/>
      <c r="JIW84" s="86"/>
      <c r="JIX84" s="86"/>
      <c r="JIY84" s="86"/>
      <c r="JIZ84" s="86"/>
      <c r="JJA84" s="86"/>
      <c r="JJB84" s="86"/>
      <c r="JJC84" s="86"/>
      <c r="JJD84" s="86"/>
      <c r="JJE84" s="86"/>
      <c r="JJF84" s="86"/>
      <c r="JJG84" s="86"/>
      <c r="JJH84" s="86"/>
      <c r="JJI84" s="86"/>
      <c r="JJJ84" s="86"/>
      <c r="JJK84" s="86"/>
      <c r="JJL84" s="86"/>
      <c r="JJM84" s="86"/>
      <c r="JJN84" s="86"/>
      <c r="JJO84" s="86"/>
      <c r="JJP84" s="86"/>
      <c r="JJQ84" s="86"/>
      <c r="JJR84" s="86"/>
      <c r="JJS84" s="86"/>
      <c r="JJT84" s="86"/>
      <c r="JJU84" s="86"/>
      <c r="JJV84" s="86"/>
      <c r="JJW84" s="86"/>
      <c r="JJX84" s="86"/>
      <c r="JJY84" s="86"/>
      <c r="JJZ84" s="86"/>
      <c r="JKA84" s="86"/>
      <c r="JKB84" s="86"/>
      <c r="JKC84" s="86"/>
      <c r="JKD84" s="86"/>
      <c r="JKE84" s="86"/>
      <c r="JKF84" s="86"/>
      <c r="JKG84" s="86"/>
      <c r="JKH84" s="86"/>
      <c r="JKI84" s="86"/>
      <c r="JKJ84" s="86"/>
      <c r="JKK84" s="86"/>
      <c r="JKL84" s="86"/>
      <c r="JKM84" s="86"/>
      <c r="JKN84" s="86"/>
      <c r="JKO84" s="86"/>
      <c r="JKP84" s="86"/>
      <c r="JKQ84" s="86"/>
      <c r="JKR84" s="86"/>
      <c r="JKS84" s="86"/>
      <c r="JKT84" s="86"/>
      <c r="JKU84" s="86"/>
      <c r="JKV84" s="86"/>
      <c r="JKW84" s="86"/>
      <c r="JKX84" s="86"/>
      <c r="JKY84" s="86"/>
      <c r="JKZ84" s="86"/>
      <c r="JLA84" s="86"/>
      <c r="JLB84" s="86"/>
      <c r="JLC84" s="86"/>
      <c r="JLD84" s="86"/>
      <c r="JLE84" s="86"/>
      <c r="JLF84" s="86"/>
      <c r="JLG84" s="86"/>
      <c r="JLH84" s="86"/>
      <c r="JLI84" s="86"/>
      <c r="JLJ84" s="86"/>
      <c r="JLK84" s="86"/>
      <c r="JLL84" s="86"/>
      <c r="JLM84" s="86"/>
      <c r="JLN84" s="86"/>
      <c r="JLO84" s="86"/>
      <c r="JLP84" s="86"/>
      <c r="JLQ84" s="86"/>
      <c r="JLR84" s="86"/>
      <c r="JLS84" s="86"/>
      <c r="JLT84" s="86"/>
      <c r="JLU84" s="86"/>
      <c r="JLV84" s="86"/>
      <c r="JLW84" s="86"/>
      <c r="JLX84" s="86"/>
      <c r="JLY84" s="86"/>
      <c r="JLZ84" s="86"/>
      <c r="JMA84" s="86"/>
      <c r="JMB84" s="86"/>
      <c r="JMC84" s="86"/>
      <c r="JMD84" s="86"/>
      <c r="JME84" s="86"/>
      <c r="JMF84" s="86"/>
      <c r="JMG84" s="86"/>
      <c r="JMH84" s="86"/>
      <c r="JMI84" s="86"/>
      <c r="JMJ84" s="86"/>
      <c r="JMK84" s="86"/>
      <c r="JML84" s="86"/>
      <c r="JMM84" s="86"/>
      <c r="JMN84" s="86"/>
      <c r="JMO84" s="86"/>
      <c r="JMP84" s="86"/>
      <c r="JMQ84" s="86"/>
      <c r="JMR84" s="86"/>
      <c r="JMS84" s="86"/>
      <c r="JMT84" s="86"/>
      <c r="JMU84" s="86"/>
      <c r="JMV84" s="86"/>
      <c r="JMW84" s="86"/>
      <c r="JMX84" s="86"/>
      <c r="JMY84" s="86"/>
      <c r="JMZ84" s="86"/>
      <c r="JNA84" s="86"/>
      <c r="JNB84" s="86"/>
      <c r="JNC84" s="86"/>
      <c r="JND84" s="86"/>
      <c r="JNE84" s="86"/>
      <c r="JNF84" s="86"/>
      <c r="JNG84" s="86"/>
      <c r="JNH84" s="86"/>
      <c r="JNI84" s="86"/>
      <c r="JNJ84" s="86"/>
      <c r="JNK84" s="86"/>
      <c r="JNL84" s="86"/>
      <c r="JNM84" s="86"/>
      <c r="JNN84" s="86"/>
      <c r="JNO84" s="86"/>
      <c r="JNP84" s="86"/>
      <c r="JNQ84" s="86"/>
      <c r="JNR84" s="86"/>
      <c r="JNS84" s="86"/>
      <c r="JNT84" s="86"/>
      <c r="JNU84" s="86"/>
      <c r="JNV84" s="86"/>
      <c r="JNW84" s="86"/>
      <c r="JNX84" s="86"/>
      <c r="JNY84" s="86"/>
      <c r="JNZ84" s="86"/>
      <c r="JOA84" s="86"/>
      <c r="JOB84" s="86"/>
      <c r="JOC84" s="86"/>
      <c r="JOD84" s="86"/>
      <c r="JOE84" s="86"/>
      <c r="JOF84" s="86"/>
      <c r="JOG84" s="86"/>
      <c r="JOH84" s="86"/>
      <c r="JOI84" s="86"/>
      <c r="JOJ84" s="86"/>
      <c r="JOK84" s="86"/>
      <c r="JOL84" s="86"/>
      <c r="JOM84" s="86"/>
      <c r="JON84" s="86"/>
      <c r="JOO84" s="86"/>
      <c r="JOP84" s="86"/>
      <c r="JOQ84" s="86"/>
      <c r="JOR84" s="86"/>
      <c r="JOS84" s="86"/>
      <c r="JOT84" s="86"/>
      <c r="JOU84" s="86"/>
      <c r="JOV84" s="86"/>
      <c r="JOW84" s="86"/>
      <c r="JOX84" s="86"/>
      <c r="JOY84" s="86"/>
      <c r="JOZ84" s="86"/>
      <c r="JPA84" s="86"/>
      <c r="JPB84" s="86"/>
      <c r="JPC84" s="86"/>
      <c r="JPD84" s="86"/>
      <c r="JPE84" s="86"/>
      <c r="JPF84" s="86"/>
      <c r="JPG84" s="86"/>
      <c r="JPH84" s="86"/>
      <c r="JPI84" s="86"/>
      <c r="JPJ84" s="86"/>
      <c r="JPK84" s="86"/>
      <c r="JPL84" s="86"/>
      <c r="JPM84" s="86"/>
      <c r="JPN84" s="86"/>
      <c r="JPO84" s="86"/>
      <c r="JPP84" s="86"/>
      <c r="JPQ84" s="86"/>
      <c r="JPR84" s="86"/>
      <c r="JPS84" s="86"/>
      <c r="JPT84" s="86"/>
      <c r="JPU84" s="86"/>
      <c r="JPV84" s="86"/>
      <c r="JPW84" s="86"/>
      <c r="JPX84" s="86"/>
      <c r="JPY84" s="86"/>
      <c r="JPZ84" s="86"/>
      <c r="JQA84" s="86"/>
      <c r="JQB84" s="86"/>
      <c r="JQC84" s="86"/>
      <c r="JQD84" s="86"/>
      <c r="JQE84" s="86"/>
      <c r="JQF84" s="86"/>
      <c r="JQG84" s="86"/>
      <c r="JQH84" s="86"/>
      <c r="JQI84" s="86"/>
      <c r="JQJ84" s="86"/>
      <c r="JQK84" s="86"/>
      <c r="JQL84" s="86"/>
      <c r="JQM84" s="86"/>
      <c r="JQN84" s="86"/>
      <c r="JQO84" s="86"/>
      <c r="JQP84" s="86"/>
      <c r="JQQ84" s="86"/>
      <c r="JQR84" s="86"/>
      <c r="JQS84" s="86"/>
      <c r="JQT84" s="86"/>
      <c r="JQU84" s="86"/>
      <c r="JQV84" s="86"/>
      <c r="JQW84" s="86"/>
      <c r="JQX84" s="86"/>
      <c r="JQY84" s="86"/>
      <c r="JQZ84" s="86"/>
      <c r="JRA84" s="86"/>
      <c r="JRB84" s="86"/>
      <c r="JRC84" s="86"/>
      <c r="JRD84" s="86"/>
      <c r="JRE84" s="86"/>
      <c r="JRF84" s="86"/>
      <c r="JRG84" s="86"/>
      <c r="JRH84" s="86"/>
      <c r="JRI84" s="86"/>
      <c r="JRJ84" s="86"/>
      <c r="JRK84" s="86"/>
      <c r="JRL84" s="86"/>
      <c r="JRM84" s="86"/>
      <c r="JRN84" s="86"/>
      <c r="JRO84" s="86"/>
      <c r="JRP84" s="86"/>
      <c r="JRQ84" s="86"/>
      <c r="JRR84" s="86"/>
      <c r="JRS84" s="86"/>
      <c r="JRT84" s="86"/>
      <c r="JRU84" s="86"/>
      <c r="JRV84" s="86"/>
      <c r="JRW84" s="86"/>
      <c r="JRX84" s="86"/>
      <c r="JRY84" s="86"/>
      <c r="JRZ84" s="86"/>
      <c r="JSA84" s="86"/>
      <c r="JSB84" s="86"/>
      <c r="JSC84" s="86"/>
      <c r="JSD84" s="86"/>
      <c r="JSE84" s="86"/>
      <c r="JSF84" s="86"/>
      <c r="JSG84" s="86"/>
      <c r="JSH84" s="86"/>
      <c r="JSI84" s="86"/>
      <c r="JSJ84" s="86"/>
      <c r="JSK84" s="86"/>
      <c r="JSL84" s="86"/>
      <c r="JSM84" s="86"/>
      <c r="JSN84" s="86"/>
      <c r="JSO84" s="86"/>
      <c r="JSP84" s="86"/>
      <c r="JSQ84" s="86"/>
      <c r="JSR84" s="86"/>
      <c r="JSS84" s="86"/>
      <c r="JST84" s="86"/>
      <c r="JSU84" s="86"/>
      <c r="JSV84" s="86"/>
      <c r="JSW84" s="86"/>
      <c r="JSX84" s="86"/>
      <c r="JSY84" s="86"/>
      <c r="JSZ84" s="86"/>
      <c r="JTA84" s="86"/>
      <c r="JTB84" s="86"/>
      <c r="JTC84" s="86"/>
      <c r="JTD84" s="86"/>
      <c r="JTE84" s="86"/>
      <c r="JTF84" s="86"/>
      <c r="JTG84" s="86"/>
      <c r="JTH84" s="86"/>
      <c r="JTI84" s="86"/>
      <c r="JTJ84" s="86"/>
      <c r="JTK84" s="86"/>
      <c r="JTL84" s="86"/>
      <c r="JTM84" s="86"/>
      <c r="JTN84" s="86"/>
      <c r="JTO84" s="86"/>
      <c r="JTP84" s="86"/>
      <c r="JTQ84" s="86"/>
      <c r="JTR84" s="86"/>
      <c r="JTS84" s="86"/>
      <c r="JTT84" s="86"/>
      <c r="JTU84" s="86"/>
      <c r="JTV84" s="86"/>
      <c r="JTW84" s="86"/>
      <c r="JTX84" s="86"/>
      <c r="JTY84" s="86"/>
      <c r="JTZ84" s="86"/>
      <c r="JUA84" s="86"/>
      <c r="JUB84" s="86"/>
      <c r="JUC84" s="86"/>
      <c r="JUD84" s="86"/>
      <c r="JUE84" s="86"/>
      <c r="JUF84" s="86"/>
      <c r="JUG84" s="86"/>
      <c r="JUH84" s="86"/>
      <c r="JUI84" s="86"/>
      <c r="JUJ84" s="86"/>
      <c r="JUK84" s="86"/>
      <c r="JUL84" s="86"/>
      <c r="JUM84" s="86"/>
      <c r="JUN84" s="86"/>
      <c r="JUO84" s="86"/>
      <c r="JUP84" s="86"/>
      <c r="JUQ84" s="86"/>
      <c r="JUR84" s="86"/>
      <c r="JUS84" s="86"/>
      <c r="JUT84" s="86"/>
      <c r="JUU84" s="86"/>
      <c r="JUV84" s="86"/>
      <c r="JUW84" s="86"/>
      <c r="JUX84" s="86"/>
      <c r="JUY84" s="86"/>
      <c r="JUZ84" s="86"/>
      <c r="JVA84" s="86"/>
      <c r="JVB84" s="86"/>
      <c r="JVC84" s="86"/>
      <c r="JVD84" s="86"/>
      <c r="JVE84" s="86"/>
      <c r="JVF84" s="86"/>
      <c r="JVG84" s="86"/>
      <c r="JVH84" s="86"/>
      <c r="JVI84" s="86"/>
      <c r="JVJ84" s="86"/>
      <c r="JVK84" s="86"/>
      <c r="JVL84" s="86"/>
      <c r="JVM84" s="86"/>
      <c r="JVN84" s="86"/>
      <c r="JVO84" s="86"/>
      <c r="JVP84" s="86"/>
      <c r="JVQ84" s="86"/>
      <c r="JVR84" s="86"/>
      <c r="JVS84" s="86"/>
      <c r="JVT84" s="86"/>
      <c r="JVU84" s="86"/>
      <c r="JVV84" s="86"/>
      <c r="JVW84" s="86"/>
      <c r="JVX84" s="86"/>
      <c r="JVY84" s="86"/>
      <c r="JVZ84" s="86"/>
      <c r="JWA84" s="86"/>
      <c r="JWB84" s="86"/>
      <c r="JWC84" s="86"/>
      <c r="JWD84" s="86"/>
      <c r="JWE84" s="86"/>
      <c r="JWF84" s="86"/>
      <c r="JWG84" s="86"/>
      <c r="JWH84" s="86"/>
      <c r="JWI84" s="86"/>
      <c r="JWJ84" s="86"/>
      <c r="JWK84" s="86"/>
      <c r="JWL84" s="86"/>
      <c r="JWM84" s="86"/>
      <c r="JWN84" s="86"/>
      <c r="JWO84" s="86"/>
      <c r="JWP84" s="86"/>
      <c r="JWQ84" s="86"/>
      <c r="JWR84" s="86"/>
      <c r="JWS84" s="86"/>
      <c r="JWT84" s="86"/>
      <c r="JWU84" s="86"/>
      <c r="JWV84" s="86"/>
      <c r="JWW84" s="86"/>
      <c r="JWX84" s="86"/>
      <c r="JWY84" s="86"/>
      <c r="JWZ84" s="86"/>
      <c r="JXA84" s="86"/>
      <c r="JXB84" s="86"/>
      <c r="JXC84" s="86"/>
      <c r="JXD84" s="86"/>
      <c r="JXE84" s="86"/>
      <c r="JXF84" s="86"/>
      <c r="JXG84" s="86"/>
      <c r="JXH84" s="86"/>
      <c r="JXI84" s="86"/>
      <c r="JXJ84" s="86"/>
      <c r="JXK84" s="86"/>
      <c r="JXL84" s="86"/>
      <c r="JXM84" s="86"/>
      <c r="JXN84" s="86"/>
      <c r="JXO84" s="86"/>
      <c r="JXP84" s="86"/>
      <c r="JXQ84" s="86"/>
      <c r="JXR84" s="86"/>
      <c r="JXS84" s="86"/>
      <c r="JXT84" s="86"/>
      <c r="JXU84" s="86"/>
      <c r="JXV84" s="86"/>
      <c r="JXW84" s="86"/>
      <c r="JXX84" s="86"/>
      <c r="JXY84" s="86"/>
      <c r="JXZ84" s="86"/>
      <c r="JYA84" s="86"/>
      <c r="JYB84" s="86"/>
      <c r="JYC84" s="86"/>
      <c r="JYD84" s="86"/>
      <c r="JYE84" s="86"/>
      <c r="JYF84" s="86"/>
      <c r="JYG84" s="86"/>
      <c r="JYH84" s="86"/>
      <c r="JYI84" s="86"/>
      <c r="JYJ84" s="86"/>
      <c r="JYK84" s="86"/>
      <c r="JYL84" s="86"/>
      <c r="JYM84" s="86"/>
      <c r="JYN84" s="86"/>
      <c r="JYO84" s="86"/>
      <c r="JYP84" s="86"/>
      <c r="JYQ84" s="86"/>
      <c r="JYR84" s="86"/>
      <c r="JYS84" s="86"/>
      <c r="JYT84" s="86"/>
      <c r="JYU84" s="86"/>
      <c r="JYV84" s="86"/>
      <c r="JYW84" s="86"/>
      <c r="JYX84" s="86"/>
      <c r="JYY84" s="86"/>
      <c r="JYZ84" s="86"/>
      <c r="JZA84" s="86"/>
      <c r="JZB84" s="86"/>
      <c r="JZC84" s="86"/>
      <c r="JZD84" s="86"/>
      <c r="JZE84" s="86"/>
      <c r="JZF84" s="86"/>
      <c r="JZG84" s="86"/>
      <c r="JZH84" s="86"/>
      <c r="JZI84" s="86"/>
      <c r="JZJ84" s="86"/>
      <c r="JZK84" s="86"/>
      <c r="JZL84" s="86"/>
      <c r="JZM84" s="86"/>
      <c r="JZN84" s="86"/>
      <c r="JZO84" s="86"/>
      <c r="JZP84" s="86"/>
      <c r="JZQ84" s="86"/>
      <c r="JZR84" s="86"/>
      <c r="JZS84" s="86"/>
      <c r="JZT84" s="86"/>
      <c r="JZU84" s="86"/>
      <c r="JZV84" s="86"/>
      <c r="JZW84" s="86"/>
      <c r="JZX84" s="86"/>
      <c r="JZY84" s="86"/>
      <c r="JZZ84" s="86"/>
      <c r="KAA84" s="86"/>
      <c r="KAB84" s="86"/>
      <c r="KAC84" s="86"/>
      <c r="KAD84" s="86"/>
      <c r="KAE84" s="86"/>
      <c r="KAF84" s="86"/>
      <c r="KAG84" s="86"/>
      <c r="KAH84" s="86"/>
      <c r="KAI84" s="86"/>
      <c r="KAJ84" s="86"/>
      <c r="KAK84" s="86"/>
      <c r="KAL84" s="86"/>
      <c r="KAM84" s="86"/>
      <c r="KAN84" s="86"/>
      <c r="KAO84" s="86"/>
      <c r="KAP84" s="86"/>
      <c r="KAQ84" s="86"/>
      <c r="KAR84" s="86"/>
      <c r="KAS84" s="86"/>
      <c r="KAT84" s="86"/>
      <c r="KAU84" s="86"/>
      <c r="KAV84" s="86"/>
      <c r="KAW84" s="86"/>
      <c r="KAX84" s="86"/>
      <c r="KAY84" s="86"/>
      <c r="KAZ84" s="86"/>
      <c r="KBA84" s="86"/>
      <c r="KBB84" s="86"/>
      <c r="KBC84" s="86"/>
      <c r="KBD84" s="86"/>
      <c r="KBE84" s="86"/>
      <c r="KBF84" s="86"/>
      <c r="KBG84" s="86"/>
      <c r="KBH84" s="86"/>
      <c r="KBI84" s="86"/>
      <c r="KBJ84" s="86"/>
      <c r="KBK84" s="86"/>
      <c r="KBL84" s="86"/>
      <c r="KBM84" s="86"/>
      <c r="KBN84" s="86"/>
      <c r="KBO84" s="86"/>
      <c r="KBP84" s="86"/>
      <c r="KBQ84" s="86"/>
      <c r="KBR84" s="86"/>
      <c r="KBS84" s="86"/>
      <c r="KBT84" s="86"/>
      <c r="KBU84" s="86"/>
      <c r="KBV84" s="86"/>
      <c r="KBW84" s="86"/>
      <c r="KBX84" s="86"/>
      <c r="KBY84" s="86"/>
      <c r="KBZ84" s="86"/>
      <c r="KCA84" s="86"/>
      <c r="KCB84" s="86"/>
      <c r="KCC84" s="86"/>
      <c r="KCD84" s="86"/>
      <c r="KCE84" s="86"/>
      <c r="KCF84" s="86"/>
      <c r="KCG84" s="86"/>
      <c r="KCH84" s="86"/>
      <c r="KCI84" s="86"/>
      <c r="KCJ84" s="86"/>
      <c r="KCK84" s="86"/>
      <c r="KCL84" s="86"/>
      <c r="KCM84" s="86"/>
      <c r="KCN84" s="86"/>
      <c r="KCO84" s="86"/>
      <c r="KCP84" s="86"/>
      <c r="KCQ84" s="86"/>
      <c r="KCR84" s="86"/>
      <c r="KCS84" s="86"/>
      <c r="KCT84" s="86"/>
      <c r="KCU84" s="86"/>
      <c r="KCV84" s="86"/>
      <c r="KCW84" s="86"/>
      <c r="KCX84" s="86"/>
      <c r="KCY84" s="86"/>
      <c r="KCZ84" s="86"/>
      <c r="KDA84" s="86"/>
      <c r="KDB84" s="86"/>
      <c r="KDC84" s="86"/>
      <c r="KDD84" s="86"/>
      <c r="KDE84" s="86"/>
      <c r="KDF84" s="86"/>
      <c r="KDG84" s="86"/>
      <c r="KDH84" s="86"/>
      <c r="KDI84" s="86"/>
      <c r="KDJ84" s="86"/>
      <c r="KDK84" s="86"/>
      <c r="KDL84" s="86"/>
      <c r="KDM84" s="86"/>
      <c r="KDN84" s="86"/>
      <c r="KDO84" s="86"/>
      <c r="KDP84" s="86"/>
      <c r="KDQ84" s="86"/>
      <c r="KDR84" s="86"/>
      <c r="KDS84" s="86"/>
      <c r="KDT84" s="86"/>
      <c r="KDU84" s="86"/>
      <c r="KDV84" s="86"/>
      <c r="KDW84" s="86"/>
      <c r="KDX84" s="86"/>
      <c r="KDY84" s="86"/>
      <c r="KDZ84" s="86"/>
      <c r="KEA84" s="86"/>
      <c r="KEB84" s="86"/>
      <c r="KEC84" s="86"/>
      <c r="KED84" s="86"/>
      <c r="KEE84" s="86"/>
      <c r="KEF84" s="86"/>
      <c r="KEG84" s="86"/>
      <c r="KEH84" s="86"/>
      <c r="KEI84" s="86"/>
      <c r="KEJ84" s="86"/>
      <c r="KEK84" s="86"/>
      <c r="KEL84" s="86"/>
      <c r="KEM84" s="86"/>
      <c r="KEN84" s="86"/>
      <c r="KEO84" s="86"/>
      <c r="KEP84" s="86"/>
      <c r="KEQ84" s="86"/>
      <c r="KER84" s="86"/>
      <c r="KES84" s="86"/>
      <c r="KET84" s="86"/>
      <c r="KEU84" s="86"/>
      <c r="KEV84" s="86"/>
      <c r="KEW84" s="86"/>
      <c r="KEX84" s="86"/>
      <c r="KEY84" s="86"/>
      <c r="KEZ84" s="86"/>
      <c r="KFA84" s="86"/>
      <c r="KFB84" s="86"/>
      <c r="KFC84" s="86"/>
      <c r="KFD84" s="86"/>
      <c r="KFE84" s="86"/>
      <c r="KFF84" s="86"/>
      <c r="KFG84" s="86"/>
      <c r="KFH84" s="86"/>
      <c r="KFI84" s="86"/>
      <c r="KFJ84" s="86"/>
      <c r="KFK84" s="86"/>
      <c r="KFL84" s="86"/>
      <c r="KFM84" s="86"/>
      <c r="KFN84" s="86"/>
      <c r="KFO84" s="86"/>
      <c r="KFP84" s="86"/>
      <c r="KFQ84" s="86"/>
      <c r="KFR84" s="86"/>
      <c r="KFS84" s="86"/>
      <c r="KFT84" s="86"/>
      <c r="KFU84" s="86"/>
      <c r="KFV84" s="86"/>
      <c r="KFW84" s="86"/>
      <c r="KFX84" s="86"/>
      <c r="KFY84" s="86"/>
      <c r="KFZ84" s="86"/>
      <c r="KGA84" s="86"/>
      <c r="KGB84" s="86"/>
      <c r="KGC84" s="86"/>
      <c r="KGD84" s="86"/>
      <c r="KGE84" s="86"/>
      <c r="KGF84" s="86"/>
      <c r="KGG84" s="86"/>
      <c r="KGH84" s="86"/>
      <c r="KGI84" s="86"/>
      <c r="KGJ84" s="86"/>
      <c r="KGK84" s="86"/>
      <c r="KGL84" s="86"/>
      <c r="KGM84" s="86"/>
      <c r="KGN84" s="86"/>
      <c r="KGO84" s="86"/>
      <c r="KGP84" s="86"/>
      <c r="KGQ84" s="86"/>
      <c r="KGR84" s="86"/>
      <c r="KGS84" s="86"/>
      <c r="KGT84" s="86"/>
      <c r="KGU84" s="86"/>
      <c r="KGV84" s="86"/>
      <c r="KGW84" s="86"/>
      <c r="KGX84" s="86"/>
      <c r="KGY84" s="86"/>
      <c r="KGZ84" s="86"/>
      <c r="KHA84" s="86"/>
      <c r="KHB84" s="86"/>
      <c r="KHC84" s="86"/>
      <c r="KHD84" s="86"/>
      <c r="KHE84" s="86"/>
      <c r="KHF84" s="86"/>
      <c r="KHG84" s="86"/>
      <c r="KHH84" s="86"/>
      <c r="KHI84" s="86"/>
      <c r="KHJ84" s="86"/>
      <c r="KHK84" s="86"/>
      <c r="KHL84" s="86"/>
      <c r="KHM84" s="86"/>
      <c r="KHN84" s="86"/>
      <c r="KHO84" s="86"/>
      <c r="KHP84" s="86"/>
      <c r="KHQ84" s="86"/>
      <c r="KHR84" s="86"/>
      <c r="KHS84" s="86"/>
      <c r="KHT84" s="86"/>
      <c r="KHU84" s="86"/>
      <c r="KHV84" s="86"/>
      <c r="KHW84" s="86"/>
      <c r="KHX84" s="86"/>
      <c r="KHY84" s="86"/>
      <c r="KHZ84" s="86"/>
      <c r="KIA84" s="86"/>
      <c r="KIB84" s="86"/>
      <c r="KIC84" s="86"/>
      <c r="KID84" s="86"/>
      <c r="KIE84" s="86"/>
      <c r="KIF84" s="86"/>
      <c r="KIG84" s="86"/>
      <c r="KIH84" s="86"/>
      <c r="KII84" s="86"/>
      <c r="KIJ84" s="86"/>
      <c r="KIK84" s="86"/>
      <c r="KIL84" s="86"/>
      <c r="KIM84" s="86"/>
      <c r="KIN84" s="86"/>
      <c r="KIO84" s="86"/>
      <c r="KIP84" s="86"/>
      <c r="KIQ84" s="86"/>
      <c r="KIR84" s="86"/>
      <c r="KIS84" s="86"/>
      <c r="KIT84" s="86"/>
      <c r="KIU84" s="86"/>
      <c r="KIV84" s="86"/>
      <c r="KIW84" s="86"/>
      <c r="KIX84" s="86"/>
      <c r="KIY84" s="86"/>
      <c r="KIZ84" s="86"/>
      <c r="KJA84" s="86"/>
      <c r="KJB84" s="86"/>
      <c r="KJC84" s="86"/>
      <c r="KJD84" s="86"/>
      <c r="KJE84" s="86"/>
      <c r="KJF84" s="86"/>
      <c r="KJG84" s="86"/>
      <c r="KJH84" s="86"/>
      <c r="KJI84" s="86"/>
      <c r="KJJ84" s="86"/>
      <c r="KJK84" s="86"/>
      <c r="KJL84" s="86"/>
      <c r="KJM84" s="86"/>
      <c r="KJN84" s="86"/>
      <c r="KJO84" s="86"/>
      <c r="KJP84" s="86"/>
      <c r="KJQ84" s="86"/>
      <c r="KJR84" s="86"/>
      <c r="KJS84" s="86"/>
      <c r="KJT84" s="86"/>
      <c r="KJU84" s="86"/>
      <c r="KJV84" s="86"/>
      <c r="KJW84" s="86"/>
      <c r="KJX84" s="86"/>
      <c r="KJY84" s="86"/>
      <c r="KJZ84" s="86"/>
      <c r="KKA84" s="86"/>
      <c r="KKB84" s="86"/>
      <c r="KKC84" s="86"/>
      <c r="KKD84" s="86"/>
      <c r="KKE84" s="86"/>
      <c r="KKF84" s="86"/>
      <c r="KKG84" s="86"/>
      <c r="KKH84" s="86"/>
      <c r="KKI84" s="86"/>
      <c r="KKJ84" s="86"/>
      <c r="KKK84" s="86"/>
      <c r="KKL84" s="86"/>
      <c r="KKM84" s="86"/>
      <c r="KKN84" s="86"/>
      <c r="KKO84" s="86"/>
      <c r="KKP84" s="86"/>
      <c r="KKQ84" s="86"/>
      <c r="KKR84" s="86"/>
      <c r="KKS84" s="86"/>
      <c r="KKT84" s="86"/>
      <c r="KKU84" s="86"/>
      <c r="KKV84" s="86"/>
      <c r="KKW84" s="86"/>
      <c r="KKX84" s="86"/>
      <c r="KKY84" s="86"/>
      <c r="KKZ84" s="86"/>
      <c r="KLA84" s="86"/>
      <c r="KLB84" s="86"/>
      <c r="KLC84" s="86"/>
      <c r="KLD84" s="86"/>
      <c r="KLE84" s="86"/>
      <c r="KLF84" s="86"/>
      <c r="KLG84" s="86"/>
      <c r="KLH84" s="86"/>
      <c r="KLI84" s="86"/>
      <c r="KLJ84" s="86"/>
      <c r="KLK84" s="86"/>
      <c r="KLL84" s="86"/>
      <c r="KLM84" s="86"/>
      <c r="KLN84" s="86"/>
      <c r="KLO84" s="86"/>
      <c r="KLP84" s="86"/>
      <c r="KLQ84" s="86"/>
      <c r="KLR84" s="86"/>
      <c r="KLS84" s="86"/>
      <c r="KLT84" s="86"/>
      <c r="KLU84" s="86"/>
      <c r="KLV84" s="86"/>
      <c r="KLW84" s="86"/>
      <c r="KLX84" s="86"/>
      <c r="KLY84" s="86"/>
      <c r="KLZ84" s="86"/>
      <c r="KMA84" s="86"/>
      <c r="KMB84" s="86"/>
      <c r="KMC84" s="86"/>
      <c r="KMD84" s="86"/>
      <c r="KME84" s="86"/>
      <c r="KMF84" s="86"/>
      <c r="KMG84" s="86"/>
      <c r="KMH84" s="86"/>
      <c r="KMI84" s="86"/>
      <c r="KMJ84" s="86"/>
      <c r="KMK84" s="86"/>
      <c r="KML84" s="86"/>
      <c r="KMM84" s="86"/>
      <c r="KMN84" s="86"/>
      <c r="KMO84" s="86"/>
      <c r="KMP84" s="86"/>
      <c r="KMQ84" s="86"/>
      <c r="KMR84" s="86"/>
      <c r="KMS84" s="86"/>
      <c r="KMT84" s="86"/>
      <c r="KMU84" s="86"/>
      <c r="KMV84" s="86"/>
      <c r="KMW84" s="86"/>
      <c r="KMX84" s="86"/>
      <c r="KMY84" s="86"/>
      <c r="KMZ84" s="86"/>
      <c r="KNA84" s="86"/>
      <c r="KNB84" s="86"/>
      <c r="KNC84" s="86"/>
      <c r="KND84" s="86"/>
      <c r="KNE84" s="86"/>
      <c r="KNF84" s="86"/>
      <c r="KNG84" s="86"/>
      <c r="KNH84" s="86"/>
      <c r="KNI84" s="86"/>
      <c r="KNJ84" s="86"/>
      <c r="KNK84" s="86"/>
      <c r="KNL84" s="86"/>
      <c r="KNM84" s="86"/>
      <c r="KNN84" s="86"/>
      <c r="KNO84" s="86"/>
      <c r="KNP84" s="86"/>
      <c r="KNQ84" s="86"/>
      <c r="KNR84" s="86"/>
      <c r="KNS84" s="86"/>
      <c r="KNT84" s="86"/>
      <c r="KNU84" s="86"/>
      <c r="KNV84" s="86"/>
      <c r="KNW84" s="86"/>
      <c r="KNX84" s="86"/>
      <c r="KNY84" s="86"/>
      <c r="KNZ84" s="86"/>
      <c r="KOA84" s="86"/>
      <c r="KOB84" s="86"/>
      <c r="KOC84" s="86"/>
      <c r="KOD84" s="86"/>
      <c r="KOE84" s="86"/>
      <c r="KOF84" s="86"/>
      <c r="KOG84" s="86"/>
      <c r="KOH84" s="86"/>
      <c r="KOI84" s="86"/>
      <c r="KOJ84" s="86"/>
      <c r="KOK84" s="86"/>
      <c r="KOL84" s="86"/>
      <c r="KOM84" s="86"/>
      <c r="KON84" s="86"/>
      <c r="KOO84" s="86"/>
      <c r="KOP84" s="86"/>
      <c r="KOQ84" s="86"/>
      <c r="KOR84" s="86"/>
      <c r="KOS84" s="86"/>
      <c r="KOT84" s="86"/>
      <c r="KOU84" s="86"/>
      <c r="KOV84" s="86"/>
      <c r="KOW84" s="86"/>
      <c r="KOX84" s="86"/>
      <c r="KOY84" s="86"/>
      <c r="KOZ84" s="86"/>
      <c r="KPA84" s="86"/>
      <c r="KPB84" s="86"/>
      <c r="KPC84" s="86"/>
      <c r="KPD84" s="86"/>
      <c r="KPE84" s="86"/>
      <c r="KPF84" s="86"/>
      <c r="KPG84" s="86"/>
      <c r="KPH84" s="86"/>
      <c r="KPI84" s="86"/>
      <c r="KPJ84" s="86"/>
      <c r="KPK84" s="86"/>
      <c r="KPL84" s="86"/>
      <c r="KPM84" s="86"/>
      <c r="KPN84" s="86"/>
      <c r="KPO84" s="86"/>
      <c r="KPP84" s="86"/>
      <c r="KPQ84" s="86"/>
      <c r="KPR84" s="86"/>
      <c r="KPS84" s="86"/>
      <c r="KPT84" s="86"/>
      <c r="KPU84" s="86"/>
      <c r="KPV84" s="86"/>
      <c r="KPW84" s="86"/>
      <c r="KPX84" s="86"/>
      <c r="KPY84" s="86"/>
      <c r="KPZ84" s="86"/>
      <c r="KQA84" s="86"/>
      <c r="KQB84" s="86"/>
      <c r="KQC84" s="86"/>
      <c r="KQD84" s="86"/>
      <c r="KQE84" s="86"/>
      <c r="KQF84" s="86"/>
      <c r="KQG84" s="86"/>
      <c r="KQH84" s="86"/>
      <c r="KQI84" s="86"/>
      <c r="KQJ84" s="86"/>
      <c r="KQK84" s="86"/>
      <c r="KQL84" s="86"/>
      <c r="KQM84" s="86"/>
      <c r="KQN84" s="86"/>
      <c r="KQO84" s="86"/>
      <c r="KQP84" s="86"/>
      <c r="KQQ84" s="86"/>
      <c r="KQR84" s="86"/>
      <c r="KQS84" s="86"/>
      <c r="KQT84" s="86"/>
      <c r="KQU84" s="86"/>
      <c r="KQV84" s="86"/>
      <c r="KQW84" s="86"/>
      <c r="KQX84" s="86"/>
      <c r="KQY84" s="86"/>
      <c r="KQZ84" s="86"/>
      <c r="KRA84" s="86"/>
      <c r="KRB84" s="86"/>
      <c r="KRC84" s="86"/>
      <c r="KRD84" s="86"/>
      <c r="KRE84" s="86"/>
      <c r="KRF84" s="86"/>
      <c r="KRG84" s="86"/>
      <c r="KRH84" s="86"/>
      <c r="KRI84" s="86"/>
      <c r="KRJ84" s="86"/>
      <c r="KRK84" s="86"/>
      <c r="KRL84" s="86"/>
      <c r="KRM84" s="86"/>
      <c r="KRN84" s="86"/>
      <c r="KRO84" s="86"/>
      <c r="KRP84" s="86"/>
      <c r="KRQ84" s="86"/>
      <c r="KRR84" s="86"/>
      <c r="KRS84" s="86"/>
      <c r="KRT84" s="86"/>
      <c r="KRU84" s="86"/>
      <c r="KRV84" s="86"/>
      <c r="KRW84" s="86"/>
      <c r="KRX84" s="86"/>
      <c r="KRY84" s="86"/>
      <c r="KRZ84" s="86"/>
      <c r="KSA84" s="86"/>
      <c r="KSB84" s="86"/>
      <c r="KSC84" s="86"/>
      <c r="KSD84" s="86"/>
      <c r="KSE84" s="86"/>
      <c r="KSF84" s="86"/>
      <c r="KSG84" s="86"/>
      <c r="KSH84" s="86"/>
      <c r="KSI84" s="86"/>
      <c r="KSJ84" s="86"/>
      <c r="KSK84" s="86"/>
      <c r="KSL84" s="86"/>
      <c r="KSM84" s="86"/>
      <c r="KSN84" s="86"/>
      <c r="KSO84" s="86"/>
      <c r="KSP84" s="86"/>
      <c r="KSQ84" s="86"/>
      <c r="KSR84" s="86"/>
      <c r="KSS84" s="86"/>
      <c r="KST84" s="86"/>
      <c r="KSU84" s="86"/>
      <c r="KSV84" s="86"/>
      <c r="KSW84" s="86"/>
      <c r="KSX84" s="86"/>
      <c r="KSY84" s="86"/>
      <c r="KSZ84" s="86"/>
      <c r="KTA84" s="86"/>
      <c r="KTB84" s="86"/>
      <c r="KTC84" s="86"/>
      <c r="KTD84" s="86"/>
      <c r="KTE84" s="86"/>
      <c r="KTF84" s="86"/>
      <c r="KTG84" s="86"/>
      <c r="KTH84" s="86"/>
      <c r="KTI84" s="86"/>
      <c r="KTJ84" s="86"/>
      <c r="KTK84" s="86"/>
      <c r="KTL84" s="86"/>
      <c r="KTM84" s="86"/>
      <c r="KTN84" s="86"/>
      <c r="KTO84" s="86"/>
      <c r="KTP84" s="86"/>
      <c r="KTQ84" s="86"/>
      <c r="KTR84" s="86"/>
      <c r="KTS84" s="86"/>
      <c r="KTT84" s="86"/>
      <c r="KTU84" s="86"/>
      <c r="KTV84" s="86"/>
      <c r="KTW84" s="86"/>
      <c r="KTX84" s="86"/>
      <c r="KTY84" s="86"/>
      <c r="KTZ84" s="86"/>
      <c r="KUA84" s="86"/>
      <c r="KUB84" s="86"/>
      <c r="KUC84" s="86"/>
      <c r="KUD84" s="86"/>
      <c r="KUE84" s="86"/>
      <c r="KUF84" s="86"/>
      <c r="KUG84" s="86"/>
      <c r="KUH84" s="86"/>
      <c r="KUI84" s="86"/>
      <c r="KUJ84" s="86"/>
      <c r="KUK84" s="86"/>
      <c r="KUL84" s="86"/>
      <c r="KUM84" s="86"/>
      <c r="KUN84" s="86"/>
      <c r="KUO84" s="86"/>
      <c r="KUP84" s="86"/>
      <c r="KUQ84" s="86"/>
      <c r="KUR84" s="86"/>
      <c r="KUS84" s="86"/>
      <c r="KUT84" s="86"/>
      <c r="KUU84" s="86"/>
      <c r="KUV84" s="86"/>
      <c r="KUW84" s="86"/>
      <c r="KUX84" s="86"/>
      <c r="KUY84" s="86"/>
      <c r="KUZ84" s="86"/>
      <c r="KVA84" s="86"/>
      <c r="KVB84" s="86"/>
      <c r="KVC84" s="86"/>
      <c r="KVD84" s="86"/>
      <c r="KVE84" s="86"/>
      <c r="KVF84" s="86"/>
      <c r="KVG84" s="86"/>
      <c r="KVH84" s="86"/>
      <c r="KVI84" s="86"/>
      <c r="KVJ84" s="86"/>
      <c r="KVK84" s="86"/>
      <c r="KVL84" s="86"/>
      <c r="KVM84" s="86"/>
      <c r="KVN84" s="86"/>
      <c r="KVO84" s="86"/>
      <c r="KVP84" s="86"/>
      <c r="KVQ84" s="86"/>
      <c r="KVR84" s="86"/>
      <c r="KVS84" s="86"/>
      <c r="KVT84" s="86"/>
      <c r="KVU84" s="86"/>
      <c r="KVV84" s="86"/>
      <c r="KVW84" s="86"/>
      <c r="KVX84" s="86"/>
      <c r="KVY84" s="86"/>
      <c r="KVZ84" s="86"/>
      <c r="KWA84" s="86"/>
      <c r="KWB84" s="86"/>
      <c r="KWC84" s="86"/>
      <c r="KWD84" s="86"/>
      <c r="KWE84" s="86"/>
      <c r="KWF84" s="86"/>
      <c r="KWG84" s="86"/>
      <c r="KWH84" s="86"/>
      <c r="KWI84" s="86"/>
      <c r="KWJ84" s="86"/>
      <c r="KWK84" s="86"/>
      <c r="KWL84" s="86"/>
      <c r="KWM84" s="86"/>
      <c r="KWN84" s="86"/>
      <c r="KWO84" s="86"/>
      <c r="KWP84" s="86"/>
      <c r="KWQ84" s="86"/>
      <c r="KWR84" s="86"/>
      <c r="KWS84" s="86"/>
      <c r="KWT84" s="86"/>
      <c r="KWU84" s="86"/>
      <c r="KWV84" s="86"/>
      <c r="KWW84" s="86"/>
      <c r="KWX84" s="86"/>
      <c r="KWY84" s="86"/>
      <c r="KWZ84" s="86"/>
      <c r="KXA84" s="86"/>
      <c r="KXB84" s="86"/>
      <c r="KXC84" s="86"/>
      <c r="KXD84" s="86"/>
      <c r="KXE84" s="86"/>
      <c r="KXF84" s="86"/>
      <c r="KXG84" s="86"/>
      <c r="KXH84" s="86"/>
      <c r="KXI84" s="86"/>
      <c r="KXJ84" s="86"/>
      <c r="KXK84" s="86"/>
      <c r="KXL84" s="86"/>
      <c r="KXM84" s="86"/>
      <c r="KXN84" s="86"/>
      <c r="KXO84" s="86"/>
      <c r="KXP84" s="86"/>
      <c r="KXQ84" s="86"/>
      <c r="KXR84" s="86"/>
      <c r="KXS84" s="86"/>
      <c r="KXT84" s="86"/>
      <c r="KXU84" s="86"/>
      <c r="KXV84" s="86"/>
      <c r="KXW84" s="86"/>
      <c r="KXX84" s="86"/>
      <c r="KXY84" s="86"/>
      <c r="KXZ84" s="86"/>
      <c r="KYA84" s="86"/>
      <c r="KYB84" s="86"/>
      <c r="KYC84" s="86"/>
      <c r="KYD84" s="86"/>
      <c r="KYE84" s="86"/>
      <c r="KYF84" s="86"/>
      <c r="KYG84" s="86"/>
      <c r="KYH84" s="86"/>
      <c r="KYI84" s="86"/>
      <c r="KYJ84" s="86"/>
      <c r="KYK84" s="86"/>
      <c r="KYL84" s="86"/>
      <c r="KYM84" s="86"/>
      <c r="KYN84" s="86"/>
      <c r="KYO84" s="86"/>
      <c r="KYP84" s="86"/>
      <c r="KYQ84" s="86"/>
      <c r="KYR84" s="86"/>
      <c r="KYS84" s="86"/>
      <c r="KYT84" s="86"/>
      <c r="KYU84" s="86"/>
      <c r="KYV84" s="86"/>
      <c r="KYW84" s="86"/>
      <c r="KYX84" s="86"/>
      <c r="KYY84" s="86"/>
      <c r="KYZ84" s="86"/>
      <c r="KZA84" s="86"/>
      <c r="KZB84" s="86"/>
      <c r="KZC84" s="86"/>
      <c r="KZD84" s="86"/>
      <c r="KZE84" s="86"/>
      <c r="KZF84" s="86"/>
      <c r="KZG84" s="86"/>
      <c r="KZH84" s="86"/>
      <c r="KZI84" s="86"/>
      <c r="KZJ84" s="86"/>
      <c r="KZK84" s="86"/>
      <c r="KZL84" s="86"/>
      <c r="KZM84" s="86"/>
      <c r="KZN84" s="86"/>
      <c r="KZO84" s="86"/>
      <c r="KZP84" s="86"/>
      <c r="KZQ84" s="86"/>
      <c r="KZR84" s="86"/>
      <c r="KZS84" s="86"/>
      <c r="KZT84" s="86"/>
      <c r="KZU84" s="86"/>
      <c r="KZV84" s="86"/>
      <c r="KZW84" s="86"/>
      <c r="KZX84" s="86"/>
      <c r="KZY84" s="86"/>
      <c r="KZZ84" s="86"/>
      <c r="LAA84" s="86"/>
      <c r="LAB84" s="86"/>
      <c r="LAC84" s="86"/>
      <c r="LAD84" s="86"/>
      <c r="LAE84" s="86"/>
      <c r="LAF84" s="86"/>
      <c r="LAG84" s="86"/>
      <c r="LAH84" s="86"/>
      <c r="LAI84" s="86"/>
      <c r="LAJ84" s="86"/>
      <c r="LAK84" s="86"/>
      <c r="LAL84" s="86"/>
      <c r="LAM84" s="86"/>
      <c r="LAN84" s="86"/>
      <c r="LAO84" s="86"/>
      <c r="LAP84" s="86"/>
      <c r="LAQ84" s="86"/>
      <c r="LAR84" s="86"/>
      <c r="LAS84" s="86"/>
      <c r="LAT84" s="86"/>
      <c r="LAU84" s="86"/>
      <c r="LAV84" s="86"/>
      <c r="LAW84" s="86"/>
      <c r="LAX84" s="86"/>
      <c r="LAY84" s="86"/>
      <c r="LAZ84" s="86"/>
      <c r="LBA84" s="86"/>
      <c r="LBB84" s="86"/>
      <c r="LBC84" s="86"/>
      <c r="LBD84" s="86"/>
      <c r="LBE84" s="86"/>
      <c r="LBF84" s="86"/>
      <c r="LBG84" s="86"/>
      <c r="LBH84" s="86"/>
      <c r="LBI84" s="86"/>
      <c r="LBJ84" s="86"/>
      <c r="LBK84" s="86"/>
      <c r="LBL84" s="86"/>
      <c r="LBM84" s="86"/>
      <c r="LBN84" s="86"/>
      <c r="LBO84" s="86"/>
      <c r="LBP84" s="86"/>
      <c r="LBQ84" s="86"/>
      <c r="LBR84" s="86"/>
      <c r="LBS84" s="86"/>
      <c r="LBT84" s="86"/>
      <c r="LBU84" s="86"/>
      <c r="LBV84" s="86"/>
      <c r="LBW84" s="86"/>
      <c r="LBX84" s="86"/>
      <c r="LBY84" s="86"/>
      <c r="LBZ84" s="86"/>
      <c r="LCA84" s="86"/>
      <c r="LCB84" s="86"/>
      <c r="LCC84" s="86"/>
      <c r="LCD84" s="86"/>
      <c r="LCE84" s="86"/>
      <c r="LCF84" s="86"/>
      <c r="LCG84" s="86"/>
      <c r="LCH84" s="86"/>
      <c r="LCI84" s="86"/>
      <c r="LCJ84" s="86"/>
      <c r="LCK84" s="86"/>
      <c r="LCL84" s="86"/>
      <c r="LCM84" s="86"/>
      <c r="LCN84" s="86"/>
      <c r="LCO84" s="86"/>
      <c r="LCP84" s="86"/>
      <c r="LCQ84" s="86"/>
      <c r="LCR84" s="86"/>
      <c r="LCS84" s="86"/>
      <c r="LCT84" s="86"/>
      <c r="LCU84" s="86"/>
      <c r="LCV84" s="86"/>
      <c r="LCW84" s="86"/>
      <c r="LCX84" s="86"/>
      <c r="LCY84" s="86"/>
      <c r="LCZ84" s="86"/>
      <c r="LDA84" s="86"/>
      <c r="LDB84" s="86"/>
      <c r="LDC84" s="86"/>
      <c r="LDD84" s="86"/>
      <c r="LDE84" s="86"/>
      <c r="LDF84" s="86"/>
      <c r="LDG84" s="86"/>
      <c r="LDH84" s="86"/>
      <c r="LDI84" s="86"/>
      <c r="LDJ84" s="86"/>
      <c r="LDK84" s="86"/>
      <c r="LDL84" s="86"/>
      <c r="LDM84" s="86"/>
      <c r="LDN84" s="86"/>
      <c r="LDO84" s="86"/>
      <c r="LDP84" s="86"/>
      <c r="LDQ84" s="86"/>
      <c r="LDR84" s="86"/>
      <c r="LDS84" s="86"/>
      <c r="LDT84" s="86"/>
      <c r="LDU84" s="86"/>
      <c r="LDV84" s="86"/>
      <c r="LDW84" s="86"/>
      <c r="LDX84" s="86"/>
      <c r="LDY84" s="86"/>
      <c r="LDZ84" s="86"/>
      <c r="LEA84" s="86"/>
      <c r="LEB84" s="86"/>
      <c r="LEC84" s="86"/>
      <c r="LED84" s="86"/>
      <c r="LEE84" s="86"/>
      <c r="LEF84" s="86"/>
      <c r="LEG84" s="86"/>
      <c r="LEH84" s="86"/>
      <c r="LEI84" s="86"/>
      <c r="LEJ84" s="86"/>
      <c r="LEK84" s="86"/>
      <c r="LEL84" s="86"/>
      <c r="LEM84" s="86"/>
      <c r="LEN84" s="86"/>
      <c r="LEO84" s="86"/>
      <c r="LEP84" s="86"/>
      <c r="LEQ84" s="86"/>
      <c r="LER84" s="86"/>
      <c r="LES84" s="86"/>
      <c r="LET84" s="86"/>
      <c r="LEU84" s="86"/>
      <c r="LEV84" s="86"/>
      <c r="LEW84" s="86"/>
      <c r="LEX84" s="86"/>
      <c r="LEY84" s="86"/>
      <c r="LEZ84" s="86"/>
      <c r="LFA84" s="86"/>
      <c r="LFB84" s="86"/>
      <c r="LFC84" s="86"/>
      <c r="LFD84" s="86"/>
      <c r="LFE84" s="86"/>
      <c r="LFF84" s="86"/>
      <c r="LFG84" s="86"/>
      <c r="LFH84" s="86"/>
      <c r="LFI84" s="86"/>
      <c r="LFJ84" s="86"/>
      <c r="LFK84" s="86"/>
      <c r="LFL84" s="86"/>
      <c r="LFM84" s="86"/>
      <c r="LFN84" s="86"/>
      <c r="LFO84" s="86"/>
      <c r="LFP84" s="86"/>
      <c r="LFQ84" s="86"/>
      <c r="LFR84" s="86"/>
      <c r="LFS84" s="86"/>
      <c r="LFT84" s="86"/>
      <c r="LFU84" s="86"/>
      <c r="LFV84" s="86"/>
      <c r="LFW84" s="86"/>
      <c r="LFX84" s="86"/>
      <c r="LFY84" s="86"/>
      <c r="LFZ84" s="86"/>
      <c r="LGA84" s="86"/>
      <c r="LGB84" s="86"/>
      <c r="LGC84" s="86"/>
      <c r="LGD84" s="86"/>
      <c r="LGE84" s="86"/>
      <c r="LGF84" s="86"/>
      <c r="LGG84" s="86"/>
      <c r="LGH84" s="86"/>
      <c r="LGI84" s="86"/>
      <c r="LGJ84" s="86"/>
      <c r="LGK84" s="86"/>
      <c r="LGL84" s="86"/>
      <c r="LGM84" s="86"/>
      <c r="LGN84" s="86"/>
      <c r="LGO84" s="86"/>
      <c r="LGP84" s="86"/>
      <c r="LGQ84" s="86"/>
      <c r="LGR84" s="86"/>
      <c r="LGS84" s="86"/>
      <c r="LGT84" s="86"/>
      <c r="LGU84" s="86"/>
      <c r="LGV84" s="86"/>
      <c r="LGW84" s="86"/>
      <c r="LGX84" s="86"/>
      <c r="LGY84" s="86"/>
      <c r="LGZ84" s="86"/>
      <c r="LHA84" s="86"/>
      <c r="LHB84" s="86"/>
      <c r="LHC84" s="86"/>
      <c r="LHD84" s="86"/>
      <c r="LHE84" s="86"/>
      <c r="LHF84" s="86"/>
      <c r="LHG84" s="86"/>
      <c r="LHH84" s="86"/>
      <c r="LHI84" s="86"/>
      <c r="LHJ84" s="86"/>
      <c r="LHK84" s="86"/>
      <c r="LHL84" s="86"/>
      <c r="LHM84" s="86"/>
      <c r="LHN84" s="86"/>
      <c r="LHO84" s="86"/>
      <c r="LHP84" s="86"/>
      <c r="LHQ84" s="86"/>
      <c r="LHR84" s="86"/>
      <c r="LHS84" s="86"/>
      <c r="LHT84" s="86"/>
      <c r="LHU84" s="86"/>
      <c r="LHV84" s="86"/>
      <c r="LHW84" s="86"/>
      <c r="LHX84" s="86"/>
      <c r="LHY84" s="86"/>
      <c r="LHZ84" s="86"/>
      <c r="LIA84" s="86"/>
      <c r="LIB84" s="86"/>
      <c r="LIC84" s="86"/>
      <c r="LID84" s="86"/>
      <c r="LIE84" s="86"/>
      <c r="LIF84" s="86"/>
      <c r="LIG84" s="86"/>
      <c r="LIH84" s="86"/>
      <c r="LII84" s="86"/>
      <c r="LIJ84" s="86"/>
      <c r="LIK84" s="86"/>
      <c r="LIL84" s="86"/>
      <c r="LIM84" s="86"/>
      <c r="LIN84" s="86"/>
      <c r="LIO84" s="86"/>
      <c r="LIP84" s="86"/>
      <c r="LIQ84" s="86"/>
      <c r="LIR84" s="86"/>
      <c r="LIS84" s="86"/>
      <c r="LIT84" s="86"/>
      <c r="LIU84" s="86"/>
      <c r="LIV84" s="86"/>
      <c r="LIW84" s="86"/>
      <c r="LIX84" s="86"/>
      <c r="LIY84" s="86"/>
      <c r="LIZ84" s="86"/>
      <c r="LJA84" s="86"/>
      <c r="LJB84" s="86"/>
      <c r="LJC84" s="86"/>
      <c r="LJD84" s="86"/>
      <c r="LJE84" s="86"/>
      <c r="LJF84" s="86"/>
      <c r="LJG84" s="86"/>
      <c r="LJH84" s="86"/>
      <c r="LJI84" s="86"/>
      <c r="LJJ84" s="86"/>
      <c r="LJK84" s="86"/>
      <c r="LJL84" s="86"/>
      <c r="LJM84" s="86"/>
      <c r="LJN84" s="86"/>
      <c r="LJO84" s="86"/>
      <c r="LJP84" s="86"/>
      <c r="LJQ84" s="86"/>
      <c r="LJR84" s="86"/>
      <c r="LJS84" s="86"/>
      <c r="LJT84" s="86"/>
      <c r="LJU84" s="86"/>
      <c r="LJV84" s="86"/>
      <c r="LJW84" s="86"/>
      <c r="LJX84" s="86"/>
      <c r="LJY84" s="86"/>
      <c r="LJZ84" s="86"/>
      <c r="LKA84" s="86"/>
      <c r="LKB84" s="86"/>
      <c r="LKC84" s="86"/>
      <c r="LKD84" s="86"/>
      <c r="LKE84" s="86"/>
      <c r="LKF84" s="86"/>
      <c r="LKG84" s="86"/>
      <c r="LKH84" s="86"/>
      <c r="LKI84" s="86"/>
      <c r="LKJ84" s="86"/>
      <c r="LKK84" s="86"/>
      <c r="LKL84" s="86"/>
      <c r="LKM84" s="86"/>
      <c r="LKN84" s="86"/>
      <c r="LKO84" s="86"/>
      <c r="LKP84" s="86"/>
      <c r="LKQ84" s="86"/>
      <c r="LKR84" s="86"/>
      <c r="LKS84" s="86"/>
      <c r="LKT84" s="86"/>
      <c r="LKU84" s="86"/>
      <c r="LKV84" s="86"/>
      <c r="LKW84" s="86"/>
      <c r="LKX84" s="86"/>
      <c r="LKY84" s="86"/>
      <c r="LKZ84" s="86"/>
      <c r="LLA84" s="86"/>
      <c r="LLB84" s="86"/>
      <c r="LLC84" s="86"/>
      <c r="LLD84" s="86"/>
      <c r="LLE84" s="86"/>
      <c r="LLF84" s="86"/>
      <c r="LLG84" s="86"/>
      <c r="LLH84" s="86"/>
      <c r="LLI84" s="86"/>
      <c r="LLJ84" s="86"/>
      <c r="LLK84" s="86"/>
      <c r="LLL84" s="86"/>
      <c r="LLM84" s="86"/>
      <c r="LLN84" s="86"/>
      <c r="LLO84" s="86"/>
      <c r="LLP84" s="86"/>
      <c r="LLQ84" s="86"/>
      <c r="LLR84" s="86"/>
      <c r="LLS84" s="86"/>
      <c r="LLT84" s="86"/>
      <c r="LLU84" s="86"/>
      <c r="LLV84" s="86"/>
      <c r="LLW84" s="86"/>
      <c r="LLX84" s="86"/>
      <c r="LLY84" s="86"/>
      <c r="LLZ84" s="86"/>
      <c r="LMA84" s="86"/>
      <c r="LMB84" s="86"/>
      <c r="LMC84" s="86"/>
      <c r="LMD84" s="86"/>
      <c r="LME84" s="86"/>
      <c r="LMF84" s="86"/>
      <c r="LMG84" s="86"/>
      <c r="LMH84" s="86"/>
      <c r="LMI84" s="86"/>
      <c r="LMJ84" s="86"/>
      <c r="LMK84" s="86"/>
      <c r="LML84" s="86"/>
      <c r="LMM84" s="86"/>
      <c r="LMN84" s="86"/>
      <c r="LMO84" s="86"/>
      <c r="LMP84" s="86"/>
      <c r="LMQ84" s="86"/>
      <c r="LMR84" s="86"/>
      <c r="LMS84" s="86"/>
      <c r="LMT84" s="86"/>
      <c r="LMU84" s="86"/>
      <c r="LMV84" s="86"/>
      <c r="LMW84" s="86"/>
      <c r="LMX84" s="86"/>
      <c r="LMY84" s="86"/>
      <c r="LMZ84" s="86"/>
      <c r="LNA84" s="86"/>
      <c r="LNB84" s="86"/>
      <c r="LNC84" s="86"/>
      <c r="LND84" s="86"/>
      <c r="LNE84" s="86"/>
      <c r="LNF84" s="86"/>
      <c r="LNG84" s="86"/>
      <c r="LNH84" s="86"/>
      <c r="LNI84" s="86"/>
      <c r="LNJ84" s="86"/>
      <c r="LNK84" s="86"/>
      <c r="LNL84" s="86"/>
      <c r="LNM84" s="86"/>
      <c r="LNN84" s="86"/>
      <c r="LNO84" s="86"/>
      <c r="LNP84" s="86"/>
      <c r="LNQ84" s="86"/>
      <c r="LNR84" s="86"/>
      <c r="LNS84" s="86"/>
      <c r="LNT84" s="86"/>
      <c r="LNU84" s="86"/>
      <c r="LNV84" s="86"/>
      <c r="LNW84" s="86"/>
      <c r="LNX84" s="86"/>
      <c r="LNY84" s="86"/>
      <c r="LNZ84" s="86"/>
      <c r="LOA84" s="86"/>
      <c r="LOB84" s="86"/>
      <c r="LOC84" s="86"/>
      <c r="LOD84" s="86"/>
      <c r="LOE84" s="86"/>
      <c r="LOF84" s="86"/>
      <c r="LOG84" s="86"/>
      <c r="LOH84" s="86"/>
      <c r="LOI84" s="86"/>
      <c r="LOJ84" s="86"/>
      <c r="LOK84" s="86"/>
      <c r="LOL84" s="86"/>
      <c r="LOM84" s="86"/>
      <c r="LON84" s="86"/>
      <c r="LOO84" s="86"/>
      <c r="LOP84" s="86"/>
      <c r="LOQ84" s="86"/>
      <c r="LOR84" s="86"/>
      <c r="LOS84" s="86"/>
      <c r="LOT84" s="86"/>
      <c r="LOU84" s="86"/>
      <c r="LOV84" s="86"/>
      <c r="LOW84" s="86"/>
      <c r="LOX84" s="86"/>
      <c r="LOY84" s="86"/>
      <c r="LOZ84" s="86"/>
      <c r="LPA84" s="86"/>
      <c r="LPB84" s="86"/>
      <c r="LPC84" s="86"/>
      <c r="LPD84" s="86"/>
      <c r="LPE84" s="86"/>
      <c r="LPF84" s="86"/>
      <c r="LPG84" s="86"/>
      <c r="LPH84" s="86"/>
      <c r="LPI84" s="86"/>
      <c r="LPJ84" s="86"/>
      <c r="LPK84" s="86"/>
      <c r="LPL84" s="86"/>
      <c r="LPM84" s="86"/>
      <c r="LPN84" s="86"/>
      <c r="LPO84" s="86"/>
      <c r="LPP84" s="86"/>
      <c r="LPQ84" s="86"/>
      <c r="LPR84" s="86"/>
      <c r="LPS84" s="86"/>
      <c r="LPT84" s="86"/>
      <c r="LPU84" s="86"/>
      <c r="LPV84" s="86"/>
      <c r="LPW84" s="86"/>
      <c r="LPX84" s="86"/>
      <c r="LPY84" s="86"/>
      <c r="LPZ84" s="86"/>
      <c r="LQA84" s="86"/>
      <c r="LQB84" s="86"/>
      <c r="LQC84" s="86"/>
      <c r="LQD84" s="86"/>
      <c r="LQE84" s="86"/>
      <c r="LQF84" s="86"/>
      <c r="LQG84" s="86"/>
      <c r="LQH84" s="86"/>
      <c r="LQI84" s="86"/>
      <c r="LQJ84" s="86"/>
      <c r="LQK84" s="86"/>
      <c r="LQL84" s="86"/>
      <c r="LQM84" s="86"/>
      <c r="LQN84" s="86"/>
      <c r="LQO84" s="86"/>
      <c r="LQP84" s="86"/>
      <c r="LQQ84" s="86"/>
      <c r="LQR84" s="86"/>
      <c r="LQS84" s="86"/>
      <c r="LQT84" s="86"/>
      <c r="LQU84" s="86"/>
      <c r="LQV84" s="86"/>
      <c r="LQW84" s="86"/>
      <c r="LQX84" s="86"/>
      <c r="LQY84" s="86"/>
      <c r="LQZ84" s="86"/>
      <c r="LRA84" s="86"/>
      <c r="LRB84" s="86"/>
      <c r="LRC84" s="86"/>
      <c r="LRD84" s="86"/>
      <c r="LRE84" s="86"/>
      <c r="LRF84" s="86"/>
      <c r="LRG84" s="86"/>
      <c r="LRH84" s="86"/>
      <c r="LRI84" s="86"/>
      <c r="LRJ84" s="86"/>
      <c r="LRK84" s="86"/>
      <c r="LRL84" s="86"/>
      <c r="LRM84" s="86"/>
      <c r="LRN84" s="86"/>
      <c r="LRO84" s="86"/>
      <c r="LRP84" s="86"/>
      <c r="LRQ84" s="86"/>
      <c r="LRR84" s="86"/>
      <c r="LRS84" s="86"/>
      <c r="LRT84" s="86"/>
      <c r="LRU84" s="86"/>
      <c r="LRV84" s="86"/>
      <c r="LRW84" s="86"/>
      <c r="LRX84" s="86"/>
      <c r="LRY84" s="86"/>
      <c r="LRZ84" s="86"/>
      <c r="LSA84" s="86"/>
      <c r="LSB84" s="86"/>
      <c r="LSC84" s="86"/>
      <c r="LSD84" s="86"/>
      <c r="LSE84" s="86"/>
      <c r="LSF84" s="86"/>
      <c r="LSG84" s="86"/>
      <c r="LSH84" s="86"/>
      <c r="LSI84" s="86"/>
      <c r="LSJ84" s="86"/>
      <c r="LSK84" s="86"/>
      <c r="LSL84" s="86"/>
      <c r="LSM84" s="86"/>
      <c r="LSN84" s="86"/>
      <c r="LSO84" s="86"/>
      <c r="LSP84" s="86"/>
      <c r="LSQ84" s="86"/>
      <c r="LSR84" s="86"/>
      <c r="LSS84" s="86"/>
      <c r="LST84" s="86"/>
      <c r="LSU84" s="86"/>
      <c r="LSV84" s="86"/>
      <c r="LSW84" s="86"/>
      <c r="LSX84" s="86"/>
      <c r="LSY84" s="86"/>
      <c r="LSZ84" s="86"/>
      <c r="LTA84" s="86"/>
      <c r="LTB84" s="86"/>
      <c r="LTC84" s="86"/>
      <c r="LTD84" s="86"/>
      <c r="LTE84" s="86"/>
      <c r="LTF84" s="86"/>
      <c r="LTG84" s="86"/>
      <c r="LTH84" s="86"/>
      <c r="LTI84" s="86"/>
      <c r="LTJ84" s="86"/>
      <c r="LTK84" s="86"/>
      <c r="LTL84" s="86"/>
      <c r="LTM84" s="86"/>
      <c r="LTN84" s="86"/>
      <c r="LTO84" s="86"/>
      <c r="LTP84" s="86"/>
      <c r="LTQ84" s="86"/>
      <c r="LTR84" s="86"/>
      <c r="LTS84" s="86"/>
      <c r="LTT84" s="86"/>
      <c r="LTU84" s="86"/>
      <c r="LTV84" s="86"/>
      <c r="LTW84" s="86"/>
      <c r="LTX84" s="86"/>
      <c r="LTY84" s="86"/>
      <c r="LTZ84" s="86"/>
      <c r="LUA84" s="86"/>
      <c r="LUB84" s="86"/>
      <c r="LUC84" s="86"/>
      <c r="LUD84" s="86"/>
      <c r="LUE84" s="86"/>
      <c r="LUF84" s="86"/>
      <c r="LUG84" s="86"/>
      <c r="LUH84" s="86"/>
      <c r="LUI84" s="86"/>
      <c r="LUJ84" s="86"/>
      <c r="LUK84" s="86"/>
      <c r="LUL84" s="86"/>
      <c r="LUM84" s="86"/>
      <c r="LUN84" s="86"/>
      <c r="LUO84" s="86"/>
      <c r="LUP84" s="86"/>
      <c r="LUQ84" s="86"/>
      <c r="LUR84" s="86"/>
      <c r="LUS84" s="86"/>
      <c r="LUT84" s="86"/>
      <c r="LUU84" s="86"/>
      <c r="LUV84" s="86"/>
      <c r="LUW84" s="86"/>
      <c r="LUX84" s="86"/>
      <c r="LUY84" s="86"/>
      <c r="LUZ84" s="86"/>
      <c r="LVA84" s="86"/>
      <c r="LVB84" s="86"/>
      <c r="LVC84" s="86"/>
      <c r="LVD84" s="86"/>
      <c r="LVE84" s="86"/>
      <c r="LVF84" s="86"/>
      <c r="LVG84" s="86"/>
      <c r="LVH84" s="86"/>
      <c r="LVI84" s="86"/>
      <c r="LVJ84" s="86"/>
      <c r="LVK84" s="86"/>
      <c r="LVL84" s="86"/>
      <c r="LVM84" s="86"/>
      <c r="LVN84" s="86"/>
      <c r="LVO84" s="86"/>
      <c r="LVP84" s="86"/>
      <c r="LVQ84" s="86"/>
      <c r="LVR84" s="86"/>
      <c r="LVS84" s="86"/>
      <c r="LVT84" s="86"/>
      <c r="LVU84" s="86"/>
      <c r="LVV84" s="86"/>
      <c r="LVW84" s="86"/>
      <c r="LVX84" s="86"/>
      <c r="LVY84" s="86"/>
      <c r="LVZ84" s="86"/>
      <c r="LWA84" s="86"/>
      <c r="LWB84" s="86"/>
      <c r="LWC84" s="86"/>
      <c r="LWD84" s="86"/>
      <c r="LWE84" s="86"/>
      <c r="LWF84" s="86"/>
      <c r="LWG84" s="86"/>
      <c r="LWH84" s="86"/>
      <c r="LWI84" s="86"/>
      <c r="LWJ84" s="86"/>
      <c r="LWK84" s="86"/>
      <c r="LWL84" s="86"/>
      <c r="LWM84" s="86"/>
      <c r="LWN84" s="86"/>
      <c r="LWO84" s="86"/>
      <c r="LWP84" s="86"/>
      <c r="LWQ84" s="86"/>
      <c r="LWR84" s="86"/>
      <c r="LWS84" s="86"/>
      <c r="LWT84" s="86"/>
      <c r="LWU84" s="86"/>
      <c r="LWV84" s="86"/>
      <c r="LWW84" s="86"/>
      <c r="LWX84" s="86"/>
      <c r="LWY84" s="86"/>
      <c r="LWZ84" s="86"/>
      <c r="LXA84" s="86"/>
      <c r="LXB84" s="86"/>
      <c r="LXC84" s="86"/>
      <c r="LXD84" s="86"/>
      <c r="LXE84" s="86"/>
      <c r="LXF84" s="86"/>
      <c r="LXG84" s="86"/>
      <c r="LXH84" s="86"/>
      <c r="LXI84" s="86"/>
      <c r="LXJ84" s="86"/>
      <c r="LXK84" s="86"/>
      <c r="LXL84" s="86"/>
      <c r="LXM84" s="86"/>
      <c r="LXN84" s="86"/>
      <c r="LXO84" s="86"/>
      <c r="LXP84" s="86"/>
      <c r="LXQ84" s="86"/>
      <c r="LXR84" s="86"/>
      <c r="LXS84" s="86"/>
      <c r="LXT84" s="86"/>
      <c r="LXU84" s="86"/>
      <c r="LXV84" s="86"/>
      <c r="LXW84" s="86"/>
      <c r="LXX84" s="86"/>
      <c r="LXY84" s="86"/>
      <c r="LXZ84" s="86"/>
      <c r="LYA84" s="86"/>
      <c r="LYB84" s="86"/>
      <c r="LYC84" s="86"/>
      <c r="LYD84" s="86"/>
      <c r="LYE84" s="86"/>
      <c r="LYF84" s="86"/>
      <c r="LYG84" s="86"/>
      <c r="LYH84" s="86"/>
      <c r="LYI84" s="86"/>
      <c r="LYJ84" s="86"/>
      <c r="LYK84" s="86"/>
      <c r="LYL84" s="86"/>
      <c r="LYM84" s="86"/>
      <c r="LYN84" s="86"/>
      <c r="LYO84" s="86"/>
      <c r="LYP84" s="86"/>
      <c r="LYQ84" s="86"/>
      <c r="LYR84" s="86"/>
      <c r="LYS84" s="86"/>
      <c r="LYT84" s="86"/>
      <c r="LYU84" s="86"/>
      <c r="LYV84" s="86"/>
      <c r="LYW84" s="86"/>
      <c r="LYX84" s="86"/>
      <c r="LYY84" s="86"/>
      <c r="LYZ84" s="86"/>
      <c r="LZA84" s="86"/>
      <c r="LZB84" s="86"/>
      <c r="LZC84" s="86"/>
      <c r="LZD84" s="86"/>
      <c r="LZE84" s="86"/>
      <c r="LZF84" s="86"/>
      <c r="LZG84" s="86"/>
      <c r="LZH84" s="86"/>
      <c r="LZI84" s="86"/>
      <c r="LZJ84" s="86"/>
      <c r="LZK84" s="86"/>
      <c r="LZL84" s="86"/>
      <c r="LZM84" s="86"/>
      <c r="LZN84" s="86"/>
      <c r="LZO84" s="86"/>
      <c r="LZP84" s="86"/>
      <c r="LZQ84" s="86"/>
      <c r="LZR84" s="86"/>
      <c r="LZS84" s="86"/>
      <c r="LZT84" s="86"/>
      <c r="LZU84" s="86"/>
      <c r="LZV84" s="86"/>
      <c r="LZW84" s="86"/>
      <c r="LZX84" s="86"/>
      <c r="LZY84" s="86"/>
      <c r="LZZ84" s="86"/>
      <c r="MAA84" s="86"/>
      <c r="MAB84" s="86"/>
      <c r="MAC84" s="86"/>
      <c r="MAD84" s="86"/>
      <c r="MAE84" s="86"/>
      <c r="MAF84" s="86"/>
      <c r="MAG84" s="86"/>
      <c r="MAH84" s="86"/>
      <c r="MAI84" s="86"/>
      <c r="MAJ84" s="86"/>
      <c r="MAK84" s="86"/>
      <c r="MAL84" s="86"/>
      <c r="MAM84" s="86"/>
      <c r="MAN84" s="86"/>
      <c r="MAO84" s="86"/>
      <c r="MAP84" s="86"/>
      <c r="MAQ84" s="86"/>
      <c r="MAR84" s="86"/>
      <c r="MAS84" s="86"/>
      <c r="MAT84" s="86"/>
      <c r="MAU84" s="86"/>
      <c r="MAV84" s="86"/>
      <c r="MAW84" s="86"/>
      <c r="MAX84" s="86"/>
      <c r="MAY84" s="86"/>
      <c r="MAZ84" s="86"/>
      <c r="MBA84" s="86"/>
      <c r="MBB84" s="86"/>
      <c r="MBC84" s="86"/>
      <c r="MBD84" s="86"/>
      <c r="MBE84" s="86"/>
      <c r="MBF84" s="86"/>
      <c r="MBG84" s="86"/>
      <c r="MBH84" s="86"/>
      <c r="MBI84" s="86"/>
      <c r="MBJ84" s="86"/>
      <c r="MBK84" s="86"/>
      <c r="MBL84" s="86"/>
      <c r="MBM84" s="86"/>
      <c r="MBN84" s="86"/>
      <c r="MBO84" s="86"/>
      <c r="MBP84" s="86"/>
      <c r="MBQ84" s="86"/>
      <c r="MBR84" s="86"/>
      <c r="MBS84" s="86"/>
      <c r="MBT84" s="86"/>
      <c r="MBU84" s="86"/>
      <c r="MBV84" s="86"/>
      <c r="MBW84" s="86"/>
      <c r="MBX84" s="86"/>
      <c r="MBY84" s="86"/>
      <c r="MBZ84" s="86"/>
      <c r="MCA84" s="86"/>
      <c r="MCB84" s="86"/>
      <c r="MCC84" s="86"/>
      <c r="MCD84" s="86"/>
      <c r="MCE84" s="86"/>
      <c r="MCF84" s="86"/>
      <c r="MCG84" s="86"/>
      <c r="MCH84" s="86"/>
      <c r="MCI84" s="86"/>
      <c r="MCJ84" s="86"/>
      <c r="MCK84" s="86"/>
      <c r="MCL84" s="86"/>
      <c r="MCM84" s="86"/>
      <c r="MCN84" s="86"/>
      <c r="MCO84" s="86"/>
      <c r="MCP84" s="86"/>
      <c r="MCQ84" s="86"/>
      <c r="MCR84" s="86"/>
      <c r="MCS84" s="86"/>
      <c r="MCT84" s="86"/>
      <c r="MCU84" s="86"/>
      <c r="MCV84" s="86"/>
      <c r="MCW84" s="86"/>
      <c r="MCX84" s="86"/>
      <c r="MCY84" s="86"/>
      <c r="MCZ84" s="86"/>
      <c r="MDA84" s="86"/>
      <c r="MDB84" s="86"/>
      <c r="MDC84" s="86"/>
      <c r="MDD84" s="86"/>
      <c r="MDE84" s="86"/>
      <c r="MDF84" s="86"/>
      <c r="MDG84" s="86"/>
      <c r="MDH84" s="86"/>
      <c r="MDI84" s="86"/>
      <c r="MDJ84" s="86"/>
      <c r="MDK84" s="86"/>
      <c r="MDL84" s="86"/>
      <c r="MDM84" s="86"/>
      <c r="MDN84" s="86"/>
      <c r="MDO84" s="86"/>
      <c r="MDP84" s="86"/>
      <c r="MDQ84" s="86"/>
      <c r="MDR84" s="86"/>
      <c r="MDS84" s="86"/>
      <c r="MDT84" s="86"/>
      <c r="MDU84" s="86"/>
      <c r="MDV84" s="86"/>
      <c r="MDW84" s="86"/>
      <c r="MDX84" s="86"/>
      <c r="MDY84" s="86"/>
      <c r="MDZ84" s="86"/>
      <c r="MEA84" s="86"/>
      <c r="MEB84" s="86"/>
      <c r="MEC84" s="86"/>
      <c r="MED84" s="86"/>
      <c r="MEE84" s="86"/>
      <c r="MEF84" s="86"/>
      <c r="MEG84" s="86"/>
      <c r="MEH84" s="86"/>
      <c r="MEI84" s="86"/>
      <c r="MEJ84" s="86"/>
      <c r="MEK84" s="86"/>
      <c r="MEL84" s="86"/>
      <c r="MEM84" s="86"/>
      <c r="MEN84" s="86"/>
      <c r="MEO84" s="86"/>
      <c r="MEP84" s="86"/>
      <c r="MEQ84" s="86"/>
      <c r="MER84" s="86"/>
      <c r="MES84" s="86"/>
      <c r="MET84" s="86"/>
      <c r="MEU84" s="86"/>
      <c r="MEV84" s="86"/>
      <c r="MEW84" s="86"/>
      <c r="MEX84" s="86"/>
      <c r="MEY84" s="86"/>
      <c r="MEZ84" s="86"/>
      <c r="MFA84" s="86"/>
      <c r="MFB84" s="86"/>
      <c r="MFC84" s="86"/>
      <c r="MFD84" s="86"/>
      <c r="MFE84" s="86"/>
      <c r="MFF84" s="86"/>
      <c r="MFG84" s="86"/>
      <c r="MFH84" s="86"/>
      <c r="MFI84" s="86"/>
      <c r="MFJ84" s="86"/>
      <c r="MFK84" s="86"/>
      <c r="MFL84" s="86"/>
      <c r="MFM84" s="86"/>
      <c r="MFN84" s="86"/>
      <c r="MFO84" s="86"/>
      <c r="MFP84" s="86"/>
      <c r="MFQ84" s="86"/>
      <c r="MFR84" s="86"/>
      <c r="MFS84" s="86"/>
      <c r="MFT84" s="86"/>
      <c r="MFU84" s="86"/>
      <c r="MFV84" s="86"/>
      <c r="MFW84" s="86"/>
      <c r="MFX84" s="86"/>
      <c r="MFY84" s="86"/>
      <c r="MFZ84" s="86"/>
      <c r="MGA84" s="86"/>
      <c r="MGB84" s="86"/>
      <c r="MGC84" s="86"/>
      <c r="MGD84" s="86"/>
      <c r="MGE84" s="86"/>
      <c r="MGF84" s="86"/>
      <c r="MGG84" s="86"/>
      <c r="MGH84" s="86"/>
      <c r="MGI84" s="86"/>
      <c r="MGJ84" s="86"/>
      <c r="MGK84" s="86"/>
      <c r="MGL84" s="86"/>
      <c r="MGM84" s="86"/>
      <c r="MGN84" s="86"/>
      <c r="MGO84" s="86"/>
      <c r="MGP84" s="86"/>
      <c r="MGQ84" s="86"/>
      <c r="MGR84" s="86"/>
      <c r="MGS84" s="86"/>
      <c r="MGT84" s="86"/>
      <c r="MGU84" s="86"/>
      <c r="MGV84" s="86"/>
      <c r="MGW84" s="86"/>
      <c r="MGX84" s="86"/>
      <c r="MGY84" s="86"/>
      <c r="MGZ84" s="86"/>
      <c r="MHA84" s="86"/>
      <c r="MHB84" s="86"/>
      <c r="MHC84" s="86"/>
      <c r="MHD84" s="86"/>
      <c r="MHE84" s="86"/>
      <c r="MHF84" s="86"/>
      <c r="MHG84" s="86"/>
      <c r="MHH84" s="86"/>
      <c r="MHI84" s="86"/>
      <c r="MHJ84" s="86"/>
      <c r="MHK84" s="86"/>
      <c r="MHL84" s="86"/>
      <c r="MHM84" s="86"/>
      <c r="MHN84" s="86"/>
      <c r="MHO84" s="86"/>
      <c r="MHP84" s="86"/>
      <c r="MHQ84" s="86"/>
      <c r="MHR84" s="86"/>
      <c r="MHS84" s="86"/>
      <c r="MHT84" s="86"/>
      <c r="MHU84" s="86"/>
      <c r="MHV84" s="86"/>
      <c r="MHW84" s="86"/>
      <c r="MHX84" s="86"/>
      <c r="MHY84" s="86"/>
      <c r="MHZ84" s="86"/>
      <c r="MIA84" s="86"/>
      <c r="MIB84" s="86"/>
      <c r="MIC84" s="86"/>
      <c r="MID84" s="86"/>
      <c r="MIE84" s="86"/>
      <c r="MIF84" s="86"/>
      <c r="MIG84" s="86"/>
      <c r="MIH84" s="86"/>
      <c r="MII84" s="86"/>
      <c r="MIJ84" s="86"/>
      <c r="MIK84" s="86"/>
      <c r="MIL84" s="86"/>
      <c r="MIM84" s="86"/>
      <c r="MIN84" s="86"/>
      <c r="MIO84" s="86"/>
      <c r="MIP84" s="86"/>
      <c r="MIQ84" s="86"/>
      <c r="MIR84" s="86"/>
      <c r="MIS84" s="86"/>
      <c r="MIT84" s="86"/>
      <c r="MIU84" s="86"/>
      <c r="MIV84" s="86"/>
      <c r="MIW84" s="86"/>
      <c r="MIX84" s="86"/>
      <c r="MIY84" s="86"/>
      <c r="MIZ84" s="86"/>
      <c r="MJA84" s="86"/>
      <c r="MJB84" s="86"/>
      <c r="MJC84" s="86"/>
      <c r="MJD84" s="86"/>
      <c r="MJE84" s="86"/>
      <c r="MJF84" s="86"/>
      <c r="MJG84" s="86"/>
      <c r="MJH84" s="86"/>
      <c r="MJI84" s="86"/>
      <c r="MJJ84" s="86"/>
      <c r="MJK84" s="86"/>
      <c r="MJL84" s="86"/>
      <c r="MJM84" s="86"/>
      <c r="MJN84" s="86"/>
      <c r="MJO84" s="86"/>
      <c r="MJP84" s="86"/>
      <c r="MJQ84" s="86"/>
      <c r="MJR84" s="86"/>
      <c r="MJS84" s="86"/>
      <c r="MJT84" s="86"/>
      <c r="MJU84" s="86"/>
      <c r="MJV84" s="86"/>
      <c r="MJW84" s="86"/>
      <c r="MJX84" s="86"/>
      <c r="MJY84" s="86"/>
      <c r="MJZ84" s="86"/>
      <c r="MKA84" s="86"/>
      <c r="MKB84" s="86"/>
      <c r="MKC84" s="86"/>
      <c r="MKD84" s="86"/>
      <c r="MKE84" s="86"/>
      <c r="MKF84" s="86"/>
      <c r="MKG84" s="86"/>
      <c r="MKH84" s="86"/>
      <c r="MKI84" s="86"/>
      <c r="MKJ84" s="86"/>
      <c r="MKK84" s="86"/>
      <c r="MKL84" s="86"/>
      <c r="MKM84" s="86"/>
      <c r="MKN84" s="86"/>
      <c r="MKO84" s="86"/>
      <c r="MKP84" s="86"/>
      <c r="MKQ84" s="86"/>
      <c r="MKR84" s="86"/>
      <c r="MKS84" s="86"/>
      <c r="MKT84" s="86"/>
      <c r="MKU84" s="86"/>
      <c r="MKV84" s="86"/>
      <c r="MKW84" s="86"/>
      <c r="MKX84" s="86"/>
      <c r="MKY84" s="86"/>
      <c r="MKZ84" s="86"/>
      <c r="MLA84" s="86"/>
      <c r="MLB84" s="86"/>
      <c r="MLC84" s="86"/>
      <c r="MLD84" s="86"/>
      <c r="MLE84" s="86"/>
      <c r="MLF84" s="86"/>
      <c r="MLG84" s="86"/>
      <c r="MLH84" s="86"/>
      <c r="MLI84" s="86"/>
      <c r="MLJ84" s="86"/>
      <c r="MLK84" s="86"/>
      <c r="MLL84" s="86"/>
      <c r="MLM84" s="86"/>
      <c r="MLN84" s="86"/>
      <c r="MLO84" s="86"/>
      <c r="MLP84" s="86"/>
      <c r="MLQ84" s="86"/>
      <c r="MLR84" s="86"/>
      <c r="MLS84" s="86"/>
      <c r="MLT84" s="86"/>
      <c r="MLU84" s="86"/>
      <c r="MLV84" s="86"/>
      <c r="MLW84" s="86"/>
      <c r="MLX84" s="86"/>
      <c r="MLY84" s="86"/>
      <c r="MLZ84" s="86"/>
      <c r="MMA84" s="86"/>
      <c r="MMB84" s="86"/>
      <c r="MMC84" s="86"/>
      <c r="MMD84" s="86"/>
      <c r="MME84" s="86"/>
      <c r="MMF84" s="86"/>
      <c r="MMG84" s="86"/>
      <c r="MMH84" s="86"/>
      <c r="MMI84" s="86"/>
      <c r="MMJ84" s="86"/>
      <c r="MMK84" s="86"/>
      <c r="MML84" s="86"/>
      <c r="MMM84" s="86"/>
      <c r="MMN84" s="86"/>
      <c r="MMO84" s="86"/>
      <c r="MMP84" s="86"/>
      <c r="MMQ84" s="86"/>
      <c r="MMR84" s="86"/>
      <c r="MMS84" s="86"/>
      <c r="MMT84" s="86"/>
      <c r="MMU84" s="86"/>
      <c r="MMV84" s="86"/>
      <c r="MMW84" s="86"/>
      <c r="MMX84" s="86"/>
      <c r="MMY84" s="86"/>
      <c r="MMZ84" s="86"/>
      <c r="MNA84" s="86"/>
      <c r="MNB84" s="86"/>
      <c r="MNC84" s="86"/>
      <c r="MND84" s="86"/>
      <c r="MNE84" s="86"/>
      <c r="MNF84" s="86"/>
      <c r="MNG84" s="86"/>
      <c r="MNH84" s="86"/>
      <c r="MNI84" s="86"/>
      <c r="MNJ84" s="86"/>
      <c r="MNK84" s="86"/>
      <c r="MNL84" s="86"/>
      <c r="MNM84" s="86"/>
      <c r="MNN84" s="86"/>
      <c r="MNO84" s="86"/>
      <c r="MNP84" s="86"/>
      <c r="MNQ84" s="86"/>
      <c r="MNR84" s="86"/>
      <c r="MNS84" s="86"/>
      <c r="MNT84" s="86"/>
      <c r="MNU84" s="86"/>
      <c r="MNV84" s="86"/>
      <c r="MNW84" s="86"/>
      <c r="MNX84" s="86"/>
      <c r="MNY84" s="86"/>
      <c r="MNZ84" s="86"/>
      <c r="MOA84" s="86"/>
      <c r="MOB84" s="86"/>
      <c r="MOC84" s="86"/>
      <c r="MOD84" s="86"/>
      <c r="MOE84" s="86"/>
      <c r="MOF84" s="86"/>
      <c r="MOG84" s="86"/>
      <c r="MOH84" s="86"/>
      <c r="MOI84" s="86"/>
      <c r="MOJ84" s="86"/>
      <c r="MOK84" s="86"/>
      <c r="MOL84" s="86"/>
      <c r="MOM84" s="86"/>
      <c r="MON84" s="86"/>
      <c r="MOO84" s="86"/>
      <c r="MOP84" s="86"/>
      <c r="MOQ84" s="86"/>
      <c r="MOR84" s="86"/>
      <c r="MOS84" s="86"/>
      <c r="MOT84" s="86"/>
      <c r="MOU84" s="86"/>
      <c r="MOV84" s="86"/>
      <c r="MOW84" s="86"/>
      <c r="MOX84" s="86"/>
      <c r="MOY84" s="86"/>
      <c r="MOZ84" s="86"/>
      <c r="MPA84" s="86"/>
      <c r="MPB84" s="86"/>
      <c r="MPC84" s="86"/>
      <c r="MPD84" s="86"/>
      <c r="MPE84" s="86"/>
      <c r="MPF84" s="86"/>
      <c r="MPG84" s="86"/>
      <c r="MPH84" s="86"/>
      <c r="MPI84" s="86"/>
      <c r="MPJ84" s="86"/>
      <c r="MPK84" s="86"/>
      <c r="MPL84" s="86"/>
      <c r="MPM84" s="86"/>
      <c r="MPN84" s="86"/>
      <c r="MPO84" s="86"/>
      <c r="MPP84" s="86"/>
      <c r="MPQ84" s="86"/>
      <c r="MPR84" s="86"/>
      <c r="MPS84" s="86"/>
      <c r="MPT84" s="86"/>
      <c r="MPU84" s="86"/>
      <c r="MPV84" s="86"/>
      <c r="MPW84" s="86"/>
      <c r="MPX84" s="86"/>
      <c r="MPY84" s="86"/>
      <c r="MPZ84" s="86"/>
      <c r="MQA84" s="86"/>
      <c r="MQB84" s="86"/>
      <c r="MQC84" s="86"/>
      <c r="MQD84" s="86"/>
      <c r="MQE84" s="86"/>
      <c r="MQF84" s="86"/>
      <c r="MQG84" s="86"/>
      <c r="MQH84" s="86"/>
      <c r="MQI84" s="86"/>
      <c r="MQJ84" s="86"/>
      <c r="MQK84" s="86"/>
      <c r="MQL84" s="86"/>
      <c r="MQM84" s="86"/>
      <c r="MQN84" s="86"/>
      <c r="MQO84" s="86"/>
      <c r="MQP84" s="86"/>
      <c r="MQQ84" s="86"/>
      <c r="MQR84" s="86"/>
      <c r="MQS84" s="86"/>
      <c r="MQT84" s="86"/>
      <c r="MQU84" s="86"/>
      <c r="MQV84" s="86"/>
      <c r="MQW84" s="86"/>
      <c r="MQX84" s="86"/>
      <c r="MQY84" s="86"/>
      <c r="MQZ84" s="86"/>
      <c r="MRA84" s="86"/>
      <c r="MRB84" s="86"/>
      <c r="MRC84" s="86"/>
      <c r="MRD84" s="86"/>
      <c r="MRE84" s="86"/>
      <c r="MRF84" s="86"/>
      <c r="MRG84" s="86"/>
      <c r="MRH84" s="86"/>
      <c r="MRI84" s="86"/>
      <c r="MRJ84" s="86"/>
      <c r="MRK84" s="86"/>
      <c r="MRL84" s="86"/>
      <c r="MRM84" s="86"/>
      <c r="MRN84" s="86"/>
      <c r="MRO84" s="86"/>
      <c r="MRP84" s="86"/>
      <c r="MRQ84" s="86"/>
      <c r="MRR84" s="86"/>
      <c r="MRS84" s="86"/>
      <c r="MRT84" s="86"/>
      <c r="MRU84" s="86"/>
      <c r="MRV84" s="86"/>
      <c r="MRW84" s="86"/>
      <c r="MRX84" s="86"/>
      <c r="MRY84" s="86"/>
      <c r="MRZ84" s="86"/>
      <c r="MSA84" s="86"/>
      <c r="MSB84" s="86"/>
      <c r="MSC84" s="86"/>
      <c r="MSD84" s="86"/>
      <c r="MSE84" s="86"/>
      <c r="MSF84" s="86"/>
      <c r="MSG84" s="86"/>
      <c r="MSH84" s="86"/>
      <c r="MSI84" s="86"/>
      <c r="MSJ84" s="86"/>
      <c r="MSK84" s="86"/>
      <c r="MSL84" s="86"/>
      <c r="MSM84" s="86"/>
      <c r="MSN84" s="86"/>
      <c r="MSO84" s="86"/>
      <c r="MSP84" s="86"/>
      <c r="MSQ84" s="86"/>
      <c r="MSR84" s="86"/>
      <c r="MSS84" s="86"/>
      <c r="MST84" s="86"/>
      <c r="MSU84" s="86"/>
      <c r="MSV84" s="86"/>
      <c r="MSW84" s="86"/>
      <c r="MSX84" s="86"/>
      <c r="MSY84" s="86"/>
      <c r="MSZ84" s="86"/>
      <c r="MTA84" s="86"/>
      <c r="MTB84" s="86"/>
      <c r="MTC84" s="86"/>
      <c r="MTD84" s="86"/>
      <c r="MTE84" s="86"/>
      <c r="MTF84" s="86"/>
      <c r="MTG84" s="86"/>
      <c r="MTH84" s="86"/>
      <c r="MTI84" s="86"/>
      <c r="MTJ84" s="86"/>
      <c r="MTK84" s="86"/>
      <c r="MTL84" s="86"/>
      <c r="MTM84" s="86"/>
      <c r="MTN84" s="86"/>
      <c r="MTO84" s="86"/>
      <c r="MTP84" s="86"/>
      <c r="MTQ84" s="86"/>
      <c r="MTR84" s="86"/>
      <c r="MTS84" s="86"/>
      <c r="MTT84" s="86"/>
      <c r="MTU84" s="86"/>
      <c r="MTV84" s="86"/>
      <c r="MTW84" s="86"/>
      <c r="MTX84" s="86"/>
      <c r="MTY84" s="86"/>
      <c r="MTZ84" s="86"/>
      <c r="MUA84" s="86"/>
      <c r="MUB84" s="86"/>
      <c r="MUC84" s="86"/>
      <c r="MUD84" s="86"/>
      <c r="MUE84" s="86"/>
      <c r="MUF84" s="86"/>
      <c r="MUG84" s="86"/>
      <c r="MUH84" s="86"/>
      <c r="MUI84" s="86"/>
      <c r="MUJ84" s="86"/>
      <c r="MUK84" s="86"/>
      <c r="MUL84" s="86"/>
      <c r="MUM84" s="86"/>
      <c r="MUN84" s="86"/>
      <c r="MUO84" s="86"/>
      <c r="MUP84" s="86"/>
      <c r="MUQ84" s="86"/>
      <c r="MUR84" s="86"/>
      <c r="MUS84" s="86"/>
      <c r="MUT84" s="86"/>
      <c r="MUU84" s="86"/>
      <c r="MUV84" s="86"/>
      <c r="MUW84" s="86"/>
      <c r="MUX84" s="86"/>
      <c r="MUY84" s="86"/>
      <c r="MUZ84" s="86"/>
      <c r="MVA84" s="86"/>
      <c r="MVB84" s="86"/>
      <c r="MVC84" s="86"/>
      <c r="MVD84" s="86"/>
      <c r="MVE84" s="86"/>
      <c r="MVF84" s="86"/>
      <c r="MVG84" s="86"/>
      <c r="MVH84" s="86"/>
      <c r="MVI84" s="86"/>
      <c r="MVJ84" s="86"/>
      <c r="MVK84" s="86"/>
      <c r="MVL84" s="86"/>
      <c r="MVM84" s="86"/>
      <c r="MVN84" s="86"/>
      <c r="MVO84" s="86"/>
      <c r="MVP84" s="86"/>
      <c r="MVQ84" s="86"/>
      <c r="MVR84" s="86"/>
      <c r="MVS84" s="86"/>
      <c r="MVT84" s="86"/>
      <c r="MVU84" s="86"/>
      <c r="MVV84" s="86"/>
      <c r="MVW84" s="86"/>
      <c r="MVX84" s="86"/>
      <c r="MVY84" s="86"/>
      <c r="MVZ84" s="86"/>
      <c r="MWA84" s="86"/>
      <c r="MWB84" s="86"/>
      <c r="MWC84" s="86"/>
      <c r="MWD84" s="86"/>
      <c r="MWE84" s="86"/>
      <c r="MWF84" s="86"/>
      <c r="MWG84" s="86"/>
      <c r="MWH84" s="86"/>
      <c r="MWI84" s="86"/>
      <c r="MWJ84" s="86"/>
      <c r="MWK84" s="86"/>
      <c r="MWL84" s="86"/>
      <c r="MWM84" s="86"/>
      <c r="MWN84" s="86"/>
      <c r="MWO84" s="86"/>
      <c r="MWP84" s="86"/>
      <c r="MWQ84" s="86"/>
      <c r="MWR84" s="86"/>
      <c r="MWS84" s="86"/>
      <c r="MWT84" s="86"/>
      <c r="MWU84" s="86"/>
      <c r="MWV84" s="86"/>
      <c r="MWW84" s="86"/>
      <c r="MWX84" s="86"/>
      <c r="MWY84" s="86"/>
      <c r="MWZ84" s="86"/>
      <c r="MXA84" s="86"/>
      <c r="MXB84" s="86"/>
      <c r="MXC84" s="86"/>
      <c r="MXD84" s="86"/>
      <c r="MXE84" s="86"/>
      <c r="MXF84" s="86"/>
      <c r="MXG84" s="86"/>
      <c r="MXH84" s="86"/>
      <c r="MXI84" s="86"/>
      <c r="MXJ84" s="86"/>
      <c r="MXK84" s="86"/>
      <c r="MXL84" s="86"/>
      <c r="MXM84" s="86"/>
      <c r="MXN84" s="86"/>
      <c r="MXO84" s="86"/>
      <c r="MXP84" s="86"/>
      <c r="MXQ84" s="86"/>
      <c r="MXR84" s="86"/>
      <c r="MXS84" s="86"/>
      <c r="MXT84" s="86"/>
      <c r="MXU84" s="86"/>
      <c r="MXV84" s="86"/>
      <c r="MXW84" s="86"/>
      <c r="MXX84" s="86"/>
      <c r="MXY84" s="86"/>
      <c r="MXZ84" s="86"/>
      <c r="MYA84" s="86"/>
      <c r="MYB84" s="86"/>
      <c r="MYC84" s="86"/>
      <c r="MYD84" s="86"/>
      <c r="MYE84" s="86"/>
      <c r="MYF84" s="86"/>
      <c r="MYG84" s="86"/>
      <c r="MYH84" s="86"/>
      <c r="MYI84" s="86"/>
      <c r="MYJ84" s="86"/>
      <c r="MYK84" s="86"/>
      <c r="MYL84" s="86"/>
      <c r="MYM84" s="86"/>
      <c r="MYN84" s="86"/>
      <c r="MYO84" s="86"/>
      <c r="MYP84" s="86"/>
      <c r="MYQ84" s="86"/>
      <c r="MYR84" s="86"/>
      <c r="MYS84" s="86"/>
      <c r="MYT84" s="86"/>
      <c r="MYU84" s="86"/>
      <c r="MYV84" s="86"/>
      <c r="MYW84" s="86"/>
      <c r="MYX84" s="86"/>
      <c r="MYY84" s="86"/>
      <c r="MYZ84" s="86"/>
      <c r="MZA84" s="86"/>
      <c r="MZB84" s="86"/>
      <c r="MZC84" s="86"/>
      <c r="MZD84" s="86"/>
      <c r="MZE84" s="86"/>
      <c r="MZF84" s="86"/>
      <c r="MZG84" s="86"/>
      <c r="MZH84" s="86"/>
      <c r="MZI84" s="86"/>
      <c r="MZJ84" s="86"/>
      <c r="MZK84" s="86"/>
      <c r="MZL84" s="86"/>
      <c r="MZM84" s="86"/>
      <c r="MZN84" s="86"/>
      <c r="MZO84" s="86"/>
      <c r="MZP84" s="86"/>
      <c r="MZQ84" s="86"/>
      <c r="MZR84" s="86"/>
      <c r="MZS84" s="86"/>
      <c r="MZT84" s="86"/>
      <c r="MZU84" s="86"/>
      <c r="MZV84" s="86"/>
      <c r="MZW84" s="86"/>
      <c r="MZX84" s="86"/>
      <c r="MZY84" s="86"/>
      <c r="MZZ84" s="86"/>
      <c r="NAA84" s="86"/>
      <c r="NAB84" s="86"/>
      <c r="NAC84" s="86"/>
      <c r="NAD84" s="86"/>
      <c r="NAE84" s="86"/>
      <c r="NAF84" s="86"/>
      <c r="NAG84" s="86"/>
      <c r="NAH84" s="86"/>
      <c r="NAI84" s="86"/>
      <c r="NAJ84" s="86"/>
      <c r="NAK84" s="86"/>
      <c r="NAL84" s="86"/>
      <c r="NAM84" s="86"/>
      <c r="NAN84" s="86"/>
      <c r="NAO84" s="86"/>
      <c r="NAP84" s="86"/>
      <c r="NAQ84" s="86"/>
      <c r="NAR84" s="86"/>
      <c r="NAS84" s="86"/>
      <c r="NAT84" s="86"/>
      <c r="NAU84" s="86"/>
      <c r="NAV84" s="86"/>
      <c r="NAW84" s="86"/>
      <c r="NAX84" s="86"/>
      <c r="NAY84" s="86"/>
      <c r="NAZ84" s="86"/>
      <c r="NBA84" s="86"/>
      <c r="NBB84" s="86"/>
      <c r="NBC84" s="86"/>
      <c r="NBD84" s="86"/>
      <c r="NBE84" s="86"/>
      <c r="NBF84" s="86"/>
      <c r="NBG84" s="86"/>
      <c r="NBH84" s="86"/>
      <c r="NBI84" s="86"/>
      <c r="NBJ84" s="86"/>
      <c r="NBK84" s="86"/>
      <c r="NBL84" s="86"/>
      <c r="NBM84" s="86"/>
      <c r="NBN84" s="86"/>
      <c r="NBO84" s="86"/>
      <c r="NBP84" s="86"/>
      <c r="NBQ84" s="86"/>
      <c r="NBR84" s="86"/>
      <c r="NBS84" s="86"/>
      <c r="NBT84" s="86"/>
      <c r="NBU84" s="86"/>
      <c r="NBV84" s="86"/>
      <c r="NBW84" s="86"/>
      <c r="NBX84" s="86"/>
      <c r="NBY84" s="86"/>
      <c r="NBZ84" s="86"/>
      <c r="NCA84" s="86"/>
      <c r="NCB84" s="86"/>
      <c r="NCC84" s="86"/>
      <c r="NCD84" s="86"/>
      <c r="NCE84" s="86"/>
      <c r="NCF84" s="86"/>
      <c r="NCG84" s="86"/>
      <c r="NCH84" s="86"/>
      <c r="NCI84" s="86"/>
      <c r="NCJ84" s="86"/>
      <c r="NCK84" s="86"/>
      <c r="NCL84" s="86"/>
      <c r="NCM84" s="86"/>
      <c r="NCN84" s="86"/>
      <c r="NCO84" s="86"/>
      <c r="NCP84" s="86"/>
      <c r="NCQ84" s="86"/>
      <c r="NCR84" s="86"/>
      <c r="NCS84" s="86"/>
      <c r="NCT84" s="86"/>
      <c r="NCU84" s="86"/>
      <c r="NCV84" s="86"/>
      <c r="NCW84" s="86"/>
      <c r="NCX84" s="86"/>
      <c r="NCY84" s="86"/>
      <c r="NCZ84" s="86"/>
      <c r="NDA84" s="86"/>
      <c r="NDB84" s="86"/>
      <c r="NDC84" s="86"/>
      <c r="NDD84" s="86"/>
      <c r="NDE84" s="86"/>
      <c r="NDF84" s="86"/>
      <c r="NDG84" s="86"/>
      <c r="NDH84" s="86"/>
      <c r="NDI84" s="86"/>
      <c r="NDJ84" s="86"/>
      <c r="NDK84" s="86"/>
      <c r="NDL84" s="86"/>
      <c r="NDM84" s="86"/>
      <c r="NDN84" s="86"/>
      <c r="NDO84" s="86"/>
      <c r="NDP84" s="86"/>
      <c r="NDQ84" s="86"/>
      <c r="NDR84" s="86"/>
      <c r="NDS84" s="86"/>
      <c r="NDT84" s="86"/>
      <c r="NDU84" s="86"/>
      <c r="NDV84" s="86"/>
      <c r="NDW84" s="86"/>
      <c r="NDX84" s="86"/>
      <c r="NDY84" s="86"/>
      <c r="NDZ84" s="86"/>
      <c r="NEA84" s="86"/>
      <c r="NEB84" s="86"/>
      <c r="NEC84" s="86"/>
      <c r="NED84" s="86"/>
      <c r="NEE84" s="86"/>
      <c r="NEF84" s="86"/>
      <c r="NEG84" s="86"/>
      <c r="NEH84" s="86"/>
      <c r="NEI84" s="86"/>
      <c r="NEJ84" s="86"/>
      <c r="NEK84" s="86"/>
      <c r="NEL84" s="86"/>
      <c r="NEM84" s="86"/>
      <c r="NEN84" s="86"/>
      <c r="NEO84" s="86"/>
      <c r="NEP84" s="86"/>
      <c r="NEQ84" s="86"/>
      <c r="NER84" s="86"/>
      <c r="NES84" s="86"/>
      <c r="NET84" s="86"/>
      <c r="NEU84" s="86"/>
      <c r="NEV84" s="86"/>
      <c r="NEW84" s="86"/>
      <c r="NEX84" s="86"/>
      <c r="NEY84" s="86"/>
      <c r="NEZ84" s="86"/>
      <c r="NFA84" s="86"/>
      <c r="NFB84" s="86"/>
      <c r="NFC84" s="86"/>
      <c r="NFD84" s="86"/>
      <c r="NFE84" s="86"/>
      <c r="NFF84" s="86"/>
      <c r="NFG84" s="86"/>
      <c r="NFH84" s="86"/>
      <c r="NFI84" s="86"/>
      <c r="NFJ84" s="86"/>
      <c r="NFK84" s="86"/>
      <c r="NFL84" s="86"/>
      <c r="NFM84" s="86"/>
      <c r="NFN84" s="86"/>
      <c r="NFO84" s="86"/>
      <c r="NFP84" s="86"/>
      <c r="NFQ84" s="86"/>
      <c r="NFR84" s="86"/>
      <c r="NFS84" s="86"/>
      <c r="NFT84" s="86"/>
      <c r="NFU84" s="86"/>
      <c r="NFV84" s="86"/>
      <c r="NFW84" s="86"/>
      <c r="NFX84" s="86"/>
      <c r="NFY84" s="86"/>
      <c r="NFZ84" s="86"/>
      <c r="NGA84" s="86"/>
      <c r="NGB84" s="86"/>
      <c r="NGC84" s="86"/>
      <c r="NGD84" s="86"/>
      <c r="NGE84" s="86"/>
      <c r="NGF84" s="86"/>
      <c r="NGG84" s="86"/>
      <c r="NGH84" s="86"/>
      <c r="NGI84" s="86"/>
      <c r="NGJ84" s="86"/>
      <c r="NGK84" s="86"/>
      <c r="NGL84" s="86"/>
      <c r="NGM84" s="86"/>
      <c r="NGN84" s="86"/>
      <c r="NGO84" s="86"/>
      <c r="NGP84" s="86"/>
      <c r="NGQ84" s="86"/>
      <c r="NGR84" s="86"/>
      <c r="NGS84" s="86"/>
      <c r="NGT84" s="86"/>
      <c r="NGU84" s="86"/>
      <c r="NGV84" s="86"/>
      <c r="NGW84" s="86"/>
      <c r="NGX84" s="86"/>
      <c r="NGY84" s="86"/>
      <c r="NGZ84" s="86"/>
      <c r="NHA84" s="86"/>
      <c r="NHB84" s="86"/>
      <c r="NHC84" s="86"/>
      <c r="NHD84" s="86"/>
      <c r="NHE84" s="86"/>
      <c r="NHF84" s="86"/>
      <c r="NHG84" s="86"/>
      <c r="NHH84" s="86"/>
      <c r="NHI84" s="86"/>
      <c r="NHJ84" s="86"/>
      <c r="NHK84" s="86"/>
      <c r="NHL84" s="86"/>
      <c r="NHM84" s="86"/>
      <c r="NHN84" s="86"/>
      <c r="NHO84" s="86"/>
      <c r="NHP84" s="86"/>
      <c r="NHQ84" s="86"/>
      <c r="NHR84" s="86"/>
      <c r="NHS84" s="86"/>
      <c r="NHT84" s="86"/>
      <c r="NHU84" s="86"/>
      <c r="NHV84" s="86"/>
      <c r="NHW84" s="86"/>
      <c r="NHX84" s="86"/>
      <c r="NHY84" s="86"/>
      <c r="NHZ84" s="86"/>
      <c r="NIA84" s="86"/>
      <c r="NIB84" s="86"/>
      <c r="NIC84" s="86"/>
      <c r="NID84" s="86"/>
      <c r="NIE84" s="86"/>
      <c r="NIF84" s="86"/>
      <c r="NIG84" s="86"/>
      <c r="NIH84" s="86"/>
      <c r="NII84" s="86"/>
      <c r="NIJ84" s="86"/>
      <c r="NIK84" s="86"/>
      <c r="NIL84" s="86"/>
      <c r="NIM84" s="86"/>
      <c r="NIN84" s="86"/>
      <c r="NIO84" s="86"/>
      <c r="NIP84" s="86"/>
      <c r="NIQ84" s="86"/>
      <c r="NIR84" s="86"/>
      <c r="NIS84" s="86"/>
      <c r="NIT84" s="86"/>
      <c r="NIU84" s="86"/>
      <c r="NIV84" s="86"/>
      <c r="NIW84" s="86"/>
      <c r="NIX84" s="86"/>
      <c r="NIY84" s="86"/>
      <c r="NIZ84" s="86"/>
      <c r="NJA84" s="86"/>
      <c r="NJB84" s="86"/>
      <c r="NJC84" s="86"/>
      <c r="NJD84" s="86"/>
      <c r="NJE84" s="86"/>
      <c r="NJF84" s="86"/>
      <c r="NJG84" s="86"/>
      <c r="NJH84" s="86"/>
      <c r="NJI84" s="86"/>
      <c r="NJJ84" s="86"/>
      <c r="NJK84" s="86"/>
      <c r="NJL84" s="86"/>
      <c r="NJM84" s="86"/>
      <c r="NJN84" s="86"/>
      <c r="NJO84" s="86"/>
      <c r="NJP84" s="86"/>
      <c r="NJQ84" s="86"/>
      <c r="NJR84" s="86"/>
      <c r="NJS84" s="86"/>
      <c r="NJT84" s="86"/>
      <c r="NJU84" s="86"/>
      <c r="NJV84" s="86"/>
      <c r="NJW84" s="86"/>
      <c r="NJX84" s="86"/>
      <c r="NJY84" s="86"/>
      <c r="NJZ84" s="86"/>
      <c r="NKA84" s="86"/>
      <c r="NKB84" s="86"/>
      <c r="NKC84" s="86"/>
      <c r="NKD84" s="86"/>
      <c r="NKE84" s="86"/>
      <c r="NKF84" s="86"/>
      <c r="NKG84" s="86"/>
      <c r="NKH84" s="86"/>
      <c r="NKI84" s="86"/>
      <c r="NKJ84" s="86"/>
      <c r="NKK84" s="86"/>
      <c r="NKL84" s="86"/>
      <c r="NKM84" s="86"/>
      <c r="NKN84" s="86"/>
      <c r="NKO84" s="86"/>
      <c r="NKP84" s="86"/>
      <c r="NKQ84" s="86"/>
      <c r="NKR84" s="86"/>
      <c r="NKS84" s="86"/>
      <c r="NKT84" s="86"/>
      <c r="NKU84" s="86"/>
      <c r="NKV84" s="86"/>
      <c r="NKW84" s="86"/>
      <c r="NKX84" s="86"/>
      <c r="NKY84" s="86"/>
      <c r="NKZ84" s="86"/>
      <c r="NLA84" s="86"/>
      <c r="NLB84" s="86"/>
      <c r="NLC84" s="86"/>
      <c r="NLD84" s="86"/>
      <c r="NLE84" s="86"/>
      <c r="NLF84" s="86"/>
      <c r="NLG84" s="86"/>
      <c r="NLH84" s="86"/>
      <c r="NLI84" s="86"/>
      <c r="NLJ84" s="86"/>
      <c r="NLK84" s="86"/>
      <c r="NLL84" s="86"/>
      <c r="NLM84" s="86"/>
      <c r="NLN84" s="86"/>
      <c r="NLO84" s="86"/>
      <c r="NLP84" s="86"/>
      <c r="NLQ84" s="86"/>
      <c r="NLR84" s="86"/>
      <c r="NLS84" s="86"/>
      <c r="NLT84" s="86"/>
      <c r="NLU84" s="86"/>
      <c r="NLV84" s="86"/>
      <c r="NLW84" s="86"/>
      <c r="NLX84" s="86"/>
      <c r="NLY84" s="86"/>
      <c r="NLZ84" s="86"/>
      <c r="NMA84" s="86"/>
      <c r="NMB84" s="86"/>
      <c r="NMC84" s="86"/>
      <c r="NMD84" s="86"/>
      <c r="NME84" s="86"/>
      <c r="NMF84" s="86"/>
      <c r="NMG84" s="86"/>
      <c r="NMH84" s="86"/>
      <c r="NMI84" s="86"/>
      <c r="NMJ84" s="86"/>
      <c r="NMK84" s="86"/>
      <c r="NML84" s="86"/>
      <c r="NMM84" s="86"/>
      <c r="NMN84" s="86"/>
      <c r="NMO84" s="86"/>
      <c r="NMP84" s="86"/>
      <c r="NMQ84" s="86"/>
      <c r="NMR84" s="86"/>
      <c r="NMS84" s="86"/>
      <c r="NMT84" s="86"/>
      <c r="NMU84" s="86"/>
      <c r="NMV84" s="86"/>
      <c r="NMW84" s="86"/>
      <c r="NMX84" s="86"/>
      <c r="NMY84" s="86"/>
      <c r="NMZ84" s="86"/>
      <c r="NNA84" s="86"/>
      <c r="NNB84" s="86"/>
      <c r="NNC84" s="86"/>
      <c r="NND84" s="86"/>
      <c r="NNE84" s="86"/>
      <c r="NNF84" s="86"/>
      <c r="NNG84" s="86"/>
      <c r="NNH84" s="86"/>
      <c r="NNI84" s="86"/>
      <c r="NNJ84" s="86"/>
      <c r="NNK84" s="86"/>
      <c r="NNL84" s="86"/>
      <c r="NNM84" s="86"/>
      <c r="NNN84" s="86"/>
      <c r="NNO84" s="86"/>
      <c r="NNP84" s="86"/>
      <c r="NNQ84" s="86"/>
      <c r="NNR84" s="86"/>
      <c r="NNS84" s="86"/>
      <c r="NNT84" s="86"/>
      <c r="NNU84" s="86"/>
      <c r="NNV84" s="86"/>
      <c r="NNW84" s="86"/>
      <c r="NNX84" s="86"/>
      <c r="NNY84" s="86"/>
      <c r="NNZ84" s="86"/>
      <c r="NOA84" s="86"/>
      <c r="NOB84" s="86"/>
      <c r="NOC84" s="86"/>
      <c r="NOD84" s="86"/>
      <c r="NOE84" s="86"/>
      <c r="NOF84" s="86"/>
      <c r="NOG84" s="86"/>
      <c r="NOH84" s="86"/>
      <c r="NOI84" s="86"/>
      <c r="NOJ84" s="86"/>
      <c r="NOK84" s="86"/>
      <c r="NOL84" s="86"/>
      <c r="NOM84" s="86"/>
      <c r="NON84" s="86"/>
      <c r="NOO84" s="86"/>
      <c r="NOP84" s="86"/>
      <c r="NOQ84" s="86"/>
      <c r="NOR84" s="86"/>
      <c r="NOS84" s="86"/>
      <c r="NOT84" s="86"/>
      <c r="NOU84" s="86"/>
      <c r="NOV84" s="86"/>
      <c r="NOW84" s="86"/>
      <c r="NOX84" s="86"/>
      <c r="NOY84" s="86"/>
      <c r="NOZ84" s="86"/>
      <c r="NPA84" s="86"/>
      <c r="NPB84" s="86"/>
      <c r="NPC84" s="86"/>
      <c r="NPD84" s="86"/>
      <c r="NPE84" s="86"/>
      <c r="NPF84" s="86"/>
      <c r="NPG84" s="86"/>
      <c r="NPH84" s="86"/>
      <c r="NPI84" s="86"/>
      <c r="NPJ84" s="86"/>
      <c r="NPK84" s="86"/>
      <c r="NPL84" s="86"/>
      <c r="NPM84" s="86"/>
      <c r="NPN84" s="86"/>
      <c r="NPO84" s="86"/>
      <c r="NPP84" s="86"/>
      <c r="NPQ84" s="86"/>
      <c r="NPR84" s="86"/>
      <c r="NPS84" s="86"/>
      <c r="NPT84" s="86"/>
      <c r="NPU84" s="86"/>
      <c r="NPV84" s="86"/>
      <c r="NPW84" s="86"/>
      <c r="NPX84" s="86"/>
      <c r="NPY84" s="86"/>
      <c r="NPZ84" s="86"/>
      <c r="NQA84" s="86"/>
      <c r="NQB84" s="86"/>
      <c r="NQC84" s="86"/>
      <c r="NQD84" s="86"/>
      <c r="NQE84" s="86"/>
      <c r="NQF84" s="86"/>
      <c r="NQG84" s="86"/>
      <c r="NQH84" s="86"/>
      <c r="NQI84" s="86"/>
      <c r="NQJ84" s="86"/>
      <c r="NQK84" s="86"/>
      <c r="NQL84" s="86"/>
      <c r="NQM84" s="86"/>
      <c r="NQN84" s="86"/>
      <c r="NQO84" s="86"/>
      <c r="NQP84" s="86"/>
      <c r="NQQ84" s="86"/>
      <c r="NQR84" s="86"/>
      <c r="NQS84" s="86"/>
      <c r="NQT84" s="86"/>
      <c r="NQU84" s="86"/>
      <c r="NQV84" s="86"/>
      <c r="NQW84" s="86"/>
      <c r="NQX84" s="86"/>
      <c r="NQY84" s="86"/>
      <c r="NQZ84" s="86"/>
      <c r="NRA84" s="86"/>
      <c r="NRB84" s="86"/>
      <c r="NRC84" s="86"/>
      <c r="NRD84" s="86"/>
      <c r="NRE84" s="86"/>
      <c r="NRF84" s="86"/>
      <c r="NRG84" s="86"/>
      <c r="NRH84" s="86"/>
      <c r="NRI84" s="86"/>
      <c r="NRJ84" s="86"/>
      <c r="NRK84" s="86"/>
      <c r="NRL84" s="86"/>
      <c r="NRM84" s="86"/>
      <c r="NRN84" s="86"/>
      <c r="NRO84" s="86"/>
      <c r="NRP84" s="86"/>
      <c r="NRQ84" s="86"/>
      <c r="NRR84" s="86"/>
      <c r="NRS84" s="86"/>
      <c r="NRT84" s="86"/>
      <c r="NRU84" s="86"/>
      <c r="NRV84" s="86"/>
      <c r="NRW84" s="86"/>
      <c r="NRX84" s="86"/>
      <c r="NRY84" s="86"/>
      <c r="NRZ84" s="86"/>
      <c r="NSA84" s="86"/>
      <c r="NSB84" s="86"/>
      <c r="NSC84" s="86"/>
      <c r="NSD84" s="86"/>
      <c r="NSE84" s="86"/>
      <c r="NSF84" s="86"/>
      <c r="NSG84" s="86"/>
      <c r="NSH84" s="86"/>
      <c r="NSI84" s="86"/>
      <c r="NSJ84" s="86"/>
      <c r="NSK84" s="86"/>
      <c r="NSL84" s="86"/>
      <c r="NSM84" s="86"/>
      <c r="NSN84" s="86"/>
      <c r="NSO84" s="86"/>
      <c r="NSP84" s="86"/>
      <c r="NSQ84" s="86"/>
      <c r="NSR84" s="86"/>
      <c r="NSS84" s="86"/>
      <c r="NST84" s="86"/>
      <c r="NSU84" s="86"/>
      <c r="NSV84" s="86"/>
      <c r="NSW84" s="86"/>
      <c r="NSX84" s="86"/>
      <c r="NSY84" s="86"/>
      <c r="NSZ84" s="86"/>
      <c r="NTA84" s="86"/>
      <c r="NTB84" s="86"/>
      <c r="NTC84" s="86"/>
      <c r="NTD84" s="86"/>
      <c r="NTE84" s="86"/>
      <c r="NTF84" s="86"/>
      <c r="NTG84" s="86"/>
      <c r="NTH84" s="86"/>
      <c r="NTI84" s="86"/>
      <c r="NTJ84" s="86"/>
      <c r="NTK84" s="86"/>
      <c r="NTL84" s="86"/>
      <c r="NTM84" s="86"/>
      <c r="NTN84" s="86"/>
      <c r="NTO84" s="86"/>
      <c r="NTP84" s="86"/>
      <c r="NTQ84" s="86"/>
      <c r="NTR84" s="86"/>
      <c r="NTS84" s="86"/>
      <c r="NTT84" s="86"/>
      <c r="NTU84" s="86"/>
      <c r="NTV84" s="86"/>
      <c r="NTW84" s="86"/>
      <c r="NTX84" s="86"/>
      <c r="NTY84" s="86"/>
      <c r="NTZ84" s="86"/>
      <c r="NUA84" s="86"/>
      <c r="NUB84" s="86"/>
      <c r="NUC84" s="86"/>
      <c r="NUD84" s="86"/>
      <c r="NUE84" s="86"/>
      <c r="NUF84" s="86"/>
      <c r="NUG84" s="86"/>
      <c r="NUH84" s="86"/>
      <c r="NUI84" s="86"/>
      <c r="NUJ84" s="86"/>
      <c r="NUK84" s="86"/>
      <c r="NUL84" s="86"/>
      <c r="NUM84" s="86"/>
      <c r="NUN84" s="86"/>
      <c r="NUO84" s="86"/>
      <c r="NUP84" s="86"/>
      <c r="NUQ84" s="86"/>
      <c r="NUR84" s="86"/>
      <c r="NUS84" s="86"/>
      <c r="NUT84" s="86"/>
      <c r="NUU84" s="86"/>
      <c r="NUV84" s="86"/>
      <c r="NUW84" s="86"/>
      <c r="NUX84" s="86"/>
      <c r="NUY84" s="86"/>
      <c r="NUZ84" s="86"/>
      <c r="NVA84" s="86"/>
      <c r="NVB84" s="86"/>
      <c r="NVC84" s="86"/>
      <c r="NVD84" s="86"/>
      <c r="NVE84" s="86"/>
      <c r="NVF84" s="86"/>
      <c r="NVG84" s="86"/>
      <c r="NVH84" s="86"/>
      <c r="NVI84" s="86"/>
      <c r="NVJ84" s="86"/>
      <c r="NVK84" s="86"/>
      <c r="NVL84" s="86"/>
      <c r="NVM84" s="86"/>
      <c r="NVN84" s="86"/>
      <c r="NVO84" s="86"/>
      <c r="NVP84" s="86"/>
      <c r="NVQ84" s="86"/>
      <c r="NVR84" s="86"/>
      <c r="NVS84" s="86"/>
      <c r="NVT84" s="86"/>
      <c r="NVU84" s="86"/>
      <c r="NVV84" s="86"/>
      <c r="NVW84" s="86"/>
      <c r="NVX84" s="86"/>
      <c r="NVY84" s="86"/>
      <c r="NVZ84" s="86"/>
      <c r="NWA84" s="86"/>
      <c r="NWB84" s="86"/>
      <c r="NWC84" s="86"/>
      <c r="NWD84" s="86"/>
      <c r="NWE84" s="86"/>
      <c r="NWF84" s="86"/>
      <c r="NWG84" s="86"/>
      <c r="NWH84" s="86"/>
      <c r="NWI84" s="86"/>
      <c r="NWJ84" s="86"/>
      <c r="NWK84" s="86"/>
      <c r="NWL84" s="86"/>
      <c r="NWM84" s="86"/>
      <c r="NWN84" s="86"/>
      <c r="NWO84" s="86"/>
      <c r="NWP84" s="86"/>
      <c r="NWQ84" s="86"/>
      <c r="NWR84" s="86"/>
      <c r="NWS84" s="86"/>
      <c r="NWT84" s="86"/>
      <c r="NWU84" s="86"/>
      <c r="NWV84" s="86"/>
      <c r="NWW84" s="86"/>
      <c r="NWX84" s="86"/>
      <c r="NWY84" s="86"/>
      <c r="NWZ84" s="86"/>
      <c r="NXA84" s="86"/>
      <c r="NXB84" s="86"/>
      <c r="NXC84" s="86"/>
      <c r="NXD84" s="86"/>
      <c r="NXE84" s="86"/>
      <c r="NXF84" s="86"/>
      <c r="NXG84" s="86"/>
      <c r="NXH84" s="86"/>
      <c r="NXI84" s="86"/>
      <c r="NXJ84" s="86"/>
      <c r="NXK84" s="86"/>
      <c r="NXL84" s="86"/>
      <c r="NXM84" s="86"/>
      <c r="NXN84" s="86"/>
      <c r="NXO84" s="86"/>
      <c r="NXP84" s="86"/>
      <c r="NXQ84" s="86"/>
      <c r="NXR84" s="86"/>
      <c r="NXS84" s="86"/>
      <c r="NXT84" s="86"/>
      <c r="NXU84" s="86"/>
      <c r="NXV84" s="86"/>
      <c r="NXW84" s="86"/>
      <c r="NXX84" s="86"/>
      <c r="NXY84" s="86"/>
      <c r="NXZ84" s="86"/>
      <c r="NYA84" s="86"/>
      <c r="NYB84" s="86"/>
      <c r="NYC84" s="86"/>
      <c r="NYD84" s="86"/>
      <c r="NYE84" s="86"/>
      <c r="NYF84" s="86"/>
      <c r="NYG84" s="86"/>
      <c r="NYH84" s="86"/>
      <c r="NYI84" s="86"/>
      <c r="NYJ84" s="86"/>
      <c r="NYK84" s="86"/>
      <c r="NYL84" s="86"/>
      <c r="NYM84" s="86"/>
      <c r="NYN84" s="86"/>
      <c r="NYO84" s="86"/>
      <c r="NYP84" s="86"/>
      <c r="NYQ84" s="86"/>
      <c r="NYR84" s="86"/>
      <c r="NYS84" s="86"/>
      <c r="NYT84" s="86"/>
      <c r="NYU84" s="86"/>
      <c r="NYV84" s="86"/>
      <c r="NYW84" s="86"/>
      <c r="NYX84" s="86"/>
      <c r="NYY84" s="86"/>
      <c r="NYZ84" s="86"/>
      <c r="NZA84" s="86"/>
      <c r="NZB84" s="86"/>
      <c r="NZC84" s="86"/>
      <c r="NZD84" s="86"/>
      <c r="NZE84" s="86"/>
      <c r="NZF84" s="86"/>
      <c r="NZG84" s="86"/>
      <c r="NZH84" s="86"/>
      <c r="NZI84" s="86"/>
      <c r="NZJ84" s="86"/>
      <c r="NZK84" s="86"/>
      <c r="NZL84" s="86"/>
      <c r="NZM84" s="86"/>
      <c r="NZN84" s="86"/>
      <c r="NZO84" s="86"/>
      <c r="NZP84" s="86"/>
      <c r="NZQ84" s="86"/>
      <c r="NZR84" s="86"/>
      <c r="NZS84" s="86"/>
      <c r="NZT84" s="86"/>
      <c r="NZU84" s="86"/>
      <c r="NZV84" s="86"/>
      <c r="NZW84" s="86"/>
      <c r="NZX84" s="86"/>
      <c r="NZY84" s="86"/>
      <c r="NZZ84" s="86"/>
      <c r="OAA84" s="86"/>
      <c r="OAB84" s="86"/>
      <c r="OAC84" s="86"/>
      <c r="OAD84" s="86"/>
      <c r="OAE84" s="86"/>
      <c r="OAF84" s="86"/>
      <c r="OAG84" s="86"/>
      <c r="OAH84" s="86"/>
      <c r="OAI84" s="86"/>
      <c r="OAJ84" s="86"/>
      <c r="OAK84" s="86"/>
      <c r="OAL84" s="86"/>
      <c r="OAM84" s="86"/>
      <c r="OAN84" s="86"/>
      <c r="OAO84" s="86"/>
      <c r="OAP84" s="86"/>
      <c r="OAQ84" s="86"/>
      <c r="OAR84" s="86"/>
      <c r="OAS84" s="86"/>
      <c r="OAT84" s="86"/>
      <c r="OAU84" s="86"/>
      <c r="OAV84" s="86"/>
      <c r="OAW84" s="86"/>
      <c r="OAX84" s="86"/>
      <c r="OAY84" s="86"/>
      <c r="OAZ84" s="86"/>
      <c r="OBA84" s="86"/>
      <c r="OBB84" s="86"/>
      <c r="OBC84" s="86"/>
      <c r="OBD84" s="86"/>
      <c r="OBE84" s="86"/>
      <c r="OBF84" s="86"/>
      <c r="OBG84" s="86"/>
      <c r="OBH84" s="86"/>
      <c r="OBI84" s="86"/>
      <c r="OBJ84" s="86"/>
      <c r="OBK84" s="86"/>
      <c r="OBL84" s="86"/>
      <c r="OBM84" s="86"/>
      <c r="OBN84" s="86"/>
      <c r="OBO84" s="86"/>
      <c r="OBP84" s="86"/>
      <c r="OBQ84" s="86"/>
      <c r="OBR84" s="86"/>
      <c r="OBS84" s="86"/>
      <c r="OBT84" s="86"/>
      <c r="OBU84" s="86"/>
      <c r="OBV84" s="86"/>
      <c r="OBW84" s="86"/>
      <c r="OBX84" s="86"/>
      <c r="OBY84" s="86"/>
      <c r="OBZ84" s="86"/>
      <c r="OCA84" s="86"/>
      <c r="OCB84" s="86"/>
      <c r="OCC84" s="86"/>
      <c r="OCD84" s="86"/>
      <c r="OCE84" s="86"/>
      <c r="OCF84" s="86"/>
      <c r="OCG84" s="86"/>
      <c r="OCH84" s="86"/>
      <c r="OCI84" s="86"/>
      <c r="OCJ84" s="86"/>
      <c r="OCK84" s="86"/>
      <c r="OCL84" s="86"/>
      <c r="OCM84" s="86"/>
      <c r="OCN84" s="86"/>
      <c r="OCO84" s="86"/>
      <c r="OCP84" s="86"/>
      <c r="OCQ84" s="86"/>
      <c r="OCR84" s="86"/>
      <c r="OCS84" s="86"/>
      <c r="OCT84" s="86"/>
      <c r="OCU84" s="86"/>
      <c r="OCV84" s="86"/>
      <c r="OCW84" s="86"/>
      <c r="OCX84" s="86"/>
      <c r="OCY84" s="86"/>
      <c r="OCZ84" s="86"/>
      <c r="ODA84" s="86"/>
      <c r="ODB84" s="86"/>
      <c r="ODC84" s="86"/>
      <c r="ODD84" s="86"/>
      <c r="ODE84" s="86"/>
      <c r="ODF84" s="86"/>
      <c r="ODG84" s="86"/>
      <c r="ODH84" s="86"/>
      <c r="ODI84" s="86"/>
      <c r="ODJ84" s="86"/>
      <c r="ODK84" s="86"/>
      <c r="ODL84" s="86"/>
      <c r="ODM84" s="86"/>
      <c r="ODN84" s="86"/>
      <c r="ODO84" s="86"/>
      <c r="ODP84" s="86"/>
      <c r="ODQ84" s="86"/>
      <c r="ODR84" s="86"/>
      <c r="ODS84" s="86"/>
      <c r="ODT84" s="86"/>
      <c r="ODU84" s="86"/>
      <c r="ODV84" s="86"/>
      <c r="ODW84" s="86"/>
      <c r="ODX84" s="86"/>
      <c r="ODY84" s="86"/>
      <c r="ODZ84" s="86"/>
      <c r="OEA84" s="86"/>
      <c r="OEB84" s="86"/>
      <c r="OEC84" s="86"/>
      <c r="OED84" s="86"/>
      <c r="OEE84" s="86"/>
      <c r="OEF84" s="86"/>
      <c r="OEG84" s="86"/>
      <c r="OEH84" s="86"/>
      <c r="OEI84" s="86"/>
      <c r="OEJ84" s="86"/>
      <c r="OEK84" s="86"/>
      <c r="OEL84" s="86"/>
      <c r="OEM84" s="86"/>
      <c r="OEN84" s="86"/>
      <c r="OEO84" s="86"/>
      <c r="OEP84" s="86"/>
      <c r="OEQ84" s="86"/>
      <c r="OER84" s="86"/>
      <c r="OES84" s="86"/>
      <c r="OET84" s="86"/>
      <c r="OEU84" s="86"/>
      <c r="OEV84" s="86"/>
      <c r="OEW84" s="86"/>
      <c r="OEX84" s="86"/>
      <c r="OEY84" s="86"/>
      <c r="OEZ84" s="86"/>
      <c r="OFA84" s="86"/>
      <c r="OFB84" s="86"/>
      <c r="OFC84" s="86"/>
      <c r="OFD84" s="86"/>
      <c r="OFE84" s="86"/>
      <c r="OFF84" s="86"/>
      <c r="OFG84" s="86"/>
      <c r="OFH84" s="86"/>
      <c r="OFI84" s="86"/>
      <c r="OFJ84" s="86"/>
      <c r="OFK84" s="86"/>
      <c r="OFL84" s="86"/>
      <c r="OFM84" s="86"/>
      <c r="OFN84" s="86"/>
      <c r="OFO84" s="86"/>
      <c r="OFP84" s="86"/>
      <c r="OFQ84" s="86"/>
      <c r="OFR84" s="86"/>
      <c r="OFS84" s="86"/>
      <c r="OFT84" s="86"/>
      <c r="OFU84" s="86"/>
      <c r="OFV84" s="86"/>
      <c r="OFW84" s="86"/>
      <c r="OFX84" s="86"/>
      <c r="OFY84" s="86"/>
      <c r="OFZ84" s="86"/>
      <c r="OGA84" s="86"/>
      <c r="OGB84" s="86"/>
      <c r="OGC84" s="86"/>
      <c r="OGD84" s="86"/>
      <c r="OGE84" s="86"/>
      <c r="OGF84" s="86"/>
      <c r="OGG84" s="86"/>
      <c r="OGH84" s="86"/>
      <c r="OGI84" s="86"/>
      <c r="OGJ84" s="86"/>
      <c r="OGK84" s="86"/>
      <c r="OGL84" s="86"/>
      <c r="OGM84" s="86"/>
      <c r="OGN84" s="86"/>
      <c r="OGO84" s="86"/>
      <c r="OGP84" s="86"/>
      <c r="OGQ84" s="86"/>
      <c r="OGR84" s="86"/>
      <c r="OGS84" s="86"/>
      <c r="OGT84" s="86"/>
      <c r="OGU84" s="86"/>
      <c r="OGV84" s="86"/>
      <c r="OGW84" s="86"/>
      <c r="OGX84" s="86"/>
      <c r="OGY84" s="86"/>
      <c r="OGZ84" s="86"/>
      <c r="OHA84" s="86"/>
      <c r="OHB84" s="86"/>
      <c r="OHC84" s="86"/>
      <c r="OHD84" s="86"/>
      <c r="OHE84" s="86"/>
      <c r="OHF84" s="86"/>
      <c r="OHG84" s="86"/>
      <c r="OHH84" s="86"/>
      <c r="OHI84" s="86"/>
      <c r="OHJ84" s="86"/>
      <c r="OHK84" s="86"/>
      <c r="OHL84" s="86"/>
      <c r="OHM84" s="86"/>
      <c r="OHN84" s="86"/>
      <c r="OHO84" s="86"/>
      <c r="OHP84" s="86"/>
      <c r="OHQ84" s="86"/>
      <c r="OHR84" s="86"/>
      <c r="OHS84" s="86"/>
      <c r="OHT84" s="86"/>
      <c r="OHU84" s="86"/>
      <c r="OHV84" s="86"/>
      <c r="OHW84" s="86"/>
      <c r="OHX84" s="86"/>
      <c r="OHY84" s="86"/>
      <c r="OHZ84" s="86"/>
      <c r="OIA84" s="86"/>
      <c r="OIB84" s="86"/>
      <c r="OIC84" s="86"/>
      <c r="OID84" s="86"/>
      <c r="OIE84" s="86"/>
      <c r="OIF84" s="86"/>
      <c r="OIG84" s="86"/>
      <c r="OIH84" s="86"/>
      <c r="OII84" s="86"/>
      <c r="OIJ84" s="86"/>
      <c r="OIK84" s="86"/>
      <c r="OIL84" s="86"/>
      <c r="OIM84" s="86"/>
      <c r="OIN84" s="86"/>
      <c r="OIO84" s="86"/>
      <c r="OIP84" s="86"/>
      <c r="OIQ84" s="86"/>
      <c r="OIR84" s="86"/>
      <c r="OIS84" s="86"/>
      <c r="OIT84" s="86"/>
      <c r="OIU84" s="86"/>
      <c r="OIV84" s="86"/>
      <c r="OIW84" s="86"/>
      <c r="OIX84" s="86"/>
      <c r="OIY84" s="86"/>
      <c r="OIZ84" s="86"/>
      <c r="OJA84" s="86"/>
      <c r="OJB84" s="86"/>
      <c r="OJC84" s="86"/>
      <c r="OJD84" s="86"/>
      <c r="OJE84" s="86"/>
      <c r="OJF84" s="86"/>
      <c r="OJG84" s="86"/>
      <c r="OJH84" s="86"/>
      <c r="OJI84" s="86"/>
      <c r="OJJ84" s="86"/>
      <c r="OJK84" s="86"/>
      <c r="OJL84" s="86"/>
      <c r="OJM84" s="86"/>
      <c r="OJN84" s="86"/>
      <c r="OJO84" s="86"/>
      <c r="OJP84" s="86"/>
      <c r="OJQ84" s="86"/>
      <c r="OJR84" s="86"/>
      <c r="OJS84" s="86"/>
      <c r="OJT84" s="86"/>
      <c r="OJU84" s="86"/>
      <c r="OJV84" s="86"/>
      <c r="OJW84" s="86"/>
      <c r="OJX84" s="86"/>
      <c r="OJY84" s="86"/>
      <c r="OJZ84" s="86"/>
      <c r="OKA84" s="86"/>
      <c r="OKB84" s="86"/>
      <c r="OKC84" s="86"/>
      <c r="OKD84" s="86"/>
      <c r="OKE84" s="86"/>
      <c r="OKF84" s="86"/>
      <c r="OKG84" s="86"/>
      <c r="OKH84" s="86"/>
      <c r="OKI84" s="86"/>
      <c r="OKJ84" s="86"/>
      <c r="OKK84" s="86"/>
      <c r="OKL84" s="86"/>
      <c r="OKM84" s="86"/>
      <c r="OKN84" s="86"/>
      <c r="OKO84" s="86"/>
      <c r="OKP84" s="86"/>
      <c r="OKQ84" s="86"/>
      <c r="OKR84" s="86"/>
      <c r="OKS84" s="86"/>
      <c r="OKT84" s="86"/>
      <c r="OKU84" s="86"/>
      <c r="OKV84" s="86"/>
      <c r="OKW84" s="86"/>
      <c r="OKX84" s="86"/>
      <c r="OKY84" s="86"/>
      <c r="OKZ84" s="86"/>
      <c r="OLA84" s="86"/>
      <c r="OLB84" s="86"/>
      <c r="OLC84" s="86"/>
      <c r="OLD84" s="86"/>
      <c r="OLE84" s="86"/>
      <c r="OLF84" s="86"/>
      <c r="OLG84" s="86"/>
      <c r="OLH84" s="86"/>
      <c r="OLI84" s="86"/>
      <c r="OLJ84" s="86"/>
      <c r="OLK84" s="86"/>
      <c r="OLL84" s="86"/>
      <c r="OLM84" s="86"/>
      <c r="OLN84" s="86"/>
      <c r="OLO84" s="86"/>
      <c r="OLP84" s="86"/>
      <c r="OLQ84" s="86"/>
      <c r="OLR84" s="86"/>
      <c r="OLS84" s="86"/>
      <c r="OLT84" s="86"/>
      <c r="OLU84" s="86"/>
      <c r="OLV84" s="86"/>
      <c r="OLW84" s="86"/>
      <c r="OLX84" s="86"/>
      <c r="OLY84" s="86"/>
      <c r="OLZ84" s="86"/>
      <c r="OMA84" s="86"/>
      <c r="OMB84" s="86"/>
      <c r="OMC84" s="86"/>
      <c r="OMD84" s="86"/>
      <c r="OME84" s="86"/>
      <c r="OMF84" s="86"/>
      <c r="OMG84" s="86"/>
      <c r="OMH84" s="86"/>
      <c r="OMI84" s="86"/>
      <c r="OMJ84" s="86"/>
      <c r="OMK84" s="86"/>
      <c r="OML84" s="86"/>
      <c r="OMM84" s="86"/>
      <c r="OMN84" s="86"/>
      <c r="OMO84" s="86"/>
      <c r="OMP84" s="86"/>
      <c r="OMQ84" s="86"/>
      <c r="OMR84" s="86"/>
      <c r="OMS84" s="86"/>
      <c r="OMT84" s="86"/>
      <c r="OMU84" s="86"/>
      <c r="OMV84" s="86"/>
      <c r="OMW84" s="86"/>
      <c r="OMX84" s="86"/>
      <c r="OMY84" s="86"/>
      <c r="OMZ84" s="86"/>
      <c r="ONA84" s="86"/>
      <c r="ONB84" s="86"/>
      <c r="ONC84" s="86"/>
      <c r="OND84" s="86"/>
      <c r="ONE84" s="86"/>
      <c r="ONF84" s="86"/>
      <c r="ONG84" s="86"/>
      <c r="ONH84" s="86"/>
      <c r="ONI84" s="86"/>
      <c r="ONJ84" s="86"/>
      <c r="ONK84" s="86"/>
      <c r="ONL84" s="86"/>
      <c r="ONM84" s="86"/>
      <c r="ONN84" s="86"/>
      <c r="ONO84" s="86"/>
      <c r="ONP84" s="86"/>
      <c r="ONQ84" s="86"/>
      <c r="ONR84" s="86"/>
      <c r="ONS84" s="86"/>
      <c r="ONT84" s="86"/>
      <c r="ONU84" s="86"/>
      <c r="ONV84" s="86"/>
      <c r="ONW84" s="86"/>
      <c r="ONX84" s="86"/>
      <c r="ONY84" s="86"/>
      <c r="ONZ84" s="86"/>
      <c r="OOA84" s="86"/>
      <c r="OOB84" s="86"/>
      <c r="OOC84" s="86"/>
      <c r="OOD84" s="86"/>
      <c r="OOE84" s="86"/>
      <c r="OOF84" s="86"/>
      <c r="OOG84" s="86"/>
      <c r="OOH84" s="86"/>
      <c r="OOI84" s="86"/>
      <c r="OOJ84" s="86"/>
      <c r="OOK84" s="86"/>
      <c r="OOL84" s="86"/>
      <c r="OOM84" s="86"/>
      <c r="OON84" s="86"/>
      <c r="OOO84" s="86"/>
      <c r="OOP84" s="86"/>
      <c r="OOQ84" s="86"/>
      <c r="OOR84" s="86"/>
      <c r="OOS84" s="86"/>
      <c r="OOT84" s="86"/>
      <c r="OOU84" s="86"/>
      <c r="OOV84" s="86"/>
      <c r="OOW84" s="86"/>
      <c r="OOX84" s="86"/>
      <c r="OOY84" s="86"/>
      <c r="OOZ84" s="86"/>
      <c r="OPA84" s="86"/>
      <c r="OPB84" s="86"/>
      <c r="OPC84" s="86"/>
      <c r="OPD84" s="86"/>
      <c r="OPE84" s="86"/>
      <c r="OPF84" s="86"/>
      <c r="OPG84" s="86"/>
      <c r="OPH84" s="86"/>
      <c r="OPI84" s="86"/>
      <c r="OPJ84" s="86"/>
      <c r="OPK84" s="86"/>
      <c r="OPL84" s="86"/>
      <c r="OPM84" s="86"/>
      <c r="OPN84" s="86"/>
      <c r="OPO84" s="86"/>
      <c r="OPP84" s="86"/>
      <c r="OPQ84" s="86"/>
      <c r="OPR84" s="86"/>
      <c r="OPS84" s="86"/>
      <c r="OPT84" s="86"/>
      <c r="OPU84" s="86"/>
      <c r="OPV84" s="86"/>
      <c r="OPW84" s="86"/>
      <c r="OPX84" s="86"/>
      <c r="OPY84" s="86"/>
      <c r="OPZ84" s="86"/>
      <c r="OQA84" s="86"/>
      <c r="OQB84" s="86"/>
      <c r="OQC84" s="86"/>
      <c r="OQD84" s="86"/>
      <c r="OQE84" s="86"/>
      <c r="OQF84" s="86"/>
      <c r="OQG84" s="86"/>
      <c r="OQH84" s="86"/>
      <c r="OQI84" s="86"/>
      <c r="OQJ84" s="86"/>
      <c r="OQK84" s="86"/>
      <c r="OQL84" s="86"/>
      <c r="OQM84" s="86"/>
      <c r="OQN84" s="86"/>
      <c r="OQO84" s="86"/>
      <c r="OQP84" s="86"/>
      <c r="OQQ84" s="86"/>
      <c r="OQR84" s="86"/>
      <c r="OQS84" s="86"/>
      <c r="OQT84" s="86"/>
      <c r="OQU84" s="86"/>
      <c r="OQV84" s="86"/>
      <c r="OQW84" s="86"/>
      <c r="OQX84" s="86"/>
      <c r="OQY84" s="86"/>
      <c r="OQZ84" s="86"/>
      <c r="ORA84" s="86"/>
      <c r="ORB84" s="86"/>
      <c r="ORC84" s="86"/>
      <c r="ORD84" s="86"/>
      <c r="ORE84" s="86"/>
      <c r="ORF84" s="86"/>
      <c r="ORG84" s="86"/>
      <c r="ORH84" s="86"/>
      <c r="ORI84" s="86"/>
      <c r="ORJ84" s="86"/>
      <c r="ORK84" s="86"/>
      <c r="ORL84" s="86"/>
      <c r="ORM84" s="86"/>
      <c r="ORN84" s="86"/>
      <c r="ORO84" s="86"/>
      <c r="ORP84" s="86"/>
      <c r="ORQ84" s="86"/>
      <c r="ORR84" s="86"/>
      <c r="ORS84" s="86"/>
      <c r="ORT84" s="86"/>
      <c r="ORU84" s="86"/>
      <c r="ORV84" s="86"/>
      <c r="ORW84" s="86"/>
      <c r="ORX84" s="86"/>
      <c r="ORY84" s="86"/>
      <c r="ORZ84" s="86"/>
      <c r="OSA84" s="86"/>
      <c r="OSB84" s="86"/>
      <c r="OSC84" s="86"/>
      <c r="OSD84" s="86"/>
      <c r="OSE84" s="86"/>
      <c r="OSF84" s="86"/>
      <c r="OSG84" s="86"/>
      <c r="OSH84" s="86"/>
      <c r="OSI84" s="86"/>
      <c r="OSJ84" s="86"/>
      <c r="OSK84" s="86"/>
      <c r="OSL84" s="86"/>
      <c r="OSM84" s="86"/>
      <c r="OSN84" s="86"/>
      <c r="OSO84" s="86"/>
      <c r="OSP84" s="86"/>
      <c r="OSQ84" s="86"/>
      <c r="OSR84" s="86"/>
      <c r="OSS84" s="86"/>
      <c r="OST84" s="86"/>
      <c r="OSU84" s="86"/>
      <c r="OSV84" s="86"/>
      <c r="OSW84" s="86"/>
      <c r="OSX84" s="86"/>
      <c r="OSY84" s="86"/>
      <c r="OSZ84" s="86"/>
      <c r="OTA84" s="86"/>
      <c r="OTB84" s="86"/>
      <c r="OTC84" s="86"/>
      <c r="OTD84" s="86"/>
      <c r="OTE84" s="86"/>
      <c r="OTF84" s="86"/>
      <c r="OTG84" s="86"/>
      <c r="OTH84" s="86"/>
      <c r="OTI84" s="86"/>
      <c r="OTJ84" s="86"/>
      <c r="OTK84" s="86"/>
      <c r="OTL84" s="86"/>
      <c r="OTM84" s="86"/>
      <c r="OTN84" s="86"/>
      <c r="OTO84" s="86"/>
      <c r="OTP84" s="86"/>
      <c r="OTQ84" s="86"/>
      <c r="OTR84" s="86"/>
      <c r="OTS84" s="86"/>
      <c r="OTT84" s="86"/>
      <c r="OTU84" s="86"/>
      <c r="OTV84" s="86"/>
      <c r="OTW84" s="86"/>
      <c r="OTX84" s="86"/>
      <c r="OTY84" s="86"/>
      <c r="OTZ84" s="86"/>
      <c r="OUA84" s="86"/>
      <c r="OUB84" s="86"/>
      <c r="OUC84" s="86"/>
      <c r="OUD84" s="86"/>
      <c r="OUE84" s="86"/>
      <c r="OUF84" s="86"/>
      <c r="OUG84" s="86"/>
      <c r="OUH84" s="86"/>
      <c r="OUI84" s="86"/>
      <c r="OUJ84" s="86"/>
      <c r="OUK84" s="86"/>
      <c r="OUL84" s="86"/>
      <c r="OUM84" s="86"/>
      <c r="OUN84" s="86"/>
      <c r="OUO84" s="86"/>
      <c r="OUP84" s="86"/>
      <c r="OUQ84" s="86"/>
      <c r="OUR84" s="86"/>
      <c r="OUS84" s="86"/>
      <c r="OUT84" s="86"/>
      <c r="OUU84" s="86"/>
      <c r="OUV84" s="86"/>
      <c r="OUW84" s="86"/>
      <c r="OUX84" s="86"/>
      <c r="OUY84" s="86"/>
      <c r="OUZ84" s="86"/>
      <c r="OVA84" s="86"/>
      <c r="OVB84" s="86"/>
      <c r="OVC84" s="86"/>
      <c r="OVD84" s="86"/>
      <c r="OVE84" s="86"/>
      <c r="OVF84" s="86"/>
      <c r="OVG84" s="86"/>
      <c r="OVH84" s="86"/>
      <c r="OVI84" s="86"/>
      <c r="OVJ84" s="86"/>
      <c r="OVK84" s="86"/>
      <c r="OVL84" s="86"/>
      <c r="OVM84" s="86"/>
      <c r="OVN84" s="86"/>
      <c r="OVO84" s="86"/>
      <c r="OVP84" s="86"/>
      <c r="OVQ84" s="86"/>
      <c r="OVR84" s="86"/>
      <c r="OVS84" s="86"/>
      <c r="OVT84" s="86"/>
      <c r="OVU84" s="86"/>
      <c r="OVV84" s="86"/>
      <c r="OVW84" s="86"/>
      <c r="OVX84" s="86"/>
      <c r="OVY84" s="86"/>
      <c r="OVZ84" s="86"/>
      <c r="OWA84" s="86"/>
      <c r="OWB84" s="86"/>
      <c r="OWC84" s="86"/>
      <c r="OWD84" s="86"/>
      <c r="OWE84" s="86"/>
      <c r="OWF84" s="86"/>
      <c r="OWG84" s="86"/>
      <c r="OWH84" s="86"/>
      <c r="OWI84" s="86"/>
      <c r="OWJ84" s="86"/>
      <c r="OWK84" s="86"/>
      <c r="OWL84" s="86"/>
      <c r="OWM84" s="86"/>
      <c r="OWN84" s="86"/>
      <c r="OWO84" s="86"/>
      <c r="OWP84" s="86"/>
      <c r="OWQ84" s="86"/>
      <c r="OWR84" s="86"/>
      <c r="OWS84" s="86"/>
      <c r="OWT84" s="86"/>
      <c r="OWU84" s="86"/>
      <c r="OWV84" s="86"/>
      <c r="OWW84" s="86"/>
      <c r="OWX84" s="86"/>
      <c r="OWY84" s="86"/>
      <c r="OWZ84" s="86"/>
      <c r="OXA84" s="86"/>
      <c r="OXB84" s="86"/>
      <c r="OXC84" s="86"/>
      <c r="OXD84" s="86"/>
      <c r="OXE84" s="86"/>
      <c r="OXF84" s="86"/>
      <c r="OXG84" s="86"/>
      <c r="OXH84" s="86"/>
      <c r="OXI84" s="86"/>
      <c r="OXJ84" s="86"/>
      <c r="OXK84" s="86"/>
      <c r="OXL84" s="86"/>
      <c r="OXM84" s="86"/>
      <c r="OXN84" s="86"/>
      <c r="OXO84" s="86"/>
      <c r="OXP84" s="86"/>
      <c r="OXQ84" s="86"/>
      <c r="OXR84" s="86"/>
      <c r="OXS84" s="86"/>
      <c r="OXT84" s="86"/>
      <c r="OXU84" s="86"/>
      <c r="OXV84" s="86"/>
      <c r="OXW84" s="86"/>
      <c r="OXX84" s="86"/>
      <c r="OXY84" s="86"/>
      <c r="OXZ84" s="86"/>
      <c r="OYA84" s="86"/>
      <c r="OYB84" s="86"/>
      <c r="OYC84" s="86"/>
      <c r="OYD84" s="86"/>
      <c r="OYE84" s="86"/>
      <c r="OYF84" s="86"/>
      <c r="OYG84" s="86"/>
      <c r="OYH84" s="86"/>
      <c r="OYI84" s="86"/>
      <c r="OYJ84" s="86"/>
      <c r="OYK84" s="86"/>
      <c r="OYL84" s="86"/>
      <c r="OYM84" s="86"/>
      <c r="OYN84" s="86"/>
      <c r="OYO84" s="86"/>
      <c r="OYP84" s="86"/>
      <c r="OYQ84" s="86"/>
      <c r="OYR84" s="86"/>
      <c r="OYS84" s="86"/>
      <c r="OYT84" s="86"/>
      <c r="OYU84" s="86"/>
      <c r="OYV84" s="86"/>
      <c r="OYW84" s="86"/>
      <c r="OYX84" s="86"/>
      <c r="OYY84" s="86"/>
      <c r="OYZ84" s="86"/>
      <c r="OZA84" s="86"/>
      <c r="OZB84" s="86"/>
      <c r="OZC84" s="86"/>
      <c r="OZD84" s="86"/>
      <c r="OZE84" s="86"/>
      <c r="OZF84" s="86"/>
      <c r="OZG84" s="86"/>
      <c r="OZH84" s="86"/>
      <c r="OZI84" s="86"/>
      <c r="OZJ84" s="86"/>
      <c r="OZK84" s="86"/>
      <c r="OZL84" s="86"/>
      <c r="OZM84" s="86"/>
      <c r="OZN84" s="86"/>
      <c r="OZO84" s="86"/>
      <c r="OZP84" s="86"/>
      <c r="OZQ84" s="86"/>
      <c r="OZR84" s="86"/>
      <c r="OZS84" s="86"/>
      <c r="OZT84" s="86"/>
      <c r="OZU84" s="86"/>
      <c r="OZV84" s="86"/>
      <c r="OZW84" s="86"/>
      <c r="OZX84" s="86"/>
      <c r="OZY84" s="86"/>
      <c r="OZZ84" s="86"/>
      <c r="PAA84" s="86"/>
      <c r="PAB84" s="86"/>
      <c r="PAC84" s="86"/>
      <c r="PAD84" s="86"/>
      <c r="PAE84" s="86"/>
      <c r="PAF84" s="86"/>
      <c r="PAG84" s="86"/>
      <c r="PAH84" s="86"/>
      <c r="PAI84" s="86"/>
      <c r="PAJ84" s="86"/>
      <c r="PAK84" s="86"/>
      <c r="PAL84" s="86"/>
      <c r="PAM84" s="86"/>
      <c r="PAN84" s="86"/>
      <c r="PAO84" s="86"/>
      <c r="PAP84" s="86"/>
      <c r="PAQ84" s="86"/>
      <c r="PAR84" s="86"/>
      <c r="PAS84" s="86"/>
      <c r="PAT84" s="86"/>
      <c r="PAU84" s="86"/>
      <c r="PAV84" s="86"/>
      <c r="PAW84" s="86"/>
      <c r="PAX84" s="86"/>
      <c r="PAY84" s="86"/>
      <c r="PAZ84" s="86"/>
      <c r="PBA84" s="86"/>
      <c r="PBB84" s="86"/>
      <c r="PBC84" s="86"/>
      <c r="PBD84" s="86"/>
      <c r="PBE84" s="86"/>
      <c r="PBF84" s="86"/>
      <c r="PBG84" s="86"/>
      <c r="PBH84" s="86"/>
      <c r="PBI84" s="86"/>
      <c r="PBJ84" s="86"/>
      <c r="PBK84" s="86"/>
      <c r="PBL84" s="86"/>
      <c r="PBM84" s="86"/>
      <c r="PBN84" s="86"/>
      <c r="PBO84" s="86"/>
      <c r="PBP84" s="86"/>
      <c r="PBQ84" s="86"/>
      <c r="PBR84" s="86"/>
      <c r="PBS84" s="86"/>
      <c r="PBT84" s="86"/>
      <c r="PBU84" s="86"/>
      <c r="PBV84" s="86"/>
      <c r="PBW84" s="86"/>
      <c r="PBX84" s="86"/>
      <c r="PBY84" s="86"/>
      <c r="PBZ84" s="86"/>
      <c r="PCA84" s="86"/>
      <c r="PCB84" s="86"/>
      <c r="PCC84" s="86"/>
      <c r="PCD84" s="86"/>
      <c r="PCE84" s="86"/>
      <c r="PCF84" s="86"/>
      <c r="PCG84" s="86"/>
      <c r="PCH84" s="86"/>
      <c r="PCI84" s="86"/>
      <c r="PCJ84" s="86"/>
      <c r="PCK84" s="86"/>
      <c r="PCL84" s="86"/>
      <c r="PCM84" s="86"/>
      <c r="PCN84" s="86"/>
      <c r="PCO84" s="86"/>
      <c r="PCP84" s="86"/>
      <c r="PCQ84" s="86"/>
      <c r="PCR84" s="86"/>
      <c r="PCS84" s="86"/>
      <c r="PCT84" s="86"/>
      <c r="PCU84" s="86"/>
      <c r="PCV84" s="86"/>
      <c r="PCW84" s="86"/>
      <c r="PCX84" s="86"/>
      <c r="PCY84" s="86"/>
      <c r="PCZ84" s="86"/>
      <c r="PDA84" s="86"/>
      <c r="PDB84" s="86"/>
      <c r="PDC84" s="86"/>
      <c r="PDD84" s="86"/>
      <c r="PDE84" s="86"/>
      <c r="PDF84" s="86"/>
      <c r="PDG84" s="86"/>
      <c r="PDH84" s="86"/>
      <c r="PDI84" s="86"/>
      <c r="PDJ84" s="86"/>
      <c r="PDK84" s="86"/>
      <c r="PDL84" s="86"/>
      <c r="PDM84" s="86"/>
      <c r="PDN84" s="86"/>
      <c r="PDO84" s="86"/>
      <c r="PDP84" s="86"/>
      <c r="PDQ84" s="86"/>
      <c r="PDR84" s="86"/>
      <c r="PDS84" s="86"/>
      <c r="PDT84" s="86"/>
      <c r="PDU84" s="86"/>
      <c r="PDV84" s="86"/>
      <c r="PDW84" s="86"/>
      <c r="PDX84" s="86"/>
      <c r="PDY84" s="86"/>
      <c r="PDZ84" s="86"/>
      <c r="PEA84" s="86"/>
      <c r="PEB84" s="86"/>
      <c r="PEC84" s="86"/>
      <c r="PED84" s="86"/>
      <c r="PEE84" s="86"/>
      <c r="PEF84" s="86"/>
      <c r="PEG84" s="86"/>
      <c r="PEH84" s="86"/>
      <c r="PEI84" s="86"/>
      <c r="PEJ84" s="86"/>
      <c r="PEK84" s="86"/>
      <c r="PEL84" s="86"/>
      <c r="PEM84" s="86"/>
      <c r="PEN84" s="86"/>
      <c r="PEO84" s="86"/>
      <c r="PEP84" s="86"/>
      <c r="PEQ84" s="86"/>
      <c r="PER84" s="86"/>
      <c r="PES84" s="86"/>
      <c r="PET84" s="86"/>
      <c r="PEU84" s="86"/>
      <c r="PEV84" s="86"/>
      <c r="PEW84" s="86"/>
      <c r="PEX84" s="86"/>
      <c r="PEY84" s="86"/>
      <c r="PEZ84" s="86"/>
      <c r="PFA84" s="86"/>
      <c r="PFB84" s="86"/>
      <c r="PFC84" s="86"/>
      <c r="PFD84" s="86"/>
      <c r="PFE84" s="86"/>
      <c r="PFF84" s="86"/>
      <c r="PFG84" s="86"/>
      <c r="PFH84" s="86"/>
      <c r="PFI84" s="86"/>
      <c r="PFJ84" s="86"/>
      <c r="PFK84" s="86"/>
      <c r="PFL84" s="86"/>
      <c r="PFM84" s="86"/>
      <c r="PFN84" s="86"/>
      <c r="PFO84" s="86"/>
      <c r="PFP84" s="86"/>
      <c r="PFQ84" s="86"/>
      <c r="PFR84" s="86"/>
      <c r="PFS84" s="86"/>
      <c r="PFT84" s="86"/>
      <c r="PFU84" s="86"/>
      <c r="PFV84" s="86"/>
      <c r="PFW84" s="86"/>
      <c r="PFX84" s="86"/>
      <c r="PFY84" s="86"/>
      <c r="PFZ84" s="86"/>
      <c r="PGA84" s="86"/>
      <c r="PGB84" s="86"/>
      <c r="PGC84" s="86"/>
      <c r="PGD84" s="86"/>
      <c r="PGE84" s="86"/>
      <c r="PGF84" s="86"/>
      <c r="PGG84" s="86"/>
      <c r="PGH84" s="86"/>
      <c r="PGI84" s="86"/>
      <c r="PGJ84" s="86"/>
      <c r="PGK84" s="86"/>
      <c r="PGL84" s="86"/>
      <c r="PGM84" s="86"/>
      <c r="PGN84" s="86"/>
      <c r="PGO84" s="86"/>
      <c r="PGP84" s="86"/>
      <c r="PGQ84" s="86"/>
      <c r="PGR84" s="86"/>
      <c r="PGS84" s="86"/>
      <c r="PGT84" s="86"/>
      <c r="PGU84" s="86"/>
      <c r="PGV84" s="86"/>
      <c r="PGW84" s="86"/>
      <c r="PGX84" s="86"/>
      <c r="PGY84" s="86"/>
      <c r="PGZ84" s="86"/>
      <c r="PHA84" s="86"/>
      <c r="PHB84" s="86"/>
      <c r="PHC84" s="86"/>
      <c r="PHD84" s="86"/>
      <c r="PHE84" s="86"/>
      <c r="PHF84" s="86"/>
      <c r="PHG84" s="86"/>
      <c r="PHH84" s="86"/>
      <c r="PHI84" s="86"/>
      <c r="PHJ84" s="86"/>
      <c r="PHK84" s="86"/>
      <c r="PHL84" s="86"/>
      <c r="PHM84" s="86"/>
      <c r="PHN84" s="86"/>
      <c r="PHO84" s="86"/>
      <c r="PHP84" s="86"/>
      <c r="PHQ84" s="86"/>
      <c r="PHR84" s="86"/>
      <c r="PHS84" s="86"/>
      <c r="PHT84" s="86"/>
      <c r="PHU84" s="86"/>
      <c r="PHV84" s="86"/>
      <c r="PHW84" s="86"/>
      <c r="PHX84" s="86"/>
      <c r="PHY84" s="86"/>
      <c r="PHZ84" s="86"/>
      <c r="PIA84" s="86"/>
      <c r="PIB84" s="86"/>
      <c r="PIC84" s="86"/>
      <c r="PID84" s="86"/>
      <c r="PIE84" s="86"/>
      <c r="PIF84" s="86"/>
      <c r="PIG84" s="86"/>
      <c r="PIH84" s="86"/>
      <c r="PII84" s="86"/>
      <c r="PIJ84" s="86"/>
      <c r="PIK84" s="86"/>
      <c r="PIL84" s="86"/>
      <c r="PIM84" s="86"/>
      <c r="PIN84" s="86"/>
      <c r="PIO84" s="86"/>
      <c r="PIP84" s="86"/>
      <c r="PIQ84" s="86"/>
      <c r="PIR84" s="86"/>
      <c r="PIS84" s="86"/>
      <c r="PIT84" s="86"/>
      <c r="PIU84" s="86"/>
      <c r="PIV84" s="86"/>
      <c r="PIW84" s="86"/>
      <c r="PIX84" s="86"/>
      <c r="PIY84" s="86"/>
      <c r="PIZ84" s="86"/>
      <c r="PJA84" s="86"/>
      <c r="PJB84" s="86"/>
      <c r="PJC84" s="86"/>
      <c r="PJD84" s="86"/>
      <c r="PJE84" s="86"/>
      <c r="PJF84" s="86"/>
      <c r="PJG84" s="86"/>
      <c r="PJH84" s="86"/>
      <c r="PJI84" s="86"/>
      <c r="PJJ84" s="86"/>
      <c r="PJK84" s="86"/>
      <c r="PJL84" s="86"/>
      <c r="PJM84" s="86"/>
      <c r="PJN84" s="86"/>
      <c r="PJO84" s="86"/>
      <c r="PJP84" s="86"/>
      <c r="PJQ84" s="86"/>
      <c r="PJR84" s="86"/>
      <c r="PJS84" s="86"/>
      <c r="PJT84" s="86"/>
      <c r="PJU84" s="86"/>
      <c r="PJV84" s="86"/>
      <c r="PJW84" s="86"/>
      <c r="PJX84" s="86"/>
      <c r="PJY84" s="86"/>
      <c r="PJZ84" s="86"/>
      <c r="PKA84" s="86"/>
      <c r="PKB84" s="86"/>
      <c r="PKC84" s="86"/>
      <c r="PKD84" s="86"/>
      <c r="PKE84" s="86"/>
      <c r="PKF84" s="86"/>
      <c r="PKG84" s="86"/>
      <c r="PKH84" s="86"/>
      <c r="PKI84" s="86"/>
      <c r="PKJ84" s="86"/>
      <c r="PKK84" s="86"/>
      <c r="PKL84" s="86"/>
      <c r="PKM84" s="86"/>
      <c r="PKN84" s="86"/>
      <c r="PKO84" s="86"/>
      <c r="PKP84" s="86"/>
      <c r="PKQ84" s="86"/>
      <c r="PKR84" s="86"/>
      <c r="PKS84" s="86"/>
      <c r="PKT84" s="86"/>
      <c r="PKU84" s="86"/>
      <c r="PKV84" s="86"/>
      <c r="PKW84" s="86"/>
      <c r="PKX84" s="86"/>
      <c r="PKY84" s="86"/>
      <c r="PKZ84" s="86"/>
      <c r="PLA84" s="86"/>
      <c r="PLB84" s="86"/>
      <c r="PLC84" s="86"/>
      <c r="PLD84" s="86"/>
      <c r="PLE84" s="86"/>
      <c r="PLF84" s="86"/>
      <c r="PLG84" s="86"/>
      <c r="PLH84" s="86"/>
      <c r="PLI84" s="86"/>
      <c r="PLJ84" s="86"/>
      <c r="PLK84" s="86"/>
      <c r="PLL84" s="86"/>
      <c r="PLM84" s="86"/>
      <c r="PLN84" s="86"/>
      <c r="PLO84" s="86"/>
      <c r="PLP84" s="86"/>
      <c r="PLQ84" s="86"/>
      <c r="PLR84" s="86"/>
      <c r="PLS84" s="86"/>
      <c r="PLT84" s="86"/>
      <c r="PLU84" s="86"/>
      <c r="PLV84" s="86"/>
      <c r="PLW84" s="86"/>
      <c r="PLX84" s="86"/>
      <c r="PLY84" s="86"/>
      <c r="PLZ84" s="86"/>
      <c r="PMA84" s="86"/>
      <c r="PMB84" s="86"/>
      <c r="PMC84" s="86"/>
      <c r="PMD84" s="86"/>
      <c r="PME84" s="86"/>
      <c r="PMF84" s="86"/>
      <c r="PMG84" s="86"/>
      <c r="PMH84" s="86"/>
      <c r="PMI84" s="86"/>
      <c r="PMJ84" s="86"/>
      <c r="PMK84" s="86"/>
      <c r="PML84" s="86"/>
      <c r="PMM84" s="86"/>
      <c r="PMN84" s="86"/>
      <c r="PMO84" s="86"/>
      <c r="PMP84" s="86"/>
      <c r="PMQ84" s="86"/>
      <c r="PMR84" s="86"/>
      <c r="PMS84" s="86"/>
      <c r="PMT84" s="86"/>
      <c r="PMU84" s="86"/>
      <c r="PMV84" s="86"/>
      <c r="PMW84" s="86"/>
      <c r="PMX84" s="86"/>
      <c r="PMY84" s="86"/>
      <c r="PMZ84" s="86"/>
      <c r="PNA84" s="86"/>
      <c r="PNB84" s="86"/>
      <c r="PNC84" s="86"/>
      <c r="PND84" s="86"/>
      <c r="PNE84" s="86"/>
      <c r="PNF84" s="86"/>
      <c r="PNG84" s="86"/>
      <c r="PNH84" s="86"/>
      <c r="PNI84" s="86"/>
      <c r="PNJ84" s="86"/>
      <c r="PNK84" s="86"/>
      <c r="PNL84" s="86"/>
      <c r="PNM84" s="86"/>
      <c r="PNN84" s="86"/>
      <c r="PNO84" s="86"/>
      <c r="PNP84" s="86"/>
      <c r="PNQ84" s="86"/>
      <c r="PNR84" s="86"/>
      <c r="PNS84" s="86"/>
      <c r="PNT84" s="86"/>
      <c r="PNU84" s="86"/>
      <c r="PNV84" s="86"/>
      <c r="PNW84" s="86"/>
      <c r="PNX84" s="86"/>
      <c r="PNY84" s="86"/>
      <c r="PNZ84" s="86"/>
      <c r="POA84" s="86"/>
      <c r="POB84" s="86"/>
      <c r="POC84" s="86"/>
      <c r="POD84" s="86"/>
      <c r="POE84" s="86"/>
      <c r="POF84" s="86"/>
      <c r="POG84" s="86"/>
      <c r="POH84" s="86"/>
      <c r="POI84" s="86"/>
      <c r="POJ84" s="86"/>
      <c r="POK84" s="86"/>
      <c r="POL84" s="86"/>
      <c r="POM84" s="86"/>
      <c r="PON84" s="86"/>
      <c r="POO84" s="86"/>
      <c r="POP84" s="86"/>
      <c r="POQ84" s="86"/>
      <c r="POR84" s="86"/>
      <c r="POS84" s="86"/>
      <c r="POT84" s="86"/>
      <c r="POU84" s="86"/>
      <c r="POV84" s="86"/>
      <c r="POW84" s="86"/>
      <c r="POX84" s="86"/>
      <c r="POY84" s="86"/>
      <c r="POZ84" s="86"/>
      <c r="PPA84" s="86"/>
      <c r="PPB84" s="86"/>
      <c r="PPC84" s="86"/>
      <c r="PPD84" s="86"/>
      <c r="PPE84" s="86"/>
      <c r="PPF84" s="86"/>
      <c r="PPG84" s="86"/>
      <c r="PPH84" s="86"/>
      <c r="PPI84" s="86"/>
      <c r="PPJ84" s="86"/>
      <c r="PPK84" s="86"/>
      <c r="PPL84" s="86"/>
      <c r="PPM84" s="86"/>
      <c r="PPN84" s="86"/>
      <c r="PPO84" s="86"/>
      <c r="PPP84" s="86"/>
      <c r="PPQ84" s="86"/>
      <c r="PPR84" s="86"/>
      <c r="PPS84" s="86"/>
      <c r="PPT84" s="86"/>
      <c r="PPU84" s="86"/>
      <c r="PPV84" s="86"/>
      <c r="PPW84" s="86"/>
      <c r="PPX84" s="86"/>
      <c r="PPY84" s="86"/>
      <c r="PPZ84" s="86"/>
      <c r="PQA84" s="86"/>
      <c r="PQB84" s="86"/>
      <c r="PQC84" s="86"/>
      <c r="PQD84" s="86"/>
      <c r="PQE84" s="86"/>
      <c r="PQF84" s="86"/>
      <c r="PQG84" s="86"/>
      <c r="PQH84" s="86"/>
      <c r="PQI84" s="86"/>
      <c r="PQJ84" s="86"/>
      <c r="PQK84" s="86"/>
      <c r="PQL84" s="86"/>
      <c r="PQM84" s="86"/>
      <c r="PQN84" s="86"/>
      <c r="PQO84" s="86"/>
      <c r="PQP84" s="86"/>
      <c r="PQQ84" s="86"/>
      <c r="PQR84" s="86"/>
      <c r="PQS84" s="86"/>
      <c r="PQT84" s="86"/>
      <c r="PQU84" s="86"/>
      <c r="PQV84" s="86"/>
      <c r="PQW84" s="86"/>
      <c r="PQX84" s="86"/>
      <c r="PQY84" s="86"/>
      <c r="PQZ84" s="86"/>
      <c r="PRA84" s="86"/>
      <c r="PRB84" s="86"/>
      <c r="PRC84" s="86"/>
      <c r="PRD84" s="86"/>
      <c r="PRE84" s="86"/>
      <c r="PRF84" s="86"/>
      <c r="PRG84" s="86"/>
      <c r="PRH84" s="86"/>
      <c r="PRI84" s="86"/>
      <c r="PRJ84" s="86"/>
      <c r="PRK84" s="86"/>
      <c r="PRL84" s="86"/>
      <c r="PRM84" s="86"/>
      <c r="PRN84" s="86"/>
      <c r="PRO84" s="86"/>
      <c r="PRP84" s="86"/>
      <c r="PRQ84" s="86"/>
      <c r="PRR84" s="86"/>
      <c r="PRS84" s="86"/>
      <c r="PRT84" s="86"/>
      <c r="PRU84" s="86"/>
      <c r="PRV84" s="86"/>
      <c r="PRW84" s="86"/>
      <c r="PRX84" s="86"/>
      <c r="PRY84" s="86"/>
      <c r="PRZ84" s="86"/>
      <c r="PSA84" s="86"/>
      <c r="PSB84" s="86"/>
      <c r="PSC84" s="86"/>
      <c r="PSD84" s="86"/>
      <c r="PSE84" s="86"/>
      <c r="PSF84" s="86"/>
      <c r="PSG84" s="86"/>
      <c r="PSH84" s="86"/>
      <c r="PSI84" s="86"/>
      <c r="PSJ84" s="86"/>
      <c r="PSK84" s="86"/>
      <c r="PSL84" s="86"/>
      <c r="PSM84" s="86"/>
      <c r="PSN84" s="86"/>
      <c r="PSO84" s="86"/>
      <c r="PSP84" s="86"/>
      <c r="PSQ84" s="86"/>
      <c r="PSR84" s="86"/>
      <c r="PSS84" s="86"/>
      <c r="PST84" s="86"/>
      <c r="PSU84" s="86"/>
      <c r="PSV84" s="86"/>
      <c r="PSW84" s="86"/>
      <c r="PSX84" s="86"/>
      <c r="PSY84" s="86"/>
      <c r="PSZ84" s="86"/>
      <c r="PTA84" s="86"/>
      <c r="PTB84" s="86"/>
      <c r="PTC84" s="86"/>
      <c r="PTD84" s="86"/>
      <c r="PTE84" s="86"/>
      <c r="PTF84" s="86"/>
      <c r="PTG84" s="86"/>
      <c r="PTH84" s="86"/>
      <c r="PTI84" s="86"/>
      <c r="PTJ84" s="86"/>
      <c r="PTK84" s="86"/>
      <c r="PTL84" s="86"/>
      <c r="PTM84" s="86"/>
      <c r="PTN84" s="86"/>
      <c r="PTO84" s="86"/>
      <c r="PTP84" s="86"/>
      <c r="PTQ84" s="86"/>
      <c r="PTR84" s="86"/>
      <c r="PTS84" s="86"/>
      <c r="PTT84" s="86"/>
      <c r="PTU84" s="86"/>
      <c r="PTV84" s="86"/>
      <c r="PTW84" s="86"/>
      <c r="PTX84" s="86"/>
      <c r="PTY84" s="86"/>
      <c r="PTZ84" s="86"/>
      <c r="PUA84" s="86"/>
      <c r="PUB84" s="86"/>
      <c r="PUC84" s="86"/>
      <c r="PUD84" s="86"/>
      <c r="PUE84" s="86"/>
      <c r="PUF84" s="86"/>
      <c r="PUG84" s="86"/>
      <c r="PUH84" s="86"/>
      <c r="PUI84" s="86"/>
      <c r="PUJ84" s="86"/>
      <c r="PUK84" s="86"/>
      <c r="PUL84" s="86"/>
      <c r="PUM84" s="86"/>
      <c r="PUN84" s="86"/>
      <c r="PUO84" s="86"/>
      <c r="PUP84" s="86"/>
      <c r="PUQ84" s="86"/>
      <c r="PUR84" s="86"/>
      <c r="PUS84" s="86"/>
      <c r="PUT84" s="86"/>
      <c r="PUU84" s="86"/>
      <c r="PUV84" s="86"/>
      <c r="PUW84" s="86"/>
      <c r="PUX84" s="86"/>
      <c r="PUY84" s="86"/>
      <c r="PUZ84" s="86"/>
      <c r="PVA84" s="86"/>
      <c r="PVB84" s="86"/>
      <c r="PVC84" s="86"/>
      <c r="PVD84" s="86"/>
      <c r="PVE84" s="86"/>
      <c r="PVF84" s="86"/>
      <c r="PVG84" s="86"/>
      <c r="PVH84" s="86"/>
      <c r="PVI84" s="86"/>
      <c r="PVJ84" s="86"/>
      <c r="PVK84" s="86"/>
      <c r="PVL84" s="86"/>
      <c r="PVM84" s="86"/>
      <c r="PVN84" s="86"/>
      <c r="PVO84" s="86"/>
      <c r="PVP84" s="86"/>
      <c r="PVQ84" s="86"/>
      <c r="PVR84" s="86"/>
      <c r="PVS84" s="86"/>
      <c r="PVT84" s="86"/>
      <c r="PVU84" s="86"/>
      <c r="PVV84" s="86"/>
      <c r="PVW84" s="86"/>
      <c r="PVX84" s="86"/>
      <c r="PVY84" s="86"/>
      <c r="PVZ84" s="86"/>
      <c r="PWA84" s="86"/>
      <c r="PWB84" s="86"/>
      <c r="PWC84" s="86"/>
      <c r="PWD84" s="86"/>
      <c r="PWE84" s="86"/>
      <c r="PWF84" s="86"/>
      <c r="PWG84" s="86"/>
      <c r="PWH84" s="86"/>
      <c r="PWI84" s="86"/>
      <c r="PWJ84" s="86"/>
      <c r="PWK84" s="86"/>
      <c r="PWL84" s="86"/>
      <c r="PWM84" s="86"/>
      <c r="PWN84" s="86"/>
      <c r="PWO84" s="86"/>
      <c r="PWP84" s="86"/>
      <c r="PWQ84" s="86"/>
      <c r="PWR84" s="86"/>
      <c r="PWS84" s="86"/>
      <c r="PWT84" s="86"/>
      <c r="PWU84" s="86"/>
      <c r="PWV84" s="86"/>
      <c r="PWW84" s="86"/>
      <c r="PWX84" s="86"/>
      <c r="PWY84" s="86"/>
      <c r="PWZ84" s="86"/>
      <c r="PXA84" s="86"/>
      <c r="PXB84" s="86"/>
      <c r="PXC84" s="86"/>
      <c r="PXD84" s="86"/>
      <c r="PXE84" s="86"/>
      <c r="PXF84" s="86"/>
      <c r="PXG84" s="86"/>
      <c r="PXH84" s="86"/>
      <c r="PXI84" s="86"/>
      <c r="PXJ84" s="86"/>
      <c r="PXK84" s="86"/>
      <c r="PXL84" s="86"/>
      <c r="PXM84" s="86"/>
      <c r="PXN84" s="86"/>
      <c r="PXO84" s="86"/>
      <c r="PXP84" s="86"/>
      <c r="PXQ84" s="86"/>
      <c r="PXR84" s="86"/>
      <c r="PXS84" s="86"/>
      <c r="PXT84" s="86"/>
      <c r="PXU84" s="86"/>
      <c r="PXV84" s="86"/>
      <c r="PXW84" s="86"/>
      <c r="PXX84" s="86"/>
      <c r="PXY84" s="86"/>
      <c r="PXZ84" s="86"/>
      <c r="PYA84" s="86"/>
      <c r="PYB84" s="86"/>
      <c r="PYC84" s="86"/>
      <c r="PYD84" s="86"/>
      <c r="PYE84" s="86"/>
      <c r="PYF84" s="86"/>
      <c r="PYG84" s="86"/>
      <c r="PYH84" s="86"/>
      <c r="PYI84" s="86"/>
      <c r="PYJ84" s="86"/>
      <c r="PYK84" s="86"/>
      <c r="PYL84" s="86"/>
      <c r="PYM84" s="86"/>
      <c r="PYN84" s="86"/>
      <c r="PYO84" s="86"/>
      <c r="PYP84" s="86"/>
      <c r="PYQ84" s="86"/>
      <c r="PYR84" s="86"/>
      <c r="PYS84" s="86"/>
      <c r="PYT84" s="86"/>
      <c r="PYU84" s="86"/>
      <c r="PYV84" s="86"/>
      <c r="PYW84" s="86"/>
      <c r="PYX84" s="86"/>
      <c r="PYY84" s="86"/>
      <c r="PYZ84" s="86"/>
      <c r="PZA84" s="86"/>
      <c r="PZB84" s="86"/>
      <c r="PZC84" s="86"/>
      <c r="PZD84" s="86"/>
      <c r="PZE84" s="86"/>
      <c r="PZF84" s="86"/>
      <c r="PZG84" s="86"/>
      <c r="PZH84" s="86"/>
      <c r="PZI84" s="86"/>
      <c r="PZJ84" s="86"/>
      <c r="PZK84" s="86"/>
      <c r="PZL84" s="86"/>
      <c r="PZM84" s="86"/>
      <c r="PZN84" s="86"/>
      <c r="PZO84" s="86"/>
      <c r="PZP84" s="86"/>
      <c r="PZQ84" s="86"/>
      <c r="PZR84" s="86"/>
      <c r="PZS84" s="86"/>
      <c r="PZT84" s="86"/>
      <c r="PZU84" s="86"/>
      <c r="PZV84" s="86"/>
      <c r="PZW84" s="86"/>
      <c r="PZX84" s="86"/>
      <c r="PZY84" s="86"/>
      <c r="PZZ84" s="86"/>
      <c r="QAA84" s="86"/>
      <c r="QAB84" s="86"/>
      <c r="QAC84" s="86"/>
      <c r="QAD84" s="86"/>
      <c r="QAE84" s="86"/>
      <c r="QAF84" s="86"/>
      <c r="QAG84" s="86"/>
      <c r="QAH84" s="86"/>
      <c r="QAI84" s="86"/>
      <c r="QAJ84" s="86"/>
      <c r="QAK84" s="86"/>
      <c r="QAL84" s="86"/>
      <c r="QAM84" s="86"/>
      <c r="QAN84" s="86"/>
      <c r="QAO84" s="86"/>
      <c r="QAP84" s="86"/>
      <c r="QAQ84" s="86"/>
      <c r="QAR84" s="86"/>
      <c r="QAS84" s="86"/>
      <c r="QAT84" s="86"/>
      <c r="QAU84" s="86"/>
      <c r="QAV84" s="86"/>
      <c r="QAW84" s="86"/>
      <c r="QAX84" s="86"/>
      <c r="QAY84" s="86"/>
      <c r="QAZ84" s="86"/>
      <c r="QBA84" s="86"/>
      <c r="QBB84" s="86"/>
      <c r="QBC84" s="86"/>
      <c r="QBD84" s="86"/>
      <c r="QBE84" s="86"/>
      <c r="QBF84" s="86"/>
      <c r="QBG84" s="86"/>
      <c r="QBH84" s="86"/>
      <c r="QBI84" s="86"/>
      <c r="QBJ84" s="86"/>
      <c r="QBK84" s="86"/>
      <c r="QBL84" s="86"/>
      <c r="QBM84" s="86"/>
      <c r="QBN84" s="86"/>
      <c r="QBO84" s="86"/>
      <c r="QBP84" s="86"/>
      <c r="QBQ84" s="86"/>
      <c r="QBR84" s="86"/>
      <c r="QBS84" s="86"/>
      <c r="QBT84" s="86"/>
      <c r="QBU84" s="86"/>
      <c r="QBV84" s="86"/>
      <c r="QBW84" s="86"/>
      <c r="QBX84" s="86"/>
      <c r="QBY84" s="86"/>
      <c r="QBZ84" s="86"/>
      <c r="QCA84" s="86"/>
      <c r="QCB84" s="86"/>
      <c r="QCC84" s="86"/>
      <c r="QCD84" s="86"/>
      <c r="QCE84" s="86"/>
      <c r="QCF84" s="86"/>
      <c r="QCG84" s="86"/>
      <c r="QCH84" s="86"/>
      <c r="QCI84" s="86"/>
      <c r="QCJ84" s="86"/>
      <c r="QCK84" s="86"/>
      <c r="QCL84" s="86"/>
      <c r="QCM84" s="86"/>
      <c r="QCN84" s="86"/>
      <c r="QCO84" s="86"/>
      <c r="QCP84" s="86"/>
      <c r="QCQ84" s="86"/>
      <c r="QCR84" s="86"/>
      <c r="QCS84" s="86"/>
      <c r="QCT84" s="86"/>
      <c r="QCU84" s="86"/>
      <c r="QCV84" s="86"/>
      <c r="QCW84" s="86"/>
      <c r="QCX84" s="86"/>
      <c r="QCY84" s="86"/>
      <c r="QCZ84" s="86"/>
      <c r="QDA84" s="86"/>
      <c r="QDB84" s="86"/>
      <c r="QDC84" s="86"/>
      <c r="QDD84" s="86"/>
      <c r="QDE84" s="86"/>
      <c r="QDF84" s="86"/>
      <c r="QDG84" s="86"/>
      <c r="QDH84" s="86"/>
      <c r="QDI84" s="86"/>
      <c r="QDJ84" s="86"/>
      <c r="QDK84" s="86"/>
      <c r="QDL84" s="86"/>
      <c r="QDM84" s="86"/>
      <c r="QDN84" s="86"/>
      <c r="QDO84" s="86"/>
      <c r="QDP84" s="86"/>
      <c r="QDQ84" s="86"/>
      <c r="QDR84" s="86"/>
      <c r="QDS84" s="86"/>
      <c r="QDT84" s="86"/>
      <c r="QDU84" s="86"/>
      <c r="QDV84" s="86"/>
      <c r="QDW84" s="86"/>
      <c r="QDX84" s="86"/>
      <c r="QDY84" s="86"/>
      <c r="QDZ84" s="86"/>
      <c r="QEA84" s="86"/>
      <c r="QEB84" s="86"/>
      <c r="QEC84" s="86"/>
      <c r="QED84" s="86"/>
      <c r="QEE84" s="86"/>
      <c r="QEF84" s="86"/>
      <c r="QEG84" s="86"/>
      <c r="QEH84" s="86"/>
      <c r="QEI84" s="86"/>
      <c r="QEJ84" s="86"/>
      <c r="QEK84" s="86"/>
      <c r="QEL84" s="86"/>
      <c r="QEM84" s="86"/>
      <c r="QEN84" s="86"/>
      <c r="QEO84" s="86"/>
      <c r="QEP84" s="86"/>
      <c r="QEQ84" s="86"/>
      <c r="QER84" s="86"/>
      <c r="QES84" s="86"/>
      <c r="QET84" s="86"/>
      <c r="QEU84" s="86"/>
      <c r="QEV84" s="86"/>
      <c r="QEW84" s="86"/>
      <c r="QEX84" s="86"/>
      <c r="QEY84" s="86"/>
      <c r="QEZ84" s="86"/>
      <c r="QFA84" s="86"/>
      <c r="QFB84" s="86"/>
      <c r="QFC84" s="86"/>
      <c r="QFD84" s="86"/>
      <c r="QFE84" s="86"/>
      <c r="QFF84" s="86"/>
      <c r="QFG84" s="86"/>
      <c r="QFH84" s="86"/>
      <c r="QFI84" s="86"/>
      <c r="QFJ84" s="86"/>
      <c r="QFK84" s="86"/>
      <c r="QFL84" s="86"/>
      <c r="QFM84" s="86"/>
      <c r="QFN84" s="86"/>
      <c r="QFO84" s="86"/>
      <c r="QFP84" s="86"/>
      <c r="QFQ84" s="86"/>
      <c r="QFR84" s="86"/>
      <c r="QFS84" s="86"/>
      <c r="QFT84" s="86"/>
      <c r="QFU84" s="86"/>
      <c r="QFV84" s="86"/>
      <c r="QFW84" s="86"/>
      <c r="QFX84" s="86"/>
      <c r="QFY84" s="86"/>
      <c r="QFZ84" s="86"/>
      <c r="QGA84" s="86"/>
      <c r="QGB84" s="86"/>
      <c r="QGC84" s="86"/>
      <c r="QGD84" s="86"/>
      <c r="QGE84" s="86"/>
      <c r="QGF84" s="86"/>
      <c r="QGG84" s="86"/>
      <c r="QGH84" s="86"/>
      <c r="QGI84" s="86"/>
      <c r="QGJ84" s="86"/>
      <c r="QGK84" s="86"/>
      <c r="QGL84" s="86"/>
      <c r="QGM84" s="86"/>
      <c r="QGN84" s="86"/>
      <c r="QGO84" s="86"/>
      <c r="QGP84" s="86"/>
      <c r="QGQ84" s="86"/>
      <c r="QGR84" s="86"/>
      <c r="QGS84" s="86"/>
      <c r="QGT84" s="86"/>
      <c r="QGU84" s="86"/>
      <c r="QGV84" s="86"/>
      <c r="QGW84" s="86"/>
      <c r="QGX84" s="86"/>
      <c r="QGY84" s="86"/>
      <c r="QGZ84" s="86"/>
      <c r="QHA84" s="86"/>
      <c r="QHB84" s="86"/>
      <c r="QHC84" s="86"/>
      <c r="QHD84" s="86"/>
      <c r="QHE84" s="86"/>
      <c r="QHF84" s="86"/>
      <c r="QHG84" s="86"/>
      <c r="QHH84" s="86"/>
      <c r="QHI84" s="86"/>
      <c r="QHJ84" s="86"/>
      <c r="QHK84" s="86"/>
      <c r="QHL84" s="86"/>
      <c r="QHM84" s="86"/>
      <c r="QHN84" s="86"/>
      <c r="QHO84" s="86"/>
      <c r="QHP84" s="86"/>
      <c r="QHQ84" s="86"/>
      <c r="QHR84" s="86"/>
      <c r="QHS84" s="86"/>
      <c r="QHT84" s="86"/>
      <c r="QHU84" s="86"/>
      <c r="QHV84" s="86"/>
      <c r="QHW84" s="86"/>
      <c r="QHX84" s="86"/>
      <c r="QHY84" s="86"/>
      <c r="QHZ84" s="86"/>
      <c r="QIA84" s="86"/>
      <c r="QIB84" s="86"/>
      <c r="QIC84" s="86"/>
      <c r="QID84" s="86"/>
      <c r="QIE84" s="86"/>
      <c r="QIF84" s="86"/>
      <c r="QIG84" s="86"/>
      <c r="QIH84" s="86"/>
      <c r="QII84" s="86"/>
      <c r="QIJ84" s="86"/>
      <c r="QIK84" s="86"/>
      <c r="QIL84" s="86"/>
      <c r="QIM84" s="86"/>
      <c r="QIN84" s="86"/>
      <c r="QIO84" s="86"/>
      <c r="QIP84" s="86"/>
      <c r="QIQ84" s="86"/>
      <c r="QIR84" s="86"/>
      <c r="QIS84" s="86"/>
      <c r="QIT84" s="86"/>
      <c r="QIU84" s="86"/>
      <c r="QIV84" s="86"/>
      <c r="QIW84" s="86"/>
      <c r="QIX84" s="86"/>
      <c r="QIY84" s="86"/>
      <c r="QIZ84" s="86"/>
      <c r="QJA84" s="86"/>
      <c r="QJB84" s="86"/>
      <c r="QJC84" s="86"/>
      <c r="QJD84" s="86"/>
      <c r="QJE84" s="86"/>
      <c r="QJF84" s="86"/>
      <c r="QJG84" s="86"/>
      <c r="QJH84" s="86"/>
      <c r="QJI84" s="86"/>
      <c r="QJJ84" s="86"/>
      <c r="QJK84" s="86"/>
      <c r="QJL84" s="86"/>
      <c r="QJM84" s="86"/>
      <c r="QJN84" s="86"/>
      <c r="QJO84" s="86"/>
      <c r="QJP84" s="86"/>
      <c r="QJQ84" s="86"/>
      <c r="QJR84" s="86"/>
      <c r="QJS84" s="86"/>
      <c r="QJT84" s="86"/>
      <c r="QJU84" s="86"/>
      <c r="QJV84" s="86"/>
      <c r="QJW84" s="86"/>
      <c r="QJX84" s="86"/>
      <c r="QJY84" s="86"/>
      <c r="QJZ84" s="86"/>
      <c r="QKA84" s="86"/>
      <c r="QKB84" s="86"/>
      <c r="QKC84" s="86"/>
      <c r="QKD84" s="86"/>
      <c r="QKE84" s="86"/>
      <c r="QKF84" s="86"/>
      <c r="QKG84" s="86"/>
      <c r="QKH84" s="86"/>
      <c r="QKI84" s="86"/>
      <c r="QKJ84" s="86"/>
      <c r="QKK84" s="86"/>
      <c r="QKL84" s="86"/>
      <c r="QKM84" s="86"/>
      <c r="QKN84" s="86"/>
      <c r="QKO84" s="86"/>
      <c r="QKP84" s="86"/>
      <c r="QKQ84" s="86"/>
      <c r="QKR84" s="86"/>
      <c r="QKS84" s="86"/>
      <c r="QKT84" s="86"/>
      <c r="QKU84" s="86"/>
      <c r="QKV84" s="86"/>
      <c r="QKW84" s="86"/>
      <c r="QKX84" s="86"/>
      <c r="QKY84" s="86"/>
      <c r="QKZ84" s="86"/>
      <c r="QLA84" s="86"/>
      <c r="QLB84" s="86"/>
      <c r="QLC84" s="86"/>
      <c r="QLD84" s="86"/>
      <c r="QLE84" s="86"/>
      <c r="QLF84" s="86"/>
      <c r="QLG84" s="86"/>
      <c r="QLH84" s="86"/>
      <c r="QLI84" s="86"/>
      <c r="QLJ84" s="86"/>
      <c r="QLK84" s="86"/>
      <c r="QLL84" s="86"/>
      <c r="QLM84" s="86"/>
      <c r="QLN84" s="86"/>
      <c r="QLO84" s="86"/>
      <c r="QLP84" s="86"/>
      <c r="QLQ84" s="86"/>
      <c r="QLR84" s="86"/>
      <c r="QLS84" s="86"/>
      <c r="QLT84" s="86"/>
      <c r="QLU84" s="86"/>
      <c r="QLV84" s="86"/>
      <c r="QLW84" s="86"/>
      <c r="QLX84" s="86"/>
      <c r="QLY84" s="86"/>
      <c r="QLZ84" s="86"/>
      <c r="QMA84" s="86"/>
      <c r="QMB84" s="86"/>
      <c r="QMC84" s="86"/>
      <c r="QMD84" s="86"/>
      <c r="QME84" s="86"/>
      <c r="QMF84" s="86"/>
      <c r="QMG84" s="86"/>
      <c r="QMH84" s="86"/>
      <c r="QMI84" s="86"/>
      <c r="QMJ84" s="86"/>
      <c r="QMK84" s="86"/>
      <c r="QML84" s="86"/>
      <c r="QMM84" s="86"/>
      <c r="QMN84" s="86"/>
      <c r="QMO84" s="86"/>
      <c r="QMP84" s="86"/>
      <c r="QMQ84" s="86"/>
      <c r="QMR84" s="86"/>
      <c r="QMS84" s="86"/>
      <c r="QMT84" s="86"/>
      <c r="QMU84" s="86"/>
      <c r="QMV84" s="86"/>
      <c r="QMW84" s="86"/>
      <c r="QMX84" s="86"/>
      <c r="QMY84" s="86"/>
      <c r="QMZ84" s="86"/>
      <c r="QNA84" s="86"/>
      <c r="QNB84" s="86"/>
      <c r="QNC84" s="86"/>
      <c r="QND84" s="86"/>
      <c r="QNE84" s="86"/>
      <c r="QNF84" s="86"/>
      <c r="QNG84" s="86"/>
      <c r="QNH84" s="86"/>
      <c r="QNI84" s="86"/>
      <c r="QNJ84" s="86"/>
      <c r="QNK84" s="86"/>
      <c r="QNL84" s="86"/>
      <c r="QNM84" s="86"/>
      <c r="QNN84" s="86"/>
      <c r="QNO84" s="86"/>
      <c r="QNP84" s="86"/>
      <c r="QNQ84" s="86"/>
      <c r="QNR84" s="86"/>
      <c r="QNS84" s="86"/>
      <c r="QNT84" s="86"/>
      <c r="QNU84" s="86"/>
      <c r="QNV84" s="86"/>
      <c r="QNW84" s="86"/>
      <c r="QNX84" s="86"/>
      <c r="QNY84" s="86"/>
      <c r="QNZ84" s="86"/>
      <c r="QOA84" s="86"/>
      <c r="QOB84" s="86"/>
      <c r="QOC84" s="86"/>
      <c r="QOD84" s="86"/>
      <c r="QOE84" s="86"/>
      <c r="QOF84" s="86"/>
      <c r="QOG84" s="86"/>
      <c r="QOH84" s="86"/>
      <c r="QOI84" s="86"/>
      <c r="QOJ84" s="86"/>
      <c r="QOK84" s="86"/>
      <c r="QOL84" s="86"/>
      <c r="QOM84" s="86"/>
      <c r="QON84" s="86"/>
      <c r="QOO84" s="86"/>
      <c r="QOP84" s="86"/>
      <c r="QOQ84" s="86"/>
      <c r="QOR84" s="86"/>
      <c r="QOS84" s="86"/>
      <c r="QOT84" s="86"/>
      <c r="QOU84" s="86"/>
      <c r="QOV84" s="86"/>
      <c r="QOW84" s="86"/>
      <c r="QOX84" s="86"/>
      <c r="QOY84" s="86"/>
      <c r="QOZ84" s="86"/>
      <c r="QPA84" s="86"/>
      <c r="QPB84" s="86"/>
      <c r="QPC84" s="86"/>
      <c r="QPD84" s="86"/>
      <c r="QPE84" s="86"/>
      <c r="QPF84" s="86"/>
      <c r="QPG84" s="86"/>
      <c r="QPH84" s="86"/>
      <c r="QPI84" s="86"/>
      <c r="QPJ84" s="86"/>
      <c r="QPK84" s="86"/>
      <c r="QPL84" s="86"/>
      <c r="QPM84" s="86"/>
      <c r="QPN84" s="86"/>
      <c r="QPO84" s="86"/>
      <c r="QPP84" s="86"/>
      <c r="QPQ84" s="86"/>
      <c r="QPR84" s="86"/>
      <c r="QPS84" s="86"/>
      <c r="QPT84" s="86"/>
      <c r="QPU84" s="86"/>
      <c r="QPV84" s="86"/>
      <c r="QPW84" s="86"/>
      <c r="QPX84" s="86"/>
      <c r="QPY84" s="86"/>
      <c r="QPZ84" s="86"/>
      <c r="QQA84" s="86"/>
      <c r="QQB84" s="86"/>
      <c r="QQC84" s="86"/>
      <c r="QQD84" s="86"/>
      <c r="QQE84" s="86"/>
      <c r="QQF84" s="86"/>
      <c r="QQG84" s="86"/>
      <c r="QQH84" s="86"/>
      <c r="QQI84" s="86"/>
      <c r="QQJ84" s="86"/>
      <c r="QQK84" s="86"/>
      <c r="QQL84" s="86"/>
      <c r="QQM84" s="86"/>
      <c r="QQN84" s="86"/>
      <c r="QQO84" s="86"/>
      <c r="QQP84" s="86"/>
      <c r="QQQ84" s="86"/>
      <c r="QQR84" s="86"/>
      <c r="QQS84" s="86"/>
      <c r="QQT84" s="86"/>
      <c r="QQU84" s="86"/>
      <c r="QQV84" s="86"/>
      <c r="QQW84" s="86"/>
      <c r="QQX84" s="86"/>
      <c r="QQY84" s="86"/>
      <c r="QQZ84" s="86"/>
      <c r="QRA84" s="86"/>
      <c r="QRB84" s="86"/>
      <c r="QRC84" s="86"/>
      <c r="QRD84" s="86"/>
      <c r="QRE84" s="86"/>
      <c r="QRF84" s="86"/>
      <c r="QRG84" s="86"/>
      <c r="QRH84" s="86"/>
      <c r="QRI84" s="86"/>
      <c r="QRJ84" s="86"/>
      <c r="QRK84" s="86"/>
      <c r="QRL84" s="86"/>
      <c r="QRM84" s="86"/>
      <c r="QRN84" s="86"/>
      <c r="QRO84" s="86"/>
      <c r="QRP84" s="86"/>
      <c r="QRQ84" s="86"/>
      <c r="QRR84" s="86"/>
      <c r="QRS84" s="86"/>
      <c r="QRT84" s="86"/>
      <c r="QRU84" s="86"/>
      <c r="QRV84" s="86"/>
      <c r="QRW84" s="86"/>
      <c r="QRX84" s="86"/>
      <c r="QRY84" s="86"/>
      <c r="QRZ84" s="86"/>
      <c r="QSA84" s="86"/>
      <c r="QSB84" s="86"/>
      <c r="QSC84" s="86"/>
      <c r="QSD84" s="86"/>
      <c r="QSE84" s="86"/>
      <c r="QSF84" s="86"/>
      <c r="QSG84" s="86"/>
      <c r="QSH84" s="86"/>
      <c r="QSI84" s="86"/>
      <c r="QSJ84" s="86"/>
      <c r="QSK84" s="86"/>
      <c r="QSL84" s="86"/>
      <c r="QSM84" s="86"/>
      <c r="QSN84" s="86"/>
      <c r="QSO84" s="86"/>
      <c r="QSP84" s="86"/>
      <c r="QSQ84" s="86"/>
      <c r="QSR84" s="86"/>
      <c r="QSS84" s="86"/>
      <c r="QST84" s="86"/>
      <c r="QSU84" s="86"/>
      <c r="QSV84" s="86"/>
      <c r="QSW84" s="86"/>
      <c r="QSX84" s="86"/>
      <c r="QSY84" s="86"/>
      <c r="QSZ84" s="86"/>
      <c r="QTA84" s="86"/>
      <c r="QTB84" s="86"/>
      <c r="QTC84" s="86"/>
      <c r="QTD84" s="86"/>
      <c r="QTE84" s="86"/>
      <c r="QTF84" s="86"/>
      <c r="QTG84" s="86"/>
      <c r="QTH84" s="86"/>
      <c r="QTI84" s="86"/>
      <c r="QTJ84" s="86"/>
      <c r="QTK84" s="86"/>
      <c r="QTL84" s="86"/>
      <c r="QTM84" s="86"/>
      <c r="QTN84" s="86"/>
      <c r="QTO84" s="86"/>
      <c r="QTP84" s="86"/>
      <c r="QTQ84" s="86"/>
      <c r="QTR84" s="86"/>
      <c r="QTS84" s="86"/>
      <c r="QTT84" s="86"/>
      <c r="QTU84" s="86"/>
      <c r="QTV84" s="86"/>
      <c r="QTW84" s="86"/>
      <c r="QTX84" s="86"/>
      <c r="QTY84" s="86"/>
      <c r="QTZ84" s="86"/>
      <c r="QUA84" s="86"/>
      <c r="QUB84" s="86"/>
      <c r="QUC84" s="86"/>
      <c r="QUD84" s="86"/>
      <c r="QUE84" s="86"/>
      <c r="QUF84" s="86"/>
      <c r="QUG84" s="86"/>
      <c r="QUH84" s="86"/>
      <c r="QUI84" s="86"/>
      <c r="QUJ84" s="86"/>
      <c r="QUK84" s="86"/>
      <c r="QUL84" s="86"/>
      <c r="QUM84" s="86"/>
      <c r="QUN84" s="86"/>
      <c r="QUO84" s="86"/>
      <c r="QUP84" s="86"/>
      <c r="QUQ84" s="86"/>
      <c r="QUR84" s="86"/>
      <c r="QUS84" s="86"/>
      <c r="QUT84" s="86"/>
      <c r="QUU84" s="86"/>
      <c r="QUV84" s="86"/>
      <c r="QUW84" s="86"/>
      <c r="QUX84" s="86"/>
      <c r="QUY84" s="86"/>
      <c r="QUZ84" s="86"/>
      <c r="QVA84" s="86"/>
      <c r="QVB84" s="86"/>
      <c r="QVC84" s="86"/>
      <c r="QVD84" s="86"/>
      <c r="QVE84" s="86"/>
      <c r="QVF84" s="86"/>
      <c r="QVG84" s="86"/>
      <c r="QVH84" s="86"/>
      <c r="QVI84" s="86"/>
      <c r="QVJ84" s="86"/>
      <c r="QVK84" s="86"/>
      <c r="QVL84" s="86"/>
      <c r="QVM84" s="86"/>
      <c r="QVN84" s="86"/>
      <c r="QVO84" s="86"/>
      <c r="QVP84" s="86"/>
      <c r="QVQ84" s="86"/>
      <c r="QVR84" s="86"/>
      <c r="QVS84" s="86"/>
      <c r="QVT84" s="86"/>
      <c r="QVU84" s="86"/>
      <c r="QVV84" s="86"/>
      <c r="QVW84" s="86"/>
      <c r="QVX84" s="86"/>
      <c r="QVY84" s="86"/>
      <c r="QVZ84" s="86"/>
      <c r="QWA84" s="86"/>
      <c r="QWB84" s="86"/>
      <c r="QWC84" s="86"/>
      <c r="QWD84" s="86"/>
      <c r="QWE84" s="86"/>
      <c r="QWF84" s="86"/>
      <c r="QWG84" s="86"/>
      <c r="QWH84" s="86"/>
      <c r="QWI84" s="86"/>
      <c r="QWJ84" s="86"/>
      <c r="QWK84" s="86"/>
      <c r="QWL84" s="86"/>
      <c r="QWM84" s="86"/>
      <c r="QWN84" s="86"/>
      <c r="QWO84" s="86"/>
      <c r="QWP84" s="86"/>
      <c r="QWQ84" s="86"/>
      <c r="QWR84" s="86"/>
      <c r="QWS84" s="86"/>
      <c r="QWT84" s="86"/>
      <c r="QWU84" s="86"/>
      <c r="QWV84" s="86"/>
      <c r="QWW84" s="86"/>
      <c r="QWX84" s="86"/>
      <c r="QWY84" s="86"/>
      <c r="QWZ84" s="86"/>
      <c r="QXA84" s="86"/>
      <c r="QXB84" s="86"/>
      <c r="QXC84" s="86"/>
      <c r="QXD84" s="86"/>
      <c r="QXE84" s="86"/>
      <c r="QXF84" s="86"/>
      <c r="QXG84" s="86"/>
      <c r="QXH84" s="86"/>
      <c r="QXI84" s="86"/>
      <c r="QXJ84" s="86"/>
      <c r="QXK84" s="86"/>
      <c r="QXL84" s="86"/>
      <c r="QXM84" s="86"/>
      <c r="QXN84" s="86"/>
      <c r="QXO84" s="86"/>
      <c r="QXP84" s="86"/>
      <c r="QXQ84" s="86"/>
      <c r="QXR84" s="86"/>
      <c r="QXS84" s="86"/>
      <c r="QXT84" s="86"/>
      <c r="QXU84" s="86"/>
      <c r="QXV84" s="86"/>
      <c r="QXW84" s="86"/>
      <c r="QXX84" s="86"/>
      <c r="QXY84" s="86"/>
      <c r="QXZ84" s="86"/>
      <c r="QYA84" s="86"/>
      <c r="QYB84" s="86"/>
      <c r="QYC84" s="86"/>
      <c r="QYD84" s="86"/>
      <c r="QYE84" s="86"/>
      <c r="QYF84" s="86"/>
      <c r="QYG84" s="86"/>
      <c r="QYH84" s="86"/>
      <c r="QYI84" s="86"/>
      <c r="QYJ84" s="86"/>
      <c r="QYK84" s="86"/>
      <c r="QYL84" s="86"/>
      <c r="QYM84" s="86"/>
      <c r="QYN84" s="86"/>
      <c r="QYO84" s="86"/>
      <c r="QYP84" s="86"/>
      <c r="QYQ84" s="86"/>
      <c r="QYR84" s="86"/>
      <c r="QYS84" s="86"/>
      <c r="QYT84" s="86"/>
      <c r="QYU84" s="86"/>
      <c r="QYV84" s="86"/>
      <c r="QYW84" s="86"/>
      <c r="QYX84" s="86"/>
      <c r="QYY84" s="86"/>
      <c r="QYZ84" s="86"/>
      <c r="QZA84" s="86"/>
      <c r="QZB84" s="86"/>
      <c r="QZC84" s="86"/>
      <c r="QZD84" s="86"/>
      <c r="QZE84" s="86"/>
      <c r="QZF84" s="86"/>
      <c r="QZG84" s="86"/>
      <c r="QZH84" s="86"/>
      <c r="QZI84" s="86"/>
      <c r="QZJ84" s="86"/>
      <c r="QZK84" s="86"/>
      <c r="QZL84" s="86"/>
      <c r="QZM84" s="86"/>
      <c r="QZN84" s="86"/>
      <c r="QZO84" s="86"/>
      <c r="QZP84" s="86"/>
      <c r="QZQ84" s="86"/>
      <c r="QZR84" s="86"/>
      <c r="QZS84" s="86"/>
      <c r="QZT84" s="86"/>
      <c r="QZU84" s="86"/>
      <c r="QZV84" s="86"/>
      <c r="QZW84" s="86"/>
      <c r="QZX84" s="86"/>
      <c r="QZY84" s="86"/>
      <c r="QZZ84" s="86"/>
      <c r="RAA84" s="86"/>
      <c r="RAB84" s="86"/>
      <c r="RAC84" s="86"/>
      <c r="RAD84" s="86"/>
      <c r="RAE84" s="86"/>
      <c r="RAF84" s="86"/>
      <c r="RAG84" s="86"/>
      <c r="RAH84" s="86"/>
      <c r="RAI84" s="86"/>
      <c r="RAJ84" s="86"/>
      <c r="RAK84" s="86"/>
      <c r="RAL84" s="86"/>
      <c r="RAM84" s="86"/>
      <c r="RAN84" s="86"/>
      <c r="RAO84" s="86"/>
      <c r="RAP84" s="86"/>
      <c r="RAQ84" s="86"/>
      <c r="RAR84" s="86"/>
      <c r="RAS84" s="86"/>
      <c r="RAT84" s="86"/>
      <c r="RAU84" s="86"/>
      <c r="RAV84" s="86"/>
      <c r="RAW84" s="86"/>
      <c r="RAX84" s="86"/>
      <c r="RAY84" s="86"/>
      <c r="RAZ84" s="86"/>
      <c r="RBA84" s="86"/>
      <c r="RBB84" s="86"/>
      <c r="RBC84" s="86"/>
      <c r="RBD84" s="86"/>
      <c r="RBE84" s="86"/>
      <c r="RBF84" s="86"/>
      <c r="RBG84" s="86"/>
      <c r="RBH84" s="86"/>
      <c r="RBI84" s="86"/>
      <c r="RBJ84" s="86"/>
      <c r="RBK84" s="86"/>
      <c r="RBL84" s="86"/>
      <c r="RBM84" s="86"/>
      <c r="RBN84" s="86"/>
      <c r="RBO84" s="86"/>
      <c r="RBP84" s="86"/>
      <c r="RBQ84" s="86"/>
      <c r="RBR84" s="86"/>
      <c r="RBS84" s="86"/>
      <c r="RBT84" s="86"/>
      <c r="RBU84" s="86"/>
      <c r="RBV84" s="86"/>
      <c r="RBW84" s="86"/>
      <c r="RBX84" s="86"/>
      <c r="RBY84" s="86"/>
      <c r="RBZ84" s="86"/>
      <c r="RCA84" s="86"/>
      <c r="RCB84" s="86"/>
      <c r="RCC84" s="86"/>
      <c r="RCD84" s="86"/>
      <c r="RCE84" s="86"/>
      <c r="RCF84" s="86"/>
      <c r="RCG84" s="86"/>
      <c r="RCH84" s="86"/>
      <c r="RCI84" s="86"/>
      <c r="RCJ84" s="86"/>
      <c r="RCK84" s="86"/>
      <c r="RCL84" s="86"/>
      <c r="RCM84" s="86"/>
      <c r="RCN84" s="86"/>
      <c r="RCO84" s="86"/>
      <c r="RCP84" s="86"/>
      <c r="RCQ84" s="86"/>
      <c r="RCR84" s="86"/>
      <c r="RCS84" s="86"/>
      <c r="RCT84" s="86"/>
      <c r="RCU84" s="86"/>
      <c r="RCV84" s="86"/>
      <c r="RCW84" s="86"/>
      <c r="RCX84" s="86"/>
      <c r="RCY84" s="86"/>
      <c r="RCZ84" s="86"/>
      <c r="RDA84" s="86"/>
      <c r="RDB84" s="86"/>
      <c r="RDC84" s="86"/>
      <c r="RDD84" s="86"/>
      <c r="RDE84" s="86"/>
      <c r="RDF84" s="86"/>
      <c r="RDG84" s="86"/>
      <c r="RDH84" s="86"/>
      <c r="RDI84" s="86"/>
      <c r="RDJ84" s="86"/>
      <c r="RDK84" s="86"/>
      <c r="RDL84" s="86"/>
      <c r="RDM84" s="86"/>
      <c r="RDN84" s="86"/>
      <c r="RDO84" s="86"/>
      <c r="RDP84" s="86"/>
      <c r="RDQ84" s="86"/>
      <c r="RDR84" s="86"/>
      <c r="RDS84" s="86"/>
      <c r="RDT84" s="86"/>
      <c r="RDU84" s="86"/>
      <c r="RDV84" s="86"/>
      <c r="RDW84" s="86"/>
      <c r="RDX84" s="86"/>
      <c r="RDY84" s="86"/>
      <c r="RDZ84" s="86"/>
      <c r="REA84" s="86"/>
      <c r="REB84" s="86"/>
      <c r="REC84" s="86"/>
      <c r="RED84" s="86"/>
      <c r="REE84" s="86"/>
      <c r="REF84" s="86"/>
      <c r="REG84" s="86"/>
      <c r="REH84" s="86"/>
      <c r="REI84" s="86"/>
      <c r="REJ84" s="86"/>
      <c r="REK84" s="86"/>
      <c r="REL84" s="86"/>
      <c r="REM84" s="86"/>
      <c r="REN84" s="86"/>
      <c r="REO84" s="86"/>
      <c r="REP84" s="86"/>
      <c r="REQ84" s="86"/>
      <c r="RER84" s="86"/>
      <c r="RES84" s="86"/>
      <c r="RET84" s="86"/>
      <c r="REU84" s="86"/>
      <c r="REV84" s="86"/>
      <c r="REW84" s="86"/>
      <c r="REX84" s="86"/>
      <c r="REY84" s="86"/>
      <c r="REZ84" s="86"/>
      <c r="RFA84" s="86"/>
      <c r="RFB84" s="86"/>
      <c r="RFC84" s="86"/>
      <c r="RFD84" s="86"/>
      <c r="RFE84" s="86"/>
      <c r="RFF84" s="86"/>
      <c r="RFG84" s="86"/>
      <c r="RFH84" s="86"/>
      <c r="RFI84" s="86"/>
      <c r="RFJ84" s="86"/>
      <c r="RFK84" s="86"/>
      <c r="RFL84" s="86"/>
      <c r="RFM84" s="86"/>
      <c r="RFN84" s="86"/>
      <c r="RFO84" s="86"/>
      <c r="RFP84" s="86"/>
      <c r="RFQ84" s="86"/>
      <c r="RFR84" s="86"/>
      <c r="RFS84" s="86"/>
      <c r="RFT84" s="86"/>
      <c r="RFU84" s="86"/>
      <c r="RFV84" s="86"/>
      <c r="RFW84" s="86"/>
      <c r="RFX84" s="86"/>
      <c r="RFY84" s="86"/>
      <c r="RFZ84" s="86"/>
      <c r="RGA84" s="86"/>
      <c r="RGB84" s="86"/>
      <c r="RGC84" s="86"/>
      <c r="RGD84" s="86"/>
      <c r="RGE84" s="86"/>
      <c r="RGF84" s="86"/>
      <c r="RGG84" s="86"/>
      <c r="RGH84" s="86"/>
      <c r="RGI84" s="86"/>
      <c r="RGJ84" s="86"/>
      <c r="RGK84" s="86"/>
      <c r="RGL84" s="86"/>
      <c r="RGM84" s="86"/>
      <c r="RGN84" s="86"/>
      <c r="RGO84" s="86"/>
      <c r="RGP84" s="86"/>
      <c r="RGQ84" s="86"/>
      <c r="RGR84" s="86"/>
      <c r="RGS84" s="86"/>
      <c r="RGT84" s="86"/>
      <c r="RGU84" s="86"/>
      <c r="RGV84" s="86"/>
      <c r="RGW84" s="86"/>
      <c r="RGX84" s="86"/>
      <c r="RGY84" s="86"/>
      <c r="RGZ84" s="86"/>
      <c r="RHA84" s="86"/>
      <c r="RHB84" s="86"/>
      <c r="RHC84" s="86"/>
      <c r="RHD84" s="86"/>
      <c r="RHE84" s="86"/>
      <c r="RHF84" s="86"/>
      <c r="RHG84" s="86"/>
      <c r="RHH84" s="86"/>
      <c r="RHI84" s="86"/>
      <c r="RHJ84" s="86"/>
      <c r="RHK84" s="86"/>
      <c r="RHL84" s="86"/>
      <c r="RHM84" s="86"/>
      <c r="RHN84" s="86"/>
      <c r="RHO84" s="86"/>
      <c r="RHP84" s="86"/>
      <c r="RHQ84" s="86"/>
      <c r="RHR84" s="86"/>
      <c r="RHS84" s="86"/>
      <c r="RHT84" s="86"/>
      <c r="RHU84" s="86"/>
      <c r="RHV84" s="86"/>
      <c r="RHW84" s="86"/>
      <c r="RHX84" s="86"/>
      <c r="RHY84" s="86"/>
      <c r="RHZ84" s="86"/>
      <c r="RIA84" s="86"/>
      <c r="RIB84" s="86"/>
      <c r="RIC84" s="86"/>
      <c r="RID84" s="86"/>
      <c r="RIE84" s="86"/>
      <c r="RIF84" s="86"/>
      <c r="RIG84" s="86"/>
      <c r="RIH84" s="86"/>
      <c r="RII84" s="86"/>
      <c r="RIJ84" s="86"/>
      <c r="RIK84" s="86"/>
      <c r="RIL84" s="86"/>
      <c r="RIM84" s="86"/>
      <c r="RIN84" s="86"/>
      <c r="RIO84" s="86"/>
      <c r="RIP84" s="86"/>
      <c r="RIQ84" s="86"/>
      <c r="RIR84" s="86"/>
      <c r="RIS84" s="86"/>
      <c r="RIT84" s="86"/>
      <c r="RIU84" s="86"/>
      <c r="RIV84" s="86"/>
      <c r="RIW84" s="86"/>
      <c r="RIX84" s="86"/>
      <c r="RIY84" s="86"/>
      <c r="RIZ84" s="86"/>
      <c r="RJA84" s="86"/>
      <c r="RJB84" s="86"/>
      <c r="RJC84" s="86"/>
      <c r="RJD84" s="86"/>
      <c r="RJE84" s="86"/>
      <c r="RJF84" s="86"/>
      <c r="RJG84" s="86"/>
      <c r="RJH84" s="86"/>
      <c r="RJI84" s="86"/>
      <c r="RJJ84" s="86"/>
      <c r="RJK84" s="86"/>
      <c r="RJL84" s="86"/>
      <c r="RJM84" s="86"/>
      <c r="RJN84" s="86"/>
      <c r="RJO84" s="86"/>
      <c r="RJP84" s="86"/>
      <c r="RJQ84" s="86"/>
      <c r="RJR84" s="86"/>
      <c r="RJS84" s="86"/>
      <c r="RJT84" s="86"/>
      <c r="RJU84" s="86"/>
      <c r="RJV84" s="86"/>
      <c r="RJW84" s="86"/>
      <c r="RJX84" s="86"/>
      <c r="RJY84" s="86"/>
      <c r="RJZ84" s="86"/>
      <c r="RKA84" s="86"/>
      <c r="RKB84" s="86"/>
      <c r="RKC84" s="86"/>
      <c r="RKD84" s="86"/>
      <c r="RKE84" s="86"/>
      <c r="RKF84" s="86"/>
      <c r="RKG84" s="86"/>
      <c r="RKH84" s="86"/>
      <c r="RKI84" s="86"/>
      <c r="RKJ84" s="86"/>
      <c r="RKK84" s="86"/>
      <c r="RKL84" s="86"/>
      <c r="RKM84" s="86"/>
      <c r="RKN84" s="86"/>
      <c r="RKO84" s="86"/>
      <c r="RKP84" s="86"/>
      <c r="RKQ84" s="86"/>
      <c r="RKR84" s="86"/>
      <c r="RKS84" s="86"/>
      <c r="RKT84" s="86"/>
      <c r="RKU84" s="86"/>
      <c r="RKV84" s="86"/>
      <c r="RKW84" s="86"/>
      <c r="RKX84" s="86"/>
      <c r="RKY84" s="86"/>
      <c r="RKZ84" s="86"/>
      <c r="RLA84" s="86"/>
      <c r="RLB84" s="86"/>
      <c r="RLC84" s="86"/>
      <c r="RLD84" s="86"/>
      <c r="RLE84" s="86"/>
      <c r="RLF84" s="86"/>
      <c r="RLG84" s="86"/>
      <c r="RLH84" s="86"/>
      <c r="RLI84" s="86"/>
      <c r="RLJ84" s="86"/>
      <c r="RLK84" s="86"/>
      <c r="RLL84" s="86"/>
      <c r="RLM84" s="86"/>
      <c r="RLN84" s="86"/>
      <c r="RLO84" s="86"/>
      <c r="RLP84" s="86"/>
      <c r="RLQ84" s="86"/>
      <c r="RLR84" s="86"/>
      <c r="RLS84" s="86"/>
      <c r="RLT84" s="86"/>
      <c r="RLU84" s="86"/>
      <c r="RLV84" s="86"/>
      <c r="RLW84" s="86"/>
      <c r="RLX84" s="86"/>
      <c r="RLY84" s="86"/>
      <c r="RLZ84" s="86"/>
      <c r="RMA84" s="86"/>
      <c r="RMB84" s="86"/>
      <c r="RMC84" s="86"/>
      <c r="RMD84" s="86"/>
      <c r="RME84" s="86"/>
      <c r="RMF84" s="86"/>
      <c r="RMG84" s="86"/>
      <c r="RMH84" s="86"/>
      <c r="RMI84" s="86"/>
      <c r="RMJ84" s="86"/>
      <c r="RMK84" s="86"/>
      <c r="RML84" s="86"/>
      <c r="RMM84" s="86"/>
      <c r="RMN84" s="86"/>
      <c r="RMO84" s="86"/>
      <c r="RMP84" s="86"/>
      <c r="RMQ84" s="86"/>
      <c r="RMR84" s="86"/>
      <c r="RMS84" s="86"/>
      <c r="RMT84" s="86"/>
      <c r="RMU84" s="86"/>
      <c r="RMV84" s="86"/>
      <c r="RMW84" s="86"/>
      <c r="RMX84" s="86"/>
      <c r="RMY84" s="86"/>
      <c r="RMZ84" s="86"/>
      <c r="RNA84" s="86"/>
      <c r="RNB84" s="86"/>
      <c r="RNC84" s="86"/>
      <c r="RND84" s="86"/>
      <c r="RNE84" s="86"/>
      <c r="RNF84" s="86"/>
      <c r="RNG84" s="86"/>
      <c r="RNH84" s="86"/>
      <c r="RNI84" s="86"/>
      <c r="RNJ84" s="86"/>
      <c r="RNK84" s="86"/>
      <c r="RNL84" s="86"/>
      <c r="RNM84" s="86"/>
      <c r="RNN84" s="86"/>
      <c r="RNO84" s="86"/>
      <c r="RNP84" s="86"/>
      <c r="RNQ84" s="86"/>
      <c r="RNR84" s="86"/>
      <c r="RNS84" s="86"/>
      <c r="RNT84" s="86"/>
      <c r="RNU84" s="86"/>
      <c r="RNV84" s="86"/>
      <c r="RNW84" s="86"/>
      <c r="RNX84" s="86"/>
      <c r="RNY84" s="86"/>
      <c r="RNZ84" s="86"/>
      <c r="ROA84" s="86"/>
      <c r="ROB84" s="86"/>
      <c r="ROC84" s="86"/>
      <c r="ROD84" s="86"/>
      <c r="ROE84" s="86"/>
      <c r="ROF84" s="86"/>
      <c r="ROG84" s="86"/>
      <c r="ROH84" s="86"/>
      <c r="ROI84" s="86"/>
      <c r="ROJ84" s="86"/>
      <c r="ROK84" s="86"/>
      <c r="ROL84" s="86"/>
      <c r="ROM84" s="86"/>
      <c r="RON84" s="86"/>
      <c r="ROO84" s="86"/>
      <c r="ROP84" s="86"/>
      <c r="ROQ84" s="86"/>
      <c r="ROR84" s="86"/>
      <c r="ROS84" s="86"/>
      <c r="ROT84" s="86"/>
      <c r="ROU84" s="86"/>
      <c r="ROV84" s="86"/>
      <c r="ROW84" s="86"/>
      <c r="ROX84" s="86"/>
      <c r="ROY84" s="86"/>
      <c r="ROZ84" s="86"/>
      <c r="RPA84" s="86"/>
      <c r="RPB84" s="86"/>
      <c r="RPC84" s="86"/>
      <c r="RPD84" s="86"/>
      <c r="RPE84" s="86"/>
      <c r="RPF84" s="86"/>
      <c r="RPG84" s="86"/>
      <c r="RPH84" s="86"/>
      <c r="RPI84" s="86"/>
      <c r="RPJ84" s="86"/>
      <c r="RPK84" s="86"/>
      <c r="RPL84" s="86"/>
      <c r="RPM84" s="86"/>
      <c r="RPN84" s="86"/>
      <c r="RPO84" s="86"/>
      <c r="RPP84" s="86"/>
      <c r="RPQ84" s="86"/>
      <c r="RPR84" s="86"/>
      <c r="RPS84" s="86"/>
      <c r="RPT84" s="86"/>
      <c r="RPU84" s="86"/>
      <c r="RPV84" s="86"/>
      <c r="RPW84" s="86"/>
      <c r="RPX84" s="86"/>
      <c r="RPY84" s="86"/>
      <c r="RPZ84" s="86"/>
      <c r="RQA84" s="86"/>
      <c r="RQB84" s="86"/>
      <c r="RQC84" s="86"/>
      <c r="RQD84" s="86"/>
      <c r="RQE84" s="86"/>
      <c r="RQF84" s="86"/>
      <c r="RQG84" s="86"/>
      <c r="RQH84" s="86"/>
      <c r="RQI84" s="86"/>
      <c r="RQJ84" s="86"/>
      <c r="RQK84" s="86"/>
      <c r="RQL84" s="86"/>
      <c r="RQM84" s="86"/>
      <c r="RQN84" s="86"/>
      <c r="RQO84" s="86"/>
      <c r="RQP84" s="86"/>
      <c r="RQQ84" s="86"/>
      <c r="RQR84" s="86"/>
      <c r="RQS84" s="86"/>
      <c r="RQT84" s="86"/>
      <c r="RQU84" s="86"/>
      <c r="RQV84" s="86"/>
      <c r="RQW84" s="86"/>
      <c r="RQX84" s="86"/>
      <c r="RQY84" s="86"/>
      <c r="RQZ84" s="86"/>
      <c r="RRA84" s="86"/>
      <c r="RRB84" s="86"/>
      <c r="RRC84" s="86"/>
      <c r="RRD84" s="86"/>
      <c r="RRE84" s="86"/>
      <c r="RRF84" s="86"/>
      <c r="RRG84" s="86"/>
      <c r="RRH84" s="86"/>
      <c r="RRI84" s="86"/>
      <c r="RRJ84" s="86"/>
      <c r="RRK84" s="86"/>
      <c r="RRL84" s="86"/>
      <c r="RRM84" s="86"/>
      <c r="RRN84" s="86"/>
      <c r="RRO84" s="86"/>
      <c r="RRP84" s="86"/>
      <c r="RRQ84" s="86"/>
      <c r="RRR84" s="86"/>
      <c r="RRS84" s="86"/>
      <c r="RRT84" s="86"/>
      <c r="RRU84" s="86"/>
      <c r="RRV84" s="86"/>
      <c r="RRW84" s="86"/>
      <c r="RRX84" s="86"/>
      <c r="RRY84" s="86"/>
      <c r="RRZ84" s="86"/>
      <c r="RSA84" s="86"/>
      <c r="RSB84" s="86"/>
      <c r="RSC84" s="86"/>
      <c r="RSD84" s="86"/>
      <c r="RSE84" s="86"/>
      <c r="RSF84" s="86"/>
      <c r="RSG84" s="86"/>
      <c r="RSH84" s="86"/>
      <c r="RSI84" s="86"/>
      <c r="RSJ84" s="86"/>
      <c r="RSK84" s="86"/>
      <c r="RSL84" s="86"/>
      <c r="RSM84" s="86"/>
      <c r="RSN84" s="86"/>
      <c r="RSO84" s="86"/>
      <c r="RSP84" s="86"/>
      <c r="RSQ84" s="86"/>
      <c r="RSR84" s="86"/>
      <c r="RSS84" s="86"/>
      <c r="RST84" s="86"/>
      <c r="RSU84" s="86"/>
      <c r="RSV84" s="86"/>
      <c r="RSW84" s="86"/>
      <c r="RSX84" s="86"/>
      <c r="RSY84" s="86"/>
      <c r="RSZ84" s="86"/>
      <c r="RTA84" s="86"/>
      <c r="RTB84" s="86"/>
      <c r="RTC84" s="86"/>
      <c r="RTD84" s="86"/>
      <c r="RTE84" s="86"/>
      <c r="RTF84" s="86"/>
      <c r="RTG84" s="86"/>
      <c r="RTH84" s="86"/>
      <c r="RTI84" s="86"/>
      <c r="RTJ84" s="86"/>
      <c r="RTK84" s="86"/>
      <c r="RTL84" s="86"/>
      <c r="RTM84" s="86"/>
      <c r="RTN84" s="86"/>
      <c r="RTO84" s="86"/>
      <c r="RTP84" s="86"/>
      <c r="RTQ84" s="86"/>
      <c r="RTR84" s="86"/>
      <c r="RTS84" s="86"/>
      <c r="RTT84" s="86"/>
      <c r="RTU84" s="86"/>
      <c r="RTV84" s="86"/>
      <c r="RTW84" s="86"/>
      <c r="RTX84" s="86"/>
      <c r="RTY84" s="86"/>
      <c r="RTZ84" s="86"/>
      <c r="RUA84" s="86"/>
      <c r="RUB84" s="86"/>
      <c r="RUC84" s="86"/>
      <c r="RUD84" s="86"/>
      <c r="RUE84" s="86"/>
      <c r="RUF84" s="86"/>
      <c r="RUG84" s="86"/>
      <c r="RUH84" s="86"/>
      <c r="RUI84" s="86"/>
      <c r="RUJ84" s="86"/>
      <c r="RUK84" s="86"/>
      <c r="RUL84" s="86"/>
      <c r="RUM84" s="86"/>
      <c r="RUN84" s="86"/>
      <c r="RUO84" s="86"/>
      <c r="RUP84" s="86"/>
      <c r="RUQ84" s="86"/>
      <c r="RUR84" s="86"/>
      <c r="RUS84" s="86"/>
      <c r="RUT84" s="86"/>
      <c r="RUU84" s="86"/>
      <c r="RUV84" s="86"/>
      <c r="RUW84" s="86"/>
      <c r="RUX84" s="86"/>
      <c r="RUY84" s="86"/>
      <c r="RUZ84" s="86"/>
      <c r="RVA84" s="86"/>
      <c r="RVB84" s="86"/>
      <c r="RVC84" s="86"/>
      <c r="RVD84" s="86"/>
      <c r="RVE84" s="86"/>
      <c r="RVF84" s="86"/>
      <c r="RVG84" s="86"/>
      <c r="RVH84" s="86"/>
      <c r="RVI84" s="86"/>
      <c r="RVJ84" s="86"/>
      <c r="RVK84" s="86"/>
      <c r="RVL84" s="86"/>
      <c r="RVM84" s="86"/>
      <c r="RVN84" s="86"/>
      <c r="RVO84" s="86"/>
      <c r="RVP84" s="86"/>
      <c r="RVQ84" s="86"/>
      <c r="RVR84" s="86"/>
      <c r="RVS84" s="86"/>
      <c r="RVT84" s="86"/>
      <c r="RVU84" s="86"/>
      <c r="RVV84" s="86"/>
      <c r="RVW84" s="86"/>
      <c r="RVX84" s="86"/>
      <c r="RVY84" s="86"/>
      <c r="RVZ84" s="86"/>
      <c r="RWA84" s="86"/>
      <c r="RWB84" s="86"/>
      <c r="RWC84" s="86"/>
      <c r="RWD84" s="86"/>
      <c r="RWE84" s="86"/>
      <c r="RWF84" s="86"/>
      <c r="RWG84" s="86"/>
      <c r="RWH84" s="86"/>
      <c r="RWI84" s="86"/>
      <c r="RWJ84" s="86"/>
      <c r="RWK84" s="86"/>
      <c r="RWL84" s="86"/>
      <c r="RWM84" s="86"/>
      <c r="RWN84" s="86"/>
      <c r="RWO84" s="86"/>
      <c r="RWP84" s="86"/>
      <c r="RWQ84" s="86"/>
      <c r="RWR84" s="86"/>
      <c r="RWS84" s="86"/>
      <c r="RWT84" s="86"/>
      <c r="RWU84" s="86"/>
      <c r="RWV84" s="86"/>
      <c r="RWW84" s="86"/>
      <c r="RWX84" s="86"/>
      <c r="RWY84" s="86"/>
      <c r="RWZ84" s="86"/>
      <c r="RXA84" s="86"/>
      <c r="RXB84" s="86"/>
      <c r="RXC84" s="86"/>
      <c r="RXD84" s="86"/>
      <c r="RXE84" s="86"/>
      <c r="RXF84" s="86"/>
      <c r="RXG84" s="86"/>
      <c r="RXH84" s="86"/>
      <c r="RXI84" s="86"/>
      <c r="RXJ84" s="86"/>
      <c r="RXK84" s="86"/>
      <c r="RXL84" s="86"/>
      <c r="RXM84" s="86"/>
      <c r="RXN84" s="86"/>
      <c r="RXO84" s="86"/>
      <c r="RXP84" s="86"/>
      <c r="RXQ84" s="86"/>
      <c r="RXR84" s="86"/>
      <c r="RXS84" s="86"/>
      <c r="RXT84" s="86"/>
      <c r="RXU84" s="86"/>
      <c r="RXV84" s="86"/>
      <c r="RXW84" s="86"/>
      <c r="RXX84" s="86"/>
      <c r="RXY84" s="86"/>
      <c r="RXZ84" s="86"/>
      <c r="RYA84" s="86"/>
      <c r="RYB84" s="86"/>
      <c r="RYC84" s="86"/>
      <c r="RYD84" s="86"/>
      <c r="RYE84" s="86"/>
      <c r="RYF84" s="86"/>
      <c r="RYG84" s="86"/>
      <c r="RYH84" s="86"/>
      <c r="RYI84" s="86"/>
      <c r="RYJ84" s="86"/>
      <c r="RYK84" s="86"/>
      <c r="RYL84" s="86"/>
      <c r="RYM84" s="86"/>
      <c r="RYN84" s="86"/>
      <c r="RYO84" s="86"/>
      <c r="RYP84" s="86"/>
      <c r="RYQ84" s="86"/>
      <c r="RYR84" s="86"/>
      <c r="RYS84" s="86"/>
      <c r="RYT84" s="86"/>
      <c r="RYU84" s="86"/>
      <c r="RYV84" s="86"/>
      <c r="RYW84" s="86"/>
      <c r="RYX84" s="86"/>
      <c r="RYY84" s="86"/>
      <c r="RYZ84" s="86"/>
      <c r="RZA84" s="86"/>
      <c r="RZB84" s="86"/>
      <c r="RZC84" s="86"/>
      <c r="RZD84" s="86"/>
      <c r="RZE84" s="86"/>
      <c r="RZF84" s="86"/>
      <c r="RZG84" s="86"/>
      <c r="RZH84" s="86"/>
      <c r="RZI84" s="86"/>
      <c r="RZJ84" s="86"/>
      <c r="RZK84" s="86"/>
      <c r="RZL84" s="86"/>
      <c r="RZM84" s="86"/>
      <c r="RZN84" s="86"/>
      <c r="RZO84" s="86"/>
      <c r="RZP84" s="86"/>
      <c r="RZQ84" s="86"/>
      <c r="RZR84" s="86"/>
      <c r="RZS84" s="86"/>
      <c r="RZT84" s="86"/>
      <c r="RZU84" s="86"/>
      <c r="RZV84" s="86"/>
      <c r="RZW84" s="86"/>
      <c r="RZX84" s="86"/>
      <c r="RZY84" s="86"/>
      <c r="RZZ84" s="86"/>
      <c r="SAA84" s="86"/>
      <c r="SAB84" s="86"/>
      <c r="SAC84" s="86"/>
      <c r="SAD84" s="86"/>
      <c r="SAE84" s="86"/>
      <c r="SAF84" s="86"/>
      <c r="SAG84" s="86"/>
      <c r="SAH84" s="86"/>
      <c r="SAI84" s="86"/>
      <c r="SAJ84" s="86"/>
      <c r="SAK84" s="86"/>
      <c r="SAL84" s="86"/>
      <c r="SAM84" s="86"/>
      <c r="SAN84" s="86"/>
      <c r="SAO84" s="86"/>
      <c r="SAP84" s="86"/>
      <c r="SAQ84" s="86"/>
      <c r="SAR84" s="86"/>
      <c r="SAS84" s="86"/>
      <c r="SAT84" s="86"/>
      <c r="SAU84" s="86"/>
      <c r="SAV84" s="86"/>
      <c r="SAW84" s="86"/>
      <c r="SAX84" s="86"/>
      <c r="SAY84" s="86"/>
      <c r="SAZ84" s="86"/>
      <c r="SBA84" s="86"/>
      <c r="SBB84" s="86"/>
      <c r="SBC84" s="86"/>
      <c r="SBD84" s="86"/>
      <c r="SBE84" s="86"/>
      <c r="SBF84" s="86"/>
      <c r="SBG84" s="86"/>
      <c r="SBH84" s="86"/>
      <c r="SBI84" s="86"/>
      <c r="SBJ84" s="86"/>
      <c r="SBK84" s="86"/>
      <c r="SBL84" s="86"/>
      <c r="SBM84" s="86"/>
      <c r="SBN84" s="86"/>
      <c r="SBO84" s="86"/>
      <c r="SBP84" s="86"/>
      <c r="SBQ84" s="86"/>
      <c r="SBR84" s="86"/>
      <c r="SBS84" s="86"/>
      <c r="SBT84" s="86"/>
      <c r="SBU84" s="86"/>
      <c r="SBV84" s="86"/>
      <c r="SBW84" s="86"/>
      <c r="SBX84" s="86"/>
      <c r="SBY84" s="86"/>
      <c r="SBZ84" s="86"/>
      <c r="SCA84" s="86"/>
      <c r="SCB84" s="86"/>
      <c r="SCC84" s="86"/>
      <c r="SCD84" s="86"/>
      <c r="SCE84" s="86"/>
      <c r="SCF84" s="86"/>
      <c r="SCG84" s="86"/>
      <c r="SCH84" s="86"/>
      <c r="SCI84" s="86"/>
      <c r="SCJ84" s="86"/>
      <c r="SCK84" s="86"/>
      <c r="SCL84" s="86"/>
      <c r="SCM84" s="86"/>
      <c r="SCN84" s="86"/>
      <c r="SCO84" s="86"/>
      <c r="SCP84" s="86"/>
      <c r="SCQ84" s="86"/>
      <c r="SCR84" s="86"/>
      <c r="SCS84" s="86"/>
      <c r="SCT84" s="86"/>
      <c r="SCU84" s="86"/>
      <c r="SCV84" s="86"/>
      <c r="SCW84" s="86"/>
      <c r="SCX84" s="86"/>
      <c r="SCY84" s="86"/>
      <c r="SCZ84" s="86"/>
      <c r="SDA84" s="86"/>
      <c r="SDB84" s="86"/>
      <c r="SDC84" s="86"/>
      <c r="SDD84" s="86"/>
      <c r="SDE84" s="86"/>
      <c r="SDF84" s="86"/>
      <c r="SDG84" s="86"/>
      <c r="SDH84" s="86"/>
      <c r="SDI84" s="86"/>
      <c r="SDJ84" s="86"/>
      <c r="SDK84" s="86"/>
      <c r="SDL84" s="86"/>
      <c r="SDM84" s="86"/>
      <c r="SDN84" s="86"/>
      <c r="SDO84" s="86"/>
      <c r="SDP84" s="86"/>
      <c r="SDQ84" s="86"/>
      <c r="SDR84" s="86"/>
      <c r="SDS84" s="86"/>
      <c r="SDT84" s="86"/>
      <c r="SDU84" s="86"/>
      <c r="SDV84" s="86"/>
      <c r="SDW84" s="86"/>
      <c r="SDX84" s="86"/>
      <c r="SDY84" s="86"/>
      <c r="SDZ84" s="86"/>
      <c r="SEA84" s="86"/>
      <c r="SEB84" s="86"/>
      <c r="SEC84" s="86"/>
      <c r="SED84" s="86"/>
      <c r="SEE84" s="86"/>
      <c r="SEF84" s="86"/>
      <c r="SEG84" s="86"/>
      <c r="SEH84" s="86"/>
      <c r="SEI84" s="86"/>
      <c r="SEJ84" s="86"/>
      <c r="SEK84" s="86"/>
      <c r="SEL84" s="86"/>
      <c r="SEM84" s="86"/>
      <c r="SEN84" s="86"/>
      <c r="SEO84" s="86"/>
      <c r="SEP84" s="86"/>
      <c r="SEQ84" s="86"/>
      <c r="SER84" s="86"/>
      <c r="SES84" s="86"/>
      <c r="SET84" s="86"/>
      <c r="SEU84" s="86"/>
      <c r="SEV84" s="86"/>
      <c r="SEW84" s="86"/>
      <c r="SEX84" s="86"/>
      <c r="SEY84" s="86"/>
      <c r="SEZ84" s="86"/>
      <c r="SFA84" s="86"/>
      <c r="SFB84" s="86"/>
      <c r="SFC84" s="86"/>
      <c r="SFD84" s="86"/>
      <c r="SFE84" s="86"/>
      <c r="SFF84" s="86"/>
      <c r="SFG84" s="86"/>
      <c r="SFH84" s="86"/>
      <c r="SFI84" s="86"/>
      <c r="SFJ84" s="86"/>
      <c r="SFK84" s="86"/>
      <c r="SFL84" s="86"/>
      <c r="SFM84" s="86"/>
      <c r="SFN84" s="86"/>
      <c r="SFO84" s="86"/>
      <c r="SFP84" s="86"/>
      <c r="SFQ84" s="86"/>
      <c r="SFR84" s="86"/>
      <c r="SFS84" s="86"/>
      <c r="SFT84" s="86"/>
      <c r="SFU84" s="86"/>
      <c r="SFV84" s="86"/>
      <c r="SFW84" s="86"/>
      <c r="SFX84" s="86"/>
      <c r="SFY84" s="86"/>
      <c r="SFZ84" s="86"/>
      <c r="SGA84" s="86"/>
      <c r="SGB84" s="86"/>
      <c r="SGC84" s="86"/>
      <c r="SGD84" s="86"/>
      <c r="SGE84" s="86"/>
      <c r="SGF84" s="86"/>
      <c r="SGG84" s="86"/>
      <c r="SGH84" s="86"/>
      <c r="SGI84" s="86"/>
      <c r="SGJ84" s="86"/>
      <c r="SGK84" s="86"/>
      <c r="SGL84" s="86"/>
      <c r="SGM84" s="86"/>
      <c r="SGN84" s="86"/>
      <c r="SGO84" s="86"/>
      <c r="SGP84" s="86"/>
      <c r="SGQ84" s="86"/>
      <c r="SGR84" s="86"/>
      <c r="SGS84" s="86"/>
      <c r="SGT84" s="86"/>
      <c r="SGU84" s="86"/>
      <c r="SGV84" s="86"/>
      <c r="SGW84" s="86"/>
      <c r="SGX84" s="86"/>
      <c r="SGY84" s="86"/>
      <c r="SGZ84" s="86"/>
      <c r="SHA84" s="86"/>
      <c r="SHB84" s="86"/>
      <c r="SHC84" s="86"/>
      <c r="SHD84" s="86"/>
      <c r="SHE84" s="86"/>
      <c r="SHF84" s="86"/>
      <c r="SHG84" s="86"/>
      <c r="SHH84" s="86"/>
      <c r="SHI84" s="86"/>
      <c r="SHJ84" s="86"/>
      <c r="SHK84" s="86"/>
      <c r="SHL84" s="86"/>
      <c r="SHM84" s="86"/>
      <c r="SHN84" s="86"/>
      <c r="SHO84" s="86"/>
      <c r="SHP84" s="86"/>
      <c r="SHQ84" s="86"/>
      <c r="SHR84" s="86"/>
      <c r="SHS84" s="86"/>
      <c r="SHT84" s="86"/>
      <c r="SHU84" s="86"/>
      <c r="SHV84" s="86"/>
      <c r="SHW84" s="86"/>
      <c r="SHX84" s="86"/>
      <c r="SHY84" s="86"/>
      <c r="SHZ84" s="86"/>
      <c r="SIA84" s="86"/>
      <c r="SIB84" s="86"/>
      <c r="SIC84" s="86"/>
      <c r="SID84" s="86"/>
      <c r="SIE84" s="86"/>
      <c r="SIF84" s="86"/>
      <c r="SIG84" s="86"/>
      <c r="SIH84" s="86"/>
      <c r="SII84" s="86"/>
      <c r="SIJ84" s="86"/>
      <c r="SIK84" s="86"/>
      <c r="SIL84" s="86"/>
      <c r="SIM84" s="86"/>
      <c r="SIN84" s="86"/>
      <c r="SIO84" s="86"/>
      <c r="SIP84" s="86"/>
      <c r="SIQ84" s="86"/>
      <c r="SIR84" s="86"/>
      <c r="SIS84" s="86"/>
      <c r="SIT84" s="86"/>
      <c r="SIU84" s="86"/>
      <c r="SIV84" s="86"/>
      <c r="SIW84" s="86"/>
      <c r="SIX84" s="86"/>
      <c r="SIY84" s="86"/>
      <c r="SIZ84" s="86"/>
      <c r="SJA84" s="86"/>
      <c r="SJB84" s="86"/>
      <c r="SJC84" s="86"/>
      <c r="SJD84" s="86"/>
      <c r="SJE84" s="86"/>
      <c r="SJF84" s="86"/>
      <c r="SJG84" s="86"/>
      <c r="SJH84" s="86"/>
      <c r="SJI84" s="86"/>
      <c r="SJJ84" s="86"/>
      <c r="SJK84" s="86"/>
      <c r="SJL84" s="86"/>
      <c r="SJM84" s="86"/>
      <c r="SJN84" s="86"/>
      <c r="SJO84" s="86"/>
      <c r="SJP84" s="86"/>
      <c r="SJQ84" s="86"/>
      <c r="SJR84" s="86"/>
      <c r="SJS84" s="86"/>
      <c r="SJT84" s="86"/>
      <c r="SJU84" s="86"/>
      <c r="SJV84" s="86"/>
      <c r="SJW84" s="86"/>
      <c r="SJX84" s="86"/>
      <c r="SJY84" s="86"/>
      <c r="SJZ84" s="86"/>
      <c r="SKA84" s="86"/>
      <c r="SKB84" s="86"/>
      <c r="SKC84" s="86"/>
      <c r="SKD84" s="86"/>
      <c r="SKE84" s="86"/>
      <c r="SKF84" s="86"/>
      <c r="SKG84" s="86"/>
      <c r="SKH84" s="86"/>
      <c r="SKI84" s="86"/>
      <c r="SKJ84" s="86"/>
      <c r="SKK84" s="86"/>
      <c r="SKL84" s="86"/>
      <c r="SKM84" s="86"/>
      <c r="SKN84" s="86"/>
      <c r="SKO84" s="86"/>
      <c r="SKP84" s="86"/>
      <c r="SKQ84" s="86"/>
      <c r="SKR84" s="86"/>
      <c r="SKS84" s="86"/>
      <c r="SKT84" s="86"/>
      <c r="SKU84" s="86"/>
      <c r="SKV84" s="86"/>
      <c r="SKW84" s="86"/>
      <c r="SKX84" s="86"/>
      <c r="SKY84" s="86"/>
      <c r="SKZ84" s="86"/>
      <c r="SLA84" s="86"/>
      <c r="SLB84" s="86"/>
      <c r="SLC84" s="86"/>
      <c r="SLD84" s="86"/>
      <c r="SLE84" s="86"/>
      <c r="SLF84" s="86"/>
      <c r="SLG84" s="86"/>
      <c r="SLH84" s="86"/>
      <c r="SLI84" s="86"/>
      <c r="SLJ84" s="86"/>
      <c r="SLK84" s="86"/>
      <c r="SLL84" s="86"/>
      <c r="SLM84" s="86"/>
      <c r="SLN84" s="86"/>
      <c r="SLO84" s="86"/>
      <c r="SLP84" s="86"/>
      <c r="SLQ84" s="86"/>
      <c r="SLR84" s="86"/>
      <c r="SLS84" s="86"/>
      <c r="SLT84" s="86"/>
      <c r="SLU84" s="86"/>
      <c r="SLV84" s="86"/>
      <c r="SLW84" s="86"/>
      <c r="SLX84" s="86"/>
      <c r="SLY84" s="86"/>
      <c r="SLZ84" s="86"/>
      <c r="SMA84" s="86"/>
      <c r="SMB84" s="86"/>
      <c r="SMC84" s="86"/>
      <c r="SMD84" s="86"/>
      <c r="SME84" s="86"/>
      <c r="SMF84" s="86"/>
      <c r="SMG84" s="86"/>
      <c r="SMH84" s="86"/>
      <c r="SMI84" s="86"/>
      <c r="SMJ84" s="86"/>
      <c r="SMK84" s="86"/>
      <c r="SML84" s="86"/>
      <c r="SMM84" s="86"/>
      <c r="SMN84" s="86"/>
      <c r="SMO84" s="86"/>
      <c r="SMP84" s="86"/>
      <c r="SMQ84" s="86"/>
      <c r="SMR84" s="86"/>
      <c r="SMS84" s="86"/>
      <c r="SMT84" s="86"/>
      <c r="SMU84" s="86"/>
      <c r="SMV84" s="86"/>
      <c r="SMW84" s="86"/>
      <c r="SMX84" s="86"/>
      <c r="SMY84" s="86"/>
      <c r="SMZ84" s="86"/>
      <c r="SNA84" s="86"/>
      <c r="SNB84" s="86"/>
      <c r="SNC84" s="86"/>
      <c r="SND84" s="86"/>
      <c r="SNE84" s="86"/>
      <c r="SNF84" s="86"/>
      <c r="SNG84" s="86"/>
      <c r="SNH84" s="86"/>
      <c r="SNI84" s="86"/>
      <c r="SNJ84" s="86"/>
      <c r="SNK84" s="86"/>
      <c r="SNL84" s="86"/>
      <c r="SNM84" s="86"/>
      <c r="SNN84" s="86"/>
      <c r="SNO84" s="86"/>
      <c r="SNP84" s="86"/>
      <c r="SNQ84" s="86"/>
      <c r="SNR84" s="86"/>
      <c r="SNS84" s="86"/>
      <c r="SNT84" s="86"/>
      <c r="SNU84" s="86"/>
      <c r="SNV84" s="86"/>
      <c r="SNW84" s="86"/>
      <c r="SNX84" s="86"/>
      <c r="SNY84" s="86"/>
      <c r="SNZ84" s="86"/>
      <c r="SOA84" s="86"/>
      <c r="SOB84" s="86"/>
      <c r="SOC84" s="86"/>
      <c r="SOD84" s="86"/>
      <c r="SOE84" s="86"/>
      <c r="SOF84" s="86"/>
      <c r="SOG84" s="86"/>
      <c r="SOH84" s="86"/>
      <c r="SOI84" s="86"/>
      <c r="SOJ84" s="86"/>
      <c r="SOK84" s="86"/>
      <c r="SOL84" s="86"/>
      <c r="SOM84" s="86"/>
      <c r="SON84" s="86"/>
      <c r="SOO84" s="86"/>
      <c r="SOP84" s="86"/>
      <c r="SOQ84" s="86"/>
      <c r="SOR84" s="86"/>
      <c r="SOS84" s="86"/>
      <c r="SOT84" s="86"/>
      <c r="SOU84" s="86"/>
      <c r="SOV84" s="86"/>
      <c r="SOW84" s="86"/>
      <c r="SOX84" s="86"/>
      <c r="SOY84" s="86"/>
      <c r="SOZ84" s="86"/>
      <c r="SPA84" s="86"/>
      <c r="SPB84" s="86"/>
      <c r="SPC84" s="86"/>
      <c r="SPD84" s="86"/>
      <c r="SPE84" s="86"/>
      <c r="SPF84" s="86"/>
      <c r="SPG84" s="86"/>
      <c r="SPH84" s="86"/>
      <c r="SPI84" s="86"/>
      <c r="SPJ84" s="86"/>
      <c r="SPK84" s="86"/>
      <c r="SPL84" s="86"/>
      <c r="SPM84" s="86"/>
      <c r="SPN84" s="86"/>
      <c r="SPO84" s="86"/>
      <c r="SPP84" s="86"/>
      <c r="SPQ84" s="86"/>
      <c r="SPR84" s="86"/>
      <c r="SPS84" s="86"/>
      <c r="SPT84" s="86"/>
      <c r="SPU84" s="86"/>
      <c r="SPV84" s="86"/>
      <c r="SPW84" s="86"/>
      <c r="SPX84" s="86"/>
      <c r="SPY84" s="86"/>
      <c r="SPZ84" s="86"/>
      <c r="SQA84" s="86"/>
      <c r="SQB84" s="86"/>
      <c r="SQC84" s="86"/>
      <c r="SQD84" s="86"/>
      <c r="SQE84" s="86"/>
      <c r="SQF84" s="86"/>
      <c r="SQG84" s="86"/>
      <c r="SQH84" s="86"/>
      <c r="SQI84" s="86"/>
      <c r="SQJ84" s="86"/>
      <c r="SQK84" s="86"/>
      <c r="SQL84" s="86"/>
      <c r="SQM84" s="86"/>
      <c r="SQN84" s="86"/>
      <c r="SQO84" s="86"/>
      <c r="SQP84" s="86"/>
      <c r="SQQ84" s="86"/>
      <c r="SQR84" s="86"/>
      <c r="SQS84" s="86"/>
      <c r="SQT84" s="86"/>
      <c r="SQU84" s="86"/>
      <c r="SQV84" s="86"/>
      <c r="SQW84" s="86"/>
      <c r="SQX84" s="86"/>
      <c r="SQY84" s="86"/>
      <c r="SQZ84" s="86"/>
      <c r="SRA84" s="86"/>
      <c r="SRB84" s="86"/>
      <c r="SRC84" s="86"/>
      <c r="SRD84" s="86"/>
      <c r="SRE84" s="86"/>
      <c r="SRF84" s="86"/>
      <c r="SRG84" s="86"/>
      <c r="SRH84" s="86"/>
      <c r="SRI84" s="86"/>
      <c r="SRJ84" s="86"/>
      <c r="SRK84" s="86"/>
      <c r="SRL84" s="86"/>
      <c r="SRM84" s="86"/>
      <c r="SRN84" s="86"/>
      <c r="SRO84" s="86"/>
      <c r="SRP84" s="86"/>
      <c r="SRQ84" s="86"/>
      <c r="SRR84" s="86"/>
      <c r="SRS84" s="86"/>
      <c r="SRT84" s="86"/>
      <c r="SRU84" s="86"/>
      <c r="SRV84" s="86"/>
      <c r="SRW84" s="86"/>
      <c r="SRX84" s="86"/>
      <c r="SRY84" s="86"/>
      <c r="SRZ84" s="86"/>
      <c r="SSA84" s="86"/>
      <c r="SSB84" s="86"/>
      <c r="SSC84" s="86"/>
      <c r="SSD84" s="86"/>
      <c r="SSE84" s="86"/>
      <c r="SSF84" s="86"/>
      <c r="SSG84" s="86"/>
      <c r="SSH84" s="86"/>
      <c r="SSI84" s="86"/>
      <c r="SSJ84" s="86"/>
      <c r="SSK84" s="86"/>
      <c r="SSL84" s="86"/>
      <c r="SSM84" s="86"/>
      <c r="SSN84" s="86"/>
      <c r="SSO84" s="86"/>
      <c r="SSP84" s="86"/>
      <c r="SSQ84" s="86"/>
      <c r="SSR84" s="86"/>
      <c r="SSS84" s="86"/>
      <c r="SST84" s="86"/>
      <c r="SSU84" s="86"/>
      <c r="SSV84" s="86"/>
      <c r="SSW84" s="86"/>
      <c r="SSX84" s="86"/>
      <c r="SSY84" s="86"/>
      <c r="SSZ84" s="86"/>
      <c r="STA84" s="86"/>
      <c r="STB84" s="86"/>
      <c r="STC84" s="86"/>
      <c r="STD84" s="86"/>
      <c r="STE84" s="86"/>
      <c r="STF84" s="86"/>
      <c r="STG84" s="86"/>
      <c r="STH84" s="86"/>
      <c r="STI84" s="86"/>
      <c r="STJ84" s="86"/>
      <c r="STK84" s="86"/>
      <c r="STL84" s="86"/>
      <c r="STM84" s="86"/>
      <c r="STN84" s="86"/>
      <c r="STO84" s="86"/>
      <c r="STP84" s="86"/>
      <c r="STQ84" s="86"/>
      <c r="STR84" s="86"/>
      <c r="STS84" s="86"/>
      <c r="STT84" s="86"/>
      <c r="STU84" s="86"/>
      <c r="STV84" s="86"/>
      <c r="STW84" s="86"/>
      <c r="STX84" s="86"/>
      <c r="STY84" s="86"/>
      <c r="STZ84" s="86"/>
      <c r="SUA84" s="86"/>
      <c r="SUB84" s="86"/>
      <c r="SUC84" s="86"/>
      <c r="SUD84" s="86"/>
      <c r="SUE84" s="86"/>
      <c r="SUF84" s="86"/>
      <c r="SUG84" s="86"/>
      <c r="SUH84" s="86"/>
      <c r="SUI84" s="86"/>
      <c r="SUJ84" s="86"/>
      <c r="SUK84" s="86"/>
      <c r="SUL84" s="86"/>
      <c r="SUM84" s="86"/>
      <c r="SUN84" s="86"/>
      <c r="SUO84" s="86"/>
      <c r="SUP84" s="86"/>
      <c r="SUQ84" s="86"/>
      <c r="SUR84" s="86"/>
      <c r="SUS84" s="86"/>
      <c r="SUT84" s="86"/>
      <c r="SUU84" s="86"/>
      <c r="SUV84" s="86"/>
      <c r="SUW84" s="86"/>
      <c r="SUX84" s="86"/>
      <c r="SUY84" s="86"/>
      <c r="SUZ84" s="86"/>
      <c r="SVA84" s="86"/>
      <c r="SVB84" s="86"/>
      <c r="SVC84" s="86"/>
      <c r="SVD84" s="86"/>
      <c r="SVE84" s="86"/>
      <c r="SVF84" s="86"/>
      <c r="SVG84" s="86"/>
      <c r="SVH84" s="86"/>
      <c r="SVI84" s="86"/>
      <c r="SVJ84" s="86"/>
      <c r="SVK84" s="86"/>
      <c r="SVL84" s="86"/>
      <c r="SVM84" s="86"/>
      <c r="SVN84" s="86"/>
      <c r="SVO84" s="86"/>
      <c r="SVP84" s="86"/>
      <c r="SVQ84" s="86"/>
      <c r="SVR84" s="86"/>
      <c r="SVS84" s="86"/>
      <c r="SVT84" s="86"/>
      <c r="SVU84" s="86"/>
      <c r="SVV84" s="86"/>
      <c r="SVW84" s="86"/>
      <c r="SVX84" s="86"/>
      <c r="SVY84" s="86"/>
      <c r="SVZ84" s="86"/>
      <c r="SWA84" s="86"/>
      <c r="SWB84" s="86"/>
      <c r="SWC84" s="86"/>
      <c r="SWD84" s="86"/>
      <c r="SWE84" s="86"/>
      <c r="SWF84" s="86"/>
      <c r="SWG84" s="86"/>
      <c r="SWH84" s="86"/>
      <c r="SWI84" s="86"/>
      <c r="SWJ84" s="86"/>
      <c r="SWK84" s="86"/>
      <c r="SWL84" s="86"/>
      <c r="SWM84" s="86"/>
      <c r="SWN84" s="86"/>
      <c r="SWO84" s="86"/>
      <c r="SWP84" s="86"/>
      <c r="SWQ84" s="86"/>
      <c r="SWR84" s="86"/>
      <c r="SWS84" s="86"/>
      <c r="SWT84" s="86"/>
      <c r="SWU84" s="86"/>
      <c r="SWV84" s="86"/>
      <c r="SWW84" s="86"/>
      <c r="SWX84" s="86"/>
      <c r="SWY84" s="86"/>
      <c r="SWZ84" s="86"/>
      <c r="SXA84" s="86"/>
      <c r="SXB84" s="86"/>
      <c r="SXC84" s="86"/>
      <c r="SXD84" s="86"/>
      <c r="SXE84" s="86"/>
      <c r="SXF84" s="86"/>
      <c r="SXG84" s="86"/>
      <c r="SXH84" s="86"/>
      <c r="SXI84" s="86"/>
      <c r="SXJ84" s="86"/>
      <c r="SXK84" s="86"/>
      <c r="SXL84" s="86"/>
      <c r="SXM84" s="86"/>
      <c r="SXN84" s="86"/>
      <c r="SXO84" s="86"/>
      <c r="SXP84" s="86"/>
      <c r="SXQ84" s="86"/>
      <c r="SXR84" s="86"/>
      <c r="SXS84" s="86"/>
      <c r="SXT84" s="86"/>
      <c r="SXU84" s="86"/>
      <c r="SXV84" s="86"/>
      <c r="SXW84" s="86"/>
      <c r="SXX84" s="86"/>
      <c r="SXY84" s="86"/>
      <c r="SXZ84" s="86"/>
      <c r="SYA84" s="86"/>
      <c r="SYB84" s="86"/>
      <c r="SYC84" s="86"/>
      <c r="SYD84" s="86"/>
      <c r="SYE84" s="86"/>
      <c r="SYF84" s="86"/>
      <c r="SYG84" s="86"/>
      <c r="SYH84" s="86"/>
      <c r="SYI84" s="86"/>
      <c r="SYJ84" s="86"/>
      <c r="SYK84" s="86"/>
      <c r="SYL84" s="86"/>
      <c r="SYM84" s="86"/>
      <c r="SYN84" s="86"/>
      <c r="SYO84" s="86"/>
      <c r="SYP84" s="86"/>
      <c r="SYQ84" s="86"/>
      <c r="SYR84" s="86"/>
      <c r="SYS84" s="86"/>
      <c r="SYT84" s="86"/>
      <c r="SYU84" s="86"/>
      <c r="SYV84" s="86"/>
      <c r="SYW84" s="86"/>
      <c r="SYX84" s="86"/>
      <c r="SYY84" s="86"/>
      <c r="SYZ84" s="86"/>
      <c r="SZA84" s="86"/>
      <c r="SZB84" s="86"/>
      <c r="SZC84" s="86"/>
      <c r="SZD84" s="86"/>
      <c r="SZE84" s="86"/>
      <c r="SZF84" s="86"/>
      <c r="SZG84" s="86"/>
      <c r="SZH84" s="86"/>
      <c r="SZI84" s="86"/>
      <c r="SZJ84" s="86"/>
      <c r="SZK84" s="86"/>
      <c r="SZL84" s="86"/>
      <c r="SZM84" s="86"/>
      <c r="SZN84" s="86"/>
      <c r="SZO84" s="86"/>
      <c r="SZP84" s="86"/>
      <c r="SZQ84" s="86"/>
      <c r="SZR84" s="86"/>
      <c r="SZS84" s="86"/>
      <c r="SZT84" s="86"/>
      <c r="SZU84" s="86"/>
      <c r="SZV84" s="86"/>
      <c r="SZW84" s="86"/>
      <c r="SZX84" s="86"/>
      <c r="SZY84" s="86"/>
      <c r="SZZ84" s="86"/>
      <c r="TAA84" s="86"/>
      <c r="TAB84" s="86"/>
      <c r="TAC84" s="86"/>
      <c r="TAD84" s="86"/>
      <c r="TAE84" s="86"/>
      <c r="TAF84" s="86"/>
      <c r="TAG84" s="86"/>
      <c r="TAH84" s="86"/>
      <c r="TAI84" s="86"/>
      <c r="TAJ84" s="86"/>
      <c r="TAK84" s="86"/>
      <c r="TAL84" s="86"/>
      <c r="TAM84" s="86"/>
      <c r="TAN84" s="86"/>
      <c r="TAO84" s="86"/>
      <c r="TAP84" s="86"/>
      <c r="TAQ84" s="86"/>
      <c r="TAR84" s="86"/>
      <c r="TAS84" s="86"/>
      <c r="TAT84" s="86"/>
      <c r="TAU84" s="86"/>
      <c r="TAV84" s="86"/>
      <c r="TAW84" s="86"/>
      <c r="TAX84" s="86"/>
      <c r="TAY84" s="86"/>
      <c r="TAZ84" s="86"/>
      <c r="TBA84" s="86"/>
      <c r="TBB84" s="86"/>
      <c r="TBC84" s="86"/>
      <c r="TBD84" s="86"/>
      <c r="TBE84" s="86"/>
      <c r="TBF84" s="86"/>
      <c r="TBG84" s="86"/>
      <c r="TBH84" s="86"/>
      <c r="TBI84" s="86"/>
      <c r="TBJ84" s="86"/>
      <c r="TBK84" s="86"/>
      <c r="TBL84" s="86"/>
      <c r="TBM84" s="86"/>
      <c r="TBN84" s="86"/>
      <c r="TBO84" s="86"/>
      <c r="TBP84" s="86"/>
      <c r="TBQ84" s="86"/>
      <c r="TBR84" s="86"/>
      <c r="TBS84" s="86"/>
      <c r="TBT84" s="86"/>
      <c r="TBU84" s="86"/>
      <c r="TBV84" s="86"/>
      <c r="TBW84" s="86"/>
      <c r="TBX84" s="86"/>
      <c r="TBY84" s="86"/>
      <c r="TBZ84" s="86"/>
      <c r="TCA84" s="86"/>
      <c r="TCB84" s="86"/>
      <c r="TCC84" s="86"/>
      <c r="TCD84" s="86"/>
      <c r="TCE84" s="86"/>
      <c r="TCF84" s="86"/>
      <c r="TCG84" s="86"/>
      <c r="TCH84" s="86"/>
      <c r="TCI84" s="86"/>
      <c r="TCJ84" s="86"/>
      <c r="TCK84" s="86"/>
      <c r="TCL84" s="86"/>
      <c r="TCM84" s="86"/>
      <c r="TCN84" s="86"/>
      <c r="TCO84" s="86"/>
      <c r="TCP84" s="86"/>
      <c r="TCQ84" s="86"/>
      <c r="TCR84" s="86"/>
      <c r="TCS84" s="86"/>
      <c r="TCT84" s="86"/>
      <c r="TCU84" s="86"/>
      <c r="TCV84" s="86"/>
      <c r="TCW84" s="86"/>
      <c r="TCX84" s="86"/>
      <c r="TCY84" s="86"/>
      <c r="TCZ84" s="86"/>
      <c r="TDA84" s="86"/>
      <c r="TDB84" s="86"/>
      <c r="TDC84" s="86"/>
      <c r="TDD84" s="86"/>
      <c r="TDE84" s="86"/>
      <c r="TDF84" s="86"/>
      <c r="TDG84" s="86"/>
      <c r="TDH84" s="86"/>
      <c r="TDI84" s="86"/>
      <c r="TDJ84" s="86"/>
      <c r="TDK84" s="86"/>
      <c r="TDL84" s="86"/>
      <c r="TDM84" s="86"/>
      <c r="TDN84" s="86"/>
      <c r="TDO84" s="86"/>
      <c r="TDP84" s="86"/>
      <c r="TDQ84" s="86"/>
      <c r="TDR84" s="86"/>
      <c r="TDS84" s="86"/>
      <c r="TDT84" s="86"/>
      <c r="TDU84" s="86"/>
      <c r="TDV84" s="86"/>
      <c r="TDW84" s="86"/>
      <c r="TDX84" s="86"/>
      <c r="TDY84" s="86"/>
      <c r="TDZ84" s="86"/>
      <c r="TEA84" s="86"/>
      <c r="TEB84" s="86"/>
      <c r="TEC84" s="86"/>
      <c r="TED84" s="86"/>
      <c r="TEE84" s="86"/>
      <c r="TEF84" s="86"/>
      <c r="TEG84" s="86"/>
      <c r="TEH84" s="86"/>
      <c r="TEI84" s="86"/>
      <c r="TEJ84" s="86"/>
      <c r="TEK84" s="86"/>
      <c r="TEL84" s="86"/>
      <c r="TEM84" s="86"/>
      <c r="TEN84" s="86"/>
      <c r="TEO84" s="86"/>
      <c r="TEP84" s="86"/>
      <c r="TEQ84" s="86"/>
      <c r="TER84" s="86"/>
      <c r="TES84" s="86"/>
      <c r="TET84" s="86"/>
      <c r="TEU84" s="86"/>
      <c r="TEV84" s="86"/>
      <c r="TEW84" s="86"/>
      <c r="TEX84" s="86"/>
      <c r="TEY84" s="86"/>
      <c r="TEZ84" s="86"/>
      <c r="TFA84" s="86"/>
      <c r="TFB84" s="86"/>
      <c r="TFC84" s="86"/>
      <c r="TFD84" s="86"/>
      <c r="TFE84" s="86"/>
      <c r="TFF84" s="86"/>
      <c r="TFG84" s="86"/>
      <c r="TFH84" s="86"/>
      <c r="TFI84" s="86"/>
      <c r="TFJ84" s="86"/>
      <c r="TFK84" s="86"/>
      <c r="TFL84" s="86"/>
      <c r="TFM84" s="86"/>
      <c r="TFN84" s="86"/>
      <c r="TFO84" s="86"/>
      <c r="TFP84" s="86"/>
      <c r="TFQ84" s="86"/>
      <c r="TFR84" s="86"/>
      <c r="TFS84" s="86"/>
      <c r="TFT84" s="86"/>
      <c r="TFU84" s="86"/>
      <c r="TFV84" s="86"/>
      <c r="TFW84" s="86"/>
      <c r="TFX84" s="86"/>
      <c r="TFY84" s="86"/>
      <c r="TFZ84" s="86"/>
      <c r="TGA84" s="86"/>
      <c r="TGB84" s="86"/>
      <c r="TGC84" s="86"/>
      <c r="TGD84" s="86"/>
      <c r="TGE84" s="86"/>
      <c r="TGF84" s="86"/>
      <c r="TGG84" s="86"/>
      <c r="TGH84" s="86"/>
      <c r="TGI84" s="86"/>
      <c r="TGJ84" s="86"/>
      <c r="TGK84" s="86"/>
      <c r="TGL84" s="86"/>
      <c r="TGM84" s="86"/>
      <c r="TGN84" s="86"/>
      <c r="TGO84" s="86"/>
      <c r="TGP84" s="86"/>
      <c r="TGQ84" s="86"/>
      <c r="TGR84" s="86"/>
      <c r="TGS84" s="86"/>
      <c r="TGT84" s="86"/>
      <c r="TGU84" s="86"/>
      <c r="TGV84" s="86"/>
      <c r="TGW84" s="86"/>
      <c r="TGX84" s="86"/>
      <c r="TGY84" s="86"/>
      <c r="TGZ84" s="86"/>
      <c r="THA84" s="86"/>
      <c r="THB84" s="86"/>
      <c r="THC84" s="86"/>
      <c r="THD84" s="86"/>
      <c r="THE84" s="86"/>
      <c r="THF84" s="86"/>
      <c r="THG84" s="86"/>
      <c r="THH84" s="86"/>
      <c r="THI84" s="86"/>
      <c r="THJ84" s="86"/>
      <c r="THK84" s="86"/>
      <c r="THL84" s="86"/>
      <c r="THM84" s="86"/>
      <c r="THN84" s="86"/>
      <c r="THO84" s="86"/>
      <c r="THP84" s="86"/>
      <c r="THQ84" s="86"/>
      <c r="THR84" s="86"/>
      <c r="THS84" s="86"/>
      <c r="THT84" s="86"/>
      <c r="THU84" s="86"/>
      <c r="THV84" s="86"/>
      <c r="THW84" s="86"/>
      <c r="THX84" s="86"/>
      <c r="THY84" s="86"/>
      <c r="THZ84" s="86"/>
      <c r="TIA84" s="86"/>
      <c r="TIB84" s="86"/>
      <c r="TIC84" s="86"/>
      <c r="TID84" s="86"/>
      <c r="TIE84" s="86"/>
      <c r="TIF84" s="86"/>
      <c r="TIG84" s="86"/>
      <c r="TIH84" s="86"/>
      <c r="TII84" s="86"/>
      <c r="TIJ84" s="86"/>
      <c r="TIK84" s="86"/>
      <c r="TIL84" s="86"/>
      <c r="TIM84" s="86"/>
      <c r="TIN84" s="86"/>
      <c r="TIO84" s="86"/>
      <c r="TIP84" s="86"/>
      <c r="TIQ84" s="86"/>
      <c r="TIR84" s="86"/>
      <c r="TIS84" s="86"/>
      <c r="TIT84" s="86"/>
      <c r="TIU84" s="86"/>
      <c r="TIV84" s="86"/>
      <c r="TIW84" s="86"/>
      <c r="TIX84" s="86"/>
      <c r="TIY84" s="86"/>
      <c r="TIZ84" s="86"/>
      <c r="TJA84" s="86"/>
      <c r="TJB84" s="86"/>
      <c r="TJC84" s="86"/>
      <c r="TJD84" s="86"/>
      <c r="TJE84" s="86"/>
      <c r="TJF84" s="86"/>
      <c r="TJG84" s="86"/>
      <c r="TJH84" s="86"/>
      <c r="TJI84" s="86"/>
      <c r="TJJ84" s="86"/>
      <c r="TJK84" s="86"/>
      <c r="TJL84" s="86"/>
      <c r="TJM84" s="86"/>
      <c r="TJN84" s="86"/>
      <c r="TJO84" s="86"/>
      <c r="TJP84" s="86"/>
      <c r="TJQ84" s="86"/>
      <c r="TJR84" s="86"/>
      <c r="TJS84" s="86"/>
      <c r="TJT84" s="86"/>
      <c r="TJU84" s="86"/>
      <c r="TJV84" s="86"/>
      <c r="TJW84" s="86"/>
      <c r="TJX84" s="86"/>
      <c r="TJY84" s="86"/>
      <c r="TJZ84" s="86"/>
      <c r="TKA84" s="86"/>
      <c r="TKB84" s="86"/>
      <c r="TKC84" s="86"/>
      <c r="TKD84" s="86"/>
      <c r="TKE84" s="86"/>
      <c r="TKF84" s="86"/>
      <c r="TKG84" s="86"/>
      <c r="TKH84" s="86"/>
      <c r="TKI84" s="86"/>
      <c r="TKJ84" s="86"/>
      <c r="TKK84" s="86"/>
      <c r="TKL84" s="86"/>
      <c r="TKM84" s="86"/>
      <c r="TKN84" s="86"/>
      <c r="TKO84" s="86"/>
      <c r="TKP84" s="86"/>
      <c r="TKQ84" s="86"/>
      <c r="TKR84" s="86"/>
      <c r="TKS84" s="86"/>
      <c r="TKT84" s="86"/>
      <c r="TKU84" s="86"/>
      <c r="TKV84" s="86"/>
      <c r="TKW84" s="86"/>
      <c r="TKX84" s="86"/>
      <c r="TKY84" s="86"/>
      <c r="TKZ84" s="86"/>
      <c r="TLA84" s="86"/>
      <c r="TLB84" s="86"/>
      <c r="TLC84" s="86"/>
      <c r="TLD84" s="86"/>
      <c r="TLE84" s="86"/>
      <c r="TLF84" s="86"/>
      <c r="TLG84" s="86"/>
      <c r="TLH84" s="86"/>
      <c r="TLI84" s="86"/>
      <c r="TLJ84" s="86"/>
      <c r="TLK84" s="86"/>
      <c r="TLL84" s="86"/>
      <c r="TLM84" s="86"/>
      <c r="TLN84" s="86"/>
      <c r="TLO84" s="86"/>
      <c r="TLP84" s="86"/>
      <c r="TLQ84" s="86"/>
      <c r="TLR84" s="86"/>
      <c r="TLS84" s="86"/>
      <c r="TLT84" s="86"/>
      <c r="TLU84" s="86"/>
      <c r="TLV84" s="86"/>
      <c r="TLW84" s="86"/>
      <c r="TLX84" s="86"/>
      <c r="TLY84" s="86"/>
      <c r="TLZ84" s="86"/>
      <c r="TMA84" s="86"/>
      <c r="TMB84" s="86"/>
      <c r="TMC84" s="86"/>
      <c r="TMD84" s="86"/>
      <c r="TME84" s="86"/>
      <c r="TMF84" s="86"/>
      <c r="TMG84" s="86"/>
      <c r="TMH84" s="86"/>
      <c r="TMI84" s="86"/>
      <c r="TMJ84" s="86"/>
      <c r="TMK84" s="86"/>
      <c r="TML84" s="86"/>
      <c r="TMM84" s="86"/>
      <c r="TMN84" s="86"/>
      <c r="TMO84" s="86"/>
      <c r="TMP84" s="86"/>
      <c r="TMQ84" s="86"/>
      <c r="TMR84" s="86"/>
      <c r="TMS84" s="86"/>
      <c r="TMT84" s="86"/>
      <c r="TMU84" s="86"/>
      <c r="TMV84" s="86"/>
      <c r="TMW84" s="86"/>
      <c r="TMX84" s="86"/>
      <c r="TMY84" s="86"/>
      <c r="TMZ84" s="86"/>
      <c r="TNA84" s="86"/>
      <c r="TNB84" s="86"/>
      <c r="TNC84" s="86"/>
      <c r="TND84" s="86"/>
      <c r="TNE84" s="86"/>
      <c r="TNF84" s="86"/>
      <c r="TNG84" s="86"/>
      <c r="TNH84" s="86"/>
      <c r="TNI84" s="86"/>
      <c r="TNJ84" s="86"/>
      <c r="TNK84" s="86"/>
      <c r="TNL84" s="86"/>
      <c r="TNM84" s="86"/>
      <c r="TNN84" s="86"/>
      <c r="TNO84" s="86"/>
      <c r="TNP84" s="86"/>
      <c r="TNQ84" s="86"/>
      <c r="TNR84" s="86"/>
      <c r="TNS84" s="86"/>
      <c r="TNT84" s="86"/>
      <c r="TNU84" s="86"/>
      <c r="TNV84" s="86"/>
      <c r="TNW84" s="86"/>
      <c r="TNX84" s="86"/>
      <c r="TNY84" s="86"/>
      <c r="TNZ84" s="86"/>
      <c r="TOA84" s="86"/>
      <c r="TOB84" s="86"/>
      <c r="TOC84" s="86"/>
      <c r="TOD84" s="86"/>
      <c r="TOE84" s="86"/>
      <c r="TOF84" s="86"/>
      <c r="TOG84" s="86"/>
      <c r="TOH84" s="86"/>
      <c r="TOI84" s="86"/>
      <c r="TOJ84" s="86"/>
      <c r="TOK84" s="86"/>
      <c r="TOL84" s="86"/>
      <c r="TOM84" s="86"/>
      <c r="TON84" s="86"/>
      <c r="TOO84" s="86"/>
      <c r="TOP84" s="86"/>
      <c r="TOQ84" s="86"/>
      <c r="TOR84" s="86"/>
      <c r="TOS84" s="86"/>
      <c r="TOT84" s="86"/>
      <c r="TOU84" s="86"/>
      <c r="TOV84" s="86"/>
      <c r="TOW84" s="86"/>
      <c r="TOX84" s="86"/>
      <c r="TOY84" s="86"/>
      <c r="TOZ84" s="86"/>
      <c r="TPA84" s="86"/>
      <c r="TPB84" s="86"/>
      <c r="TPC84" s="86"/>
      <c r="TPD84" s="86"/>
      <c r="TPE84" s="86"/>
      <c r="TPF84" s="86"/>
      <c r="TPG84" s="86"/>
      <c r="TPH84" s="86"/>
      <c r="TPI84" s="86"/>
      <c r="TPJ84" s="86"/>
      <c r="TPK84" s="86"/>
      <c r="TPL84" s="86"/>
      <c r="TPM84" s="86"/>
      <c r="TPN84" s="86"/>
      <c r="TPO84" s="86"/>
      <c r="TPP84" s="86"/>
      <c r="TPQ84" s="86"/>
      <c r="TPR84" s="86"/>
      <c r="TPS84" s="86"/>
      <c r="TPT84" s="86"/>
      <c r="TPU84" s="86"/>
      <c r="TPV84" s="86"/>
      <c r="TPW84" s="86"/>
      <c r="TPX84" s="86"/>
      <c r="TPY84" s="86"/>
      <c r="TPZ84" s="86"/>
      <c r="TQA84" s="86"/>
      <c r="TQB84" s="86"/>
      <c r="TQC84" s="86"/>
      <c r="TQD84" s="86"/>
      <c r="TQE84" s="86"/>
      <c r="TQF84" s="86"/>
      <c r="TQG84" s="86"/>
      <c r="TQH84" s="86"/>
      <c r="TQI84" s="86"/>
      <c r="TQJ84" s="86"/>
      <c r="TQK84" s="86"/>
      <c r="TQL84" s="86"/>
      <c r="TQM84" s="86"/>
      <c r="TQN84" s="86"/>
      <c r="TQO84" s="86"/>
      <c r="TQP84" s="86"/>
      <c r="TQQ84" s="86"/>
      <c r="TQR84" s="86"/>
      <c r="TQS84" s="86"/>
      <c r="TQT84" s="86"/>
      <c r="TQU84" s="86"/>
      <c r="TQV84" s="86"/>
      <c r="TQW84" s="86"/>
      <c r="TQX84" s="86"/>
      <c r="TQY84" s="86"/>
      <c r="TQZ84" s="86"/>
      <c r="TRA84" s="86"/>
      <c r="TRB84" s="86"/>
      <c r="TRC84" s="86"/>
      <c r="TRD84" s="86"/>
      <c r="TRE84" s="86"/>
      <c r="TRF84" s="86"/>
      <c r="TRG84" s="86"/>
      <c r="TRH84" s="86"/>
      <c r="TRI84" s="86"/>
      <c r="TRJ84" s="86"/>
      <c r="TRK84" s="86"/>
      <c r="TRL84" s="86"/>
      <c r="TRM84" s="86"/>
      <c r="TRN84" s="86"/>
      <c r="TRO84" s="86"/>
      <c r="TRP84" s="86"/>
      <c r="TRQ84" s="86"/>
      <c r="TRR84" s="86"/>
      <c r="TRS84" s="86"/>
      <c r="TRT84" s="86"/>
      <c r="TRU84" s="86"/>
      <c r="TRV84" s="86"/>
      <c r="TRW84" s="86"/>
      <c r="TRX84" s="86"/>
      <c r="TRY84" s="86"/>
      <c r="TRZ84" s="86"/>
      <c r="TSA84" s="86"/>
      <c r="TSB84" s="86"/>
      <c r="TSC84" s="86"/>
      <c r="TSD84" s="86"/>
      <c r="TSE84" s="86"/>
      <c r="TSF84" s="86"/>
      <c r="TSG84" s="86"/>
      <c r="TSH84" s="86"/>
      <c r="TSI84" s="86"/>
      <c r="TSJ84" s="86"/>
      <c r="TSK84" s="86"/>
      <c r="TSL84" s="86"/>
      <c r="TSM84" s="86"/>
      <c r="TSN84" s="86"/>
      <c r="TSO84" s="86"/>
      <c r="TSP84" s="86"/>
      <c r="TSQ84" s="86"/>
      <c r="TSR84" s="86"/>
      <c r="TSS84" s="86"/>
      <c r="TST84" s="86"/>
      <c r="TSU84" s="86"/>
      <c r="TSV84" s="86"/>
      <c r="TSW84" s="86"/>
      <c r="TSX84" s="86"/>
      <c r="TSY84" s="86"/>
      <c r="TSZ84" s="86"/>
      <c r="TTA84" s="86"/>
      <c r="TTB84" s="86"/>
      <c r="TTC84" s="86"/>
      <c r="TTD84" s="86"/>
      <c r="TTE84" s="86"/>
      <c r="TTF84" s="86"/>
      <c r="TTG84" s="86"/>
      <c r="TTH84" s="86"/>
      <c r="TTI84" s="86"/>
      <c r="TTJ84" s="86"/>
      <c r="TTK84" s="86"/>
      <c r="TTL84" s="86"/>
      <c r="TTM84" s="86"/>
      <c r="TTN84" s="86"/>
      <c r="TTO84" s="86"/>
      <c r="TTP84" s="86"/>
      <c r="TTQ84" s="86"/>
      <c r="TTR84" s="86"/>
      <c r="TTS84" s="86"/>
      <c r="TTT84" s="86"/>
      <c r="TTU84" s="86"/>
      <c r="TTV84" s="86"/>
      <c r="TTW84" s="86"/>
      <c r="TTX84" s="86"/>
      <c r="TTY84" s="86"/>
      <c r="TTZ84" s="86"/>
      <c r="TUA84" s="86"/>
      <c r="TUB84" s="86"/>
      <c r="TUC84" s="86"/>
      <c r="TUD84" s="86"/>
      <c r="TUE84" s="86"/>
      <c r="TUF84" s="86"/>
      <c r="TUG84" s="86"/>
      <c r="TUH84" s="86"/>
      <c r="TUI84" s="86"/>
      <c r="TUJ84" s="86"/>
      <c r="TUK84" s="86"/>
      <c r="TUL84" s="86"/>
      <c r="TUM84" s="86"/>
      <c r="TUN84" s="86"/>
      <c r="TUO84" s="86"/>
      <c r="TUP84" s="86"/>
      <c r="TUQ84" s="86"/>
      <c r="TUR84" s="86"/>
      <c r="TUS84" s="86"/>
      <c r="TUT84" s="86"/>
      <c r="TUU84" s="86"/>
      <c r="TUV84" s="86"/>
      <c r="TUW84" s="86"/>
      <c r="TUX84" s="86"/>
      <c r="TUY84" s="86"/>
      <c r="TUZ84" s="86"/>
      <c r="TVA84" s="86"/>
      <c r="TVB84" s="86"/>
      <c r="TVC84" s="86"/>
      <c r="TVD84" s="86"/>
      <c r="TVE84" s="86"/>
      <c r="TVF84" s="86"/>
      <c r="TVG84" s="86"/>
      <c r="TVH84" s="86"/>
      <c r="TVI84" s="86"/>
      <c r="TVJ84" s="86"/>
      <c r="TVK84" s="86"/>
      <c r="TVL84" s="86"/>
      <c r="TVM84" s="86"/>
      <c r="TVN84" s="86"/>
      <c r="TVO84" s="86"/>
      <c r="TVP84" s="86"/>
      <c r="TVQ84" s="86"/>
      <c r="TVR84" s="86"/>
      <c r="TVS84" s="86"/>
      <c r="TVT84" s="86"/>
      <c r="TVU84" s="86"/>
      <c r="TVV84" s="86"/>
      <c r="TVW84" s="86"/>
      <c r="TVX84" s="86"/>
      <c r="TVY84" s="86"/>
      <c r="TVZ84" s="86"/>
      <c r="TWA84" s="86"/>
      <c r="TWB84" s="86"/>
      <c r="TWC84" s="86"/>
      <c r="TWD84" s="86"/>
      <c r="TWE84" s="86"/>
      <c r="TWF84" s="86"/>
      <c r="TWG84" s="86"/>
      <c r="TWH84" s="86"/>
      <c r="TWI84" s="86"/>
      <c r="TWJ84" s="86"/>
      <c r="TWK84" s="86"/>
      <c r="TWL84" s="86"/>
      <c r="TWM84" s="86"/>
      <c r="TWN84" s="86"/>
      <c r="TWO84" s="86"/>
      <c r="TWP84" s="86"/>
      <c r="TWQ84" s="86"/>
      <c r="TWR84" s="86"/>
      <c r="TWS84" s="86"/>
      <c r="TWT84" s="86"/>
      <c r="TWU84" s="86"/>
      <c r="TWV84" s="86"/>
      <c r="TWW84" s="86"/>
      <c r="TWX84" s="86"/>
      <c r="TWY84" s="86"/>
      <c r="TWZ84" s="86"/>
      <c r="TXA84" s="86"/>
      <c r="TXB84" s="86"/>
      <c r="TXC84" s="86"/>
      <c r="TXD84" s="86"/>
      <c r="TXE84" s="86"/>
      <c r="TXF84" s="86"/>
      <c r="TXG84" s="86"/>
      <c r="TXH84" s="86"/>
      <c r="TXI84" s="86"/>
      <c r="TXJ84" s="86"/>
      <c r="TXK84" s="86"/>
      <c r="TXL84" s="86"/>
      <c r="TXM84" s="86"/>
      <c r="TXN84" s="86"/>
      <c r="TXO84" s="86"/>
      <c r="TXP84" s="86"/>
      <c r="TXQ84" s="86"/>
      <c r="TXR84" s="86"/>
      <c r="TXS84" s="86"/>
      <c r="TXT84" s="86"/>
      <c r="TXU84" s="86"/>
      <c r="TXV84" s="86"/>
      <c r="TXW84" s="86"/>
      <c r="TXX84" s="86"/>
      <c r="TXY84" s="86"/>
      <c r="TXZ84" s="86"/>
      <c r="TYA84" s="86"/>
      <c r="TYB84" s="86"/>
      <c r="TYC84" s="86"/>
      <c r="TYD84" s="86"/>
      <c r="TYE84" s="86"/>
      <c r="TYF84" s="86"/>
      <c r="TYG84" s="86"/>
      <c r="TYH84" s="86"/>
      <c r="TYI84" s="86"/>
      <c r="TYJ84" s="86"/>
      <c r="TYK84" s="86"/>
      <c r="TYL84" s="86"/>
      <c r="TYM84" s="86"/>
      <c r="TYN84" s="86"/>
      <c r="TYO84" s="86"/>
      <c r="TYP84" s="86"/>
      <c r="TYQ84" s="86"/>
      <c r="TYR84" s="86"/>
      <c r="TYS84" s="86"/>
      <c r="TYT84" s="86"/>
      <c r="TYU84" s="86"/>
      <c r="TYV84" s="86"/>
      <c r="TYW84" s="86"/>
      <c r="TYX84" s="86"/>
      <c r="TYY84" s="86"/>
      <c r="TYZ84" s="86"/>
      <c r="TZA84" s="86"/>
      <c r="TZB84" s="86"/>
      <c r="TZC84" s="86"/>
      <c r="TZD84" s="86"/>
      <c r="TZE84" s="86"/>
      <c r="TZF84" s="86"/>
      <c r="TZG84" s="86"/>
      <c r="TZH84" s="86"/>
      <c r="TZI84" s="86"/>
      <c r="TZJ84" s="86"/>
      <c r="TZK84" s="86"/>
      <c r="TZL84" s="86"/>
      <c r="TZM84" s="86"/>
      <c r="TZN84" s="86"/>
      <c r="TZO84" s="86"/>
      <c r="TZP84" s="86"/>
      <c r="TZQ84" s="86"/>
      <c r="TZR84" s="86"/>
      <c r="TZS84" s="86"/>
      <c r="TZT84" s="86"/>
      <c r="TZU84" s="86"/>
      <c r="TZV84" s="86"/>
      <c r="TZW84" s="86"/>
      <c r="TZX84" s="86"/>
      <c r="TZY84" s="86"/>
      <c r="TZZ84" s="86"/>
      <c r="UAA84" s="86"/>
      <c r="UAB84" s="86"/>
      <c r="UAC84" s="86"/>
      <c r="UAD84" s="86"/>
      <c r="UAE84" s="86"/>
      <c r="UAF84" s="86"/>
      <c r="UAG84" s="86"/>
      <c r="UAH84" s="86"/>
      <c r="UAI84" s="86"/>
      <c r="UAJ84" s="86"/>
      <c r="UAK84" s="86"/>
      <c r="UAL84" s="86"/>
      <c r="UAM84" s="86"/>
      <c r="UAN84" s="86"/>
      <c r="UAO84" s="86"/>
      <c r="UAP84" s="86"/>
      <c r="UAQ84" s="86"/>
      <c r="UAR84" s="86"/>
      <c r="UAS84" s="86"/>
      <c r="UAT84" s="86"/>
      <c r="UAU84" s="86"/>
      <c r="UAV84" s="86"/>
      <c r="UAW84" s="86"/>
      <c r="UAX84" s="86"/>
      <c r="UAY84" s="86"/>
      <c r="UAZ84" s="86"/>
      <c r="UBA84" s="86"/>
      <c r="UBB84" s="86"/>
      <c r="UBC84" s="86"/>
      <c r="UBD84" s="86"/>
      <c r="UBE84" s="86"/>
      <c r="UBF84" s="86"/>
      <c r="UBG84" s="86"/>
      <c r="UBH84" s="86"/>
      <c r="UBI84" s="86"/>
      <c r="UBJ84" s="86"/>
      <c r="UBK84" s="86"/>
      <c r="UBL84" s="86"/>
      <c r="UBM84" s="86"/>
      <c r="UBN84" s="86"/>
      <c r="UBO84" s="86"/>
      <c r="UBP84" s="86"/>
      <c r="UBQ84" s="86"/>
      <c r="UBR84" s="86"/>
      <c r="UBS84" s="86"/>
      <c r="UBT84" s="86"/>
      <c r="UBU84" s="86"/>
      <c r="UBV84" s="86"/>
      <c r="UBW84" s="86"/>
      <c r="UBX84" s="86"/>
      <c r="UBY84" s="86"/>
      <c r="UBZ84" s="86"/>
      <c r="UCA84" s="86"/>
      <c r="UCB84" s="86"/>
      <c r="UCC84" s="86"/>
      <c r="UCD84" s="86"/>
      <c r="UCE84" s="86"/>
      <c r="UCF84" s="86"/>
      <c r="UCG84" s="86"/>
      <c r="UCH84" s="86"/>
      <c r="UCI84" s="86"/>
      <c r="UCJ84" s="86"/>
      <c r="UCK84" s="86"/>
      <c r="UCL84" s="86"/>
      <c r="UCM84" s="86"/>
      <c r="UCN84" s="86"/>
      <c r="UCO84" s="86"/>
      <c r="UCP84" s="86"/>
      <c r="UCQ84" s="86"/>
      <c r="UCR84" s="86"/>
      <c r="UCS84" s="86"/>
      <c r="UCT84" s="86"/>
      <c r="UCU84" s="86"/>
      <c r="UCV84" s="86"/>
      <c r="UCW84" s="86"/>
      <c r="UCX84" s="86"/>
      <c r="UCY84" s="86"/>
      <c r="UCZ84" s="86"/>
      <c r="UDA84" s="86"/>
      <c r="UDB84" s="86"/>
      <c r="UDC84" s="86"/>
      <c r="UDD84" s="86"/>
      <c r="UDE84" s="86"/>
      <c r="UDF84" s="86"/>
      <c r="UDG84" s="86"/>
      <c r="UDH84" s="86"/>
      <c r="UDI84" s="86"/>
      <c r="UDJ84" s="86"/>
      <c r="UDK84" s="86"/>
      <c r="UDL84" s="86"/>
      <c r="UDM84" s="86"/>
      <c r="UDN84" s="86"/>
      <c r="UDO84" s="86"/>
      <c r="UDP84" s="86"/>
      <c r="UDQ84" s="86"/>
      <c r="UDR84" s="86"/>
      <c r="UDS84" s="86"/>
      <c r="UDT84" s="86"/>
      <c r="UDU84" s="86"/>
      <c r="UDV84" s="86"/>
      <c r="UDW84" s="86"/>
      <c r="UDX84" s="86"/>
      <c r="UDY84" s="86"/>
      <c r="UDZ84" s="86"/>
      <c r="UEA84" s="86"/>
      <c r="UEB84" s="86"/>
      <c r="UEC84" s="86"/>
      <c r="UED84" s="86"/>
      <c r="UEE84" s="86"/>
      <c r="UEF84" s="86"/>
      <c r="UEG84" s="86"/>
      <c r="UEH84" s="86"/>
      <c r="UEI84" s="86"/>
      <c r="UEJ84" s="86"/>
      <c r="UEK84" s="86"/>
      <c r="UEL84" s="86"/>
      <c r="UEM84" s="86"/>
      <c r="UEN84" s="86"/>
      <c r="UEO84" s="86"/>
      <c r="UEP84" s="86"/>
      <c r="UEQ84" s="86"/>
      <c r="UER84" s="86"/>
      <c r="UES84" s="86"/>
      <c r="UET84" s="86"/>
      <c r="UEU84" s="86"/>
      <c r="UEV84" s="86"/>
      <c r="UEW84" s="86"/>
      <c r="UEX84" s="86"/>
      <c r="UEY84" s="86"/>
      <c r="UEZ84" s="86"/>
      <c r="UFA84" s="86"/>
      <c r="UFB84" s="86"/>
      <c r="UFC84" s="86"/>
      <c r="UFD84" s="86"/>
      <c r="UFE84" s="86"/>
      <c r="UFF84" s="86"/>
      <c r="UFG84" s="86"/>
      <c r="UFH84" s="86"/>
      <c r="UFI84" s="86"/>
      <c r="UFJ84" s="86"/>
      <c r="UFK84" s="86"/>
      <c r="UFL84" s="86"/>
      <c r="UFM84" s="86"/>
      <c r="UFN84" s="86"/>
      <c r="UFO84" s="86"/>
      <c r="UFP84" s="86"/>
      <c r="UFQ84" s="86"/>
      <c r="UFR84" s="86"/>
      <c r="UFS84" s="86"/>
      <c r="UFT84" s="86"/>
      <c r="UFU84" s="86"/>
      <c r="UFV84" s="86"/>
      <c r="UFW84" s="86"/>
      <c r="UFX84" s="86"/>
      <c r="UFY84" s="86"/>
      <c r="UFZ84" s="86"/>
      <c r="UGA84" s="86"/>
      <c r="UGB84" s="86"/>
      <c r="UGC84" s="86"/>
      <c r="UGD84" s="86"/>
      <c r="UGE84" s="86"/>
      <c r="UGF84" s="86"/>
      <c r="UGG84" s="86"/>
      <c r="UGH84" s="86"/>
      <c r="UGI84" s="86"/>
      <c r="UGJ84" s="86"/>
      <c r="UGK84" s="86"/>
      <c r="UGL84" s="86"/>
      <c r="UGM84" s="86"/>
      <c r="UGN84" s="86"/>
      <c r="UGO84" s="86"/>
      <c r="UGP84" s="86"/>
      <c r="UGQ84" s="86"/>
      <c r="UGR84" s="86"/>
      <c r="UGS84" s="86"/>
      <c r="UGT84" s="86"/>
      <c r="UGU84" s="86"/>
      <c r="UGV84" s="86"/>
      <c r="UGW84" s="86"/>
      <c r="UGX84" s="86"/>
      <c r="UGY84" s="86"/>
      <c r="UGZ84" s="86"/>
      <c r="UHA84" s="86"/>
      <c r="UHB84" s="86"/>
      <c r="UHC84" s="86"/>
      <c r="UHD84" s="86"/>
      <c r="UHE84" s="86"/>
      <c r="UHF84" s="86"/>
      <c r="UHG84" s="86"/>
      <c r="UHH84" s="86"/>
      <c r="UHI84" s="86"/>
      <c r="UHJ84" s="86"/>
      <c r="UHK84" s="86"/>
      <c r="UHL84" s="86"/>
      <c r="UHM84" s="86"/>
      <c r="UHN84" s="86"/>
      <c r="UHO84" s="86"/>
      <c r="UHP84" s="86"/>
      <c r="UHQ84" s="86"/>
      <c r="UHR84" s="86"/>
      <c r="UHS84" s="86"/>
      <c r="UHT84" s="86"/>
      <c r="UHU84" s="86"/>
      <c r="UHV84" s="86"/>
      <c r="UHW84" s="86"/>
      <c r="UHX84" s="86"/>
      <c r="UHY84" s="86"/>
      <c r="UHZ84" s="86"/>
      <c r="UIA84" s="86"/>
      <c r="UIB84" s="86"/>
      <c r="UIC84" s="86"/>
      <c r="UID84" s="86"/>
      <c r="UIE84" s="86"/>
      <c r="UIF84" s="86"/>
      <c r="UIG84" s="86"/>
      <c r="UIH84" s="86"/>
      <c r="UII84" s="86"/>
      <c r="UIJ84" s="86"/>
      <c r="UIK84" s="86"/>
      <c r="UIL84" s="86"/>
      <c r="UIM84" s="86"/>
      <c r="UIN84" s="86"/>
      <c r="UIO84" s="86"/>
      <c r="UIP84" s="86"/>
      <c r="UIQ84" s="86"/>
      <c r="UIR84" s="86"/>
      <c r="UIS84" s="86"/>
      <c r="UIT84" s="86"/>
      <c r="UIU84" s="86"/>
      <c r="UIV84" s="86"/>
      <c r="UIW84" s="86"/>
      <c r="UIX84" s="86"/>
      <c r="UIY84" s="86"/>
      <c r="UIZ84" s="86"/>
      <c r="UJA84" s="86"/>
      <c r="UJB84" s="86"/>
      <c r="UJC84" s="86"/>
      <c r="UJD84" s="86"/>
      <c r="UJE84" s="86"/>
      <c r="UJF84" s="86"/>
      <c r="UJG84" s="86"/>
      <c r="UJH84" s="86"/>
      <c r="UJI84" s="86"/>
      <c r="UJJ84" s="86"/>
      <c r="UJK84" s="86"/>
      <c r="UJL84" s="86"/>
      <c r="UJM84" s="86"/>
      <c r="UJN84" s="86"/>
      <c r="UJO84" s="86"/>
      <c r="UJP84" s="86"/>
      <c r="UJQ84" s="86"/>
      <c r="UJR84" s="86"/>
      <c r="UJS84" s="86"/>
      <c r="UJT84" s="86"/>
      <c r="UJU84" s="86"/>
      <c r="UJV84" s="86"/>
      <c r="UJW84" s="86"/>
      <c r="UJX84" s="86"/>
      <c r="UJY84" s="86"/>
      <c r="UJZ84" s="86"/>
      <c r="UKA84" s="86"/>
      <c r="UKB84" s="86"/>
      <c r="UKC84" s="86"/>
      <c r="UKD84" s="86"/>
      <c r="UKE84" s="86"/>
      <c r="UKF84" s="86"/>
      <c r="UKG84" s="86"/>
      <c r="UKH84" s="86"/>
      <c r="UKI84" s="86"/>
      <c r="UKJ84" s="86"/>
      <c r="UKK84" s="86"/>
      <c r="UKL84" s="86"/>
      <c r="UKM84" s="86"/>
      <c r="UKN84" s="86"/>
      <c r="UKO84" s="86"/>
      <c r="UKP84" s="86"/>
      <c r="UKQ84" s="86"/>
      <c r="UKR84" s="86"/>
      <c r="UKS84" s="86"/>
      <c r="UKT84" s="86"/>
      <c r="UKU84" s="86"/>
      <c r="UKV84" s="86"/>
      <c r="UKW84" s="86"/>
      <c r="UKX84" s="86"/>
      <c r="UKY84" s="86"/>
      <c r="UKZ84" s="86"/>
      <c r="ULA84" s="86"/>
      <c r="ULB84" s="86"/>
      <c r="ULC84" s="86"/>
      <c r="ULD84" s="86"/>
      <c r="ULE84" s="86"/>
      <c r="ULF84" s="86"/>
      <c r="ULG84" s="86"/>
      <c r="ULH84" s="86"/>
      <c r="ULI84" s="86"/>
      <c r="ULJ84" s="86"/>
      <c r="ULK84" s="86"/>
      <c r="ULL84" s="86"/>
      <c r="ULM84" s="86"/>
      <c r="ULN84" s="86"/>
      <c r="ULO84" s="86"/>
      <c r="ULP84" s="86"/>
      <c r="ULQ84" s="86"/>
      <c r="ULR84" s="86"/>
      <c r="ULS84" s="86"/>
      <c r="ULT84" s="86"/>
      <c r="ULU84" s="86"/>
      <c r="ULV84" s="86"/>
      <c r="ULW84" s="86"/>
      <c r="ULX84" s="86"/>
      <c r="ULY84" s="86"/>
      <c r="ULZ84" s="86"/>
      <c r="UMA84" s="86"/>
      <c r="UMB84" s="86"/>
      <c r="UMC84" s="86"/>
      <c r="UMD84" s="86"/>
      <c r="UME84" s="86"/>
      <c r="UMF84" s="86"/>
      <c r="UMG84" s="86"/>
      <c r="UMH84" s="86"/>
      <c r="UMI84" s="86"/>
      <c r="UMJ84" s="86"/>
      <c r="UMK84" s="86"/>
      <c r="UML84" s="86"/>
      <c r="UMM84" s="86"/>
      <c r="UMN84" s="86"/>
      <c r="UMO84" s="86"/>
      <c r="UMP84" s="86"/>
      <c r="UMQ84" s="86"/>
      <c r="UMR84" s="86"/>
      <c r="UMS84" s="86"/>
      <c r="UMT84" s="86"/>
      <c r="UMU84" s="86"/>
      <c r="UMV84" s="86"/>
      <c r="UMW84" s="86"/>
      <c r="UMX84" s="86"/>
      <c r="UMY84" s="86"/>
      <c r="UMZ84" s="86"/>
      <c r="UNA84" s="86"/>
      <c r="UNB84" s="86"/>
      <c r="UNC84" s="86"/>
      <c r="UND84" s="86"/>
      <c r="UNE84" s="86"/>
      <c r="UNF84" s="86"/>
      <c r="UNG84" s="86"/>
      <c r="UNH84" s="86"/>
      <c r="UNI84" s="86"/>
      <c r="UNJ84" s="86"/>
      <c r="UNK84" s="86"/>
      <c r="UNL84" s="86"/>
      <c r="UNM84" s="86"/>
      <c r="UNN84" s="86"/>
      <c r="UNO84" s="86"/>
      <c r="UNP84" s="86"/>
      <c r="UNQ84" s="86"/>
      <c r="UNR84" s="86"/>
      <c r="UNS84" s="86"/>
      <c r="UNT84" s="86"/>
      <c r="UNU84" s="86"/>
      <c r="UNV84" s="86"/>
      <c r="UNW84" s="86"/>
      <c r="UNX84" s="86"/>
      <c r="UNY84" s="86"/>
      <c r="UNZ84" s="86"/>
      <c r="UOA84" s="86"/>
      <c r="UOB84" s="86"/>
      <c r="UOC84" s="86"/>
      <c r="UOD84" s="86"/>
      <c r="UOE84" s="86"/>
      <c r="UOF84" s="86"/>
      <c r="UOG84" s="86"/>
      <c r="UOH84" s="86"/>
      <c r="UOI84" s="86"/>
      <c r="UOJ84" s="86"/>
      <c r="UOK84" s="86"/>
      <c r="UOL84" s="86"/>
      <c r="UOM84" s="86"/>
      <c r="UON84" s="86"/>
      <c r="UOO84" s="86"/>
      <c r="UOP84" s="86"/>
      <c r="UOQ84" s="86"/>
      <c r="UOR84" s="86"/>
      <c r="UOS84" s="86"/>
      <c r="UOT84" s="86"/>
      <c r="UOU84" s="86"/>
      <c r="UOV84" s="86"/>
      <c r="UOW84" s="86"/>
      <c r="UOX84" s="86"/>
      <c r="UOY84" s="86"/>
      <c r="UOZ84" s="86"/>
      <c r="UPA84" s="86"/>
      <c r="UPB84" s="86"/>
      <c r="UPC84" s="86"/>
      <c r="UPD84" s="86"/>
      <c r="UPE84" s="86"/>
      <c r="UPF84" s="86"/>
      <c r="UPG84" s="86"/>
      <c r="UPH84" s="86"/>
      <c r="UPI84" s="86"/>
      <c r="UPJ84" s="86"/>
      <c r="UPK84" s="86"/>
      <c r="UPL84" s="86"/>
      <c r="UPM84" s="86"/>
      <c r="UPN84" s="86"/>
      <c r="UPO84" s="86"/>
      <c r="UPP84" s="86"/>
      <c r="UPQ84" s="86"/>
      <c r="UPR84" s="86"/>
      <c r="UPS84" s="86"/>
      <c r="UPT84" s="86"/>
      <c r="UPU84" s="86"/>
      <c r="UPV84" s="86"/>
      <c r="UPW84" s="86"/>
      <c r="UPX84" s="86"/>
      <c r="UPY84" s="86"/>
      <c r="UPZ84" s="86"/>
      <c r="UQA84" s="86"/>
      <c r="UQB84" s="86"/>
      <c r="UQC84" s="86"/>
      <c r="UQD84" s="86"/>
      <c r="UQE84" s="86"/>
      <c r="UQF84" s="86"/>
      <c r="UQG84" s="86"/>
      <c r="UQH84" s="86"/>
      <c r="UQI84" s="86"/>
      <c r="UQJ84" s="86"/>
      <c r="UQK84" s="86"/>
      <c r="UQL84" s="86"/>
      <c r="UQM84" s="86"/>
      <c r="UQN84" s="86"/>
      <c r="UQO84" s="86"/>
      <c r="UQP84" s="86"/>
      <c r="UQQ84" s="86"/>
      <c r="UQR84" s="86"/>
      <c r="UQS84" s="86"/>
      <c r="UQT84" s="86"/>
      <c r="UQU84" s="86"/>
      <c r="UQV84" s="86"/>
      <c r="UQW84" s="86"/>
      <c r="UQX84" s="86"/>
      <c r="UQY84" s="86"/>
      <c r="UQZ84" s="86"/>
      <c r="URA84" s="86"/>
      <c r="URB84" s="86"/>
      <c r="URC84" s="86"/>
      <c r="URD84" s="86"/>
      <c r="URE84" s="86"/>
      <c r="URF84" s="86"/>
      <c r="URG84" s="86"/>
      <c r="URH84" s="86"/>
      <c r="URI84" s="86"/>
      <c r="URJ84" s="86"/>
      <c r="URK84" s="86"/>
      <c r="URL84" s="86"/>
      <c r="URM84" s="86"/>
      <c r="URN84" s="86"/>
      <c r="URO84" s="86"/>
      <c r="URP84" s="86"/>
      <c r="URQ84" s="86"/>
      <c r="URR84" s="86"/>
      <c r="URS84" s="86"/>
      <c r="URT84" s="86"/>
      <c r="URU84" s="86"/>
      <c r="URV84" s="86"/>
      <c r="URW84" s="86"/>
      <c r="URX84" s="86"/>
      <c r="URY84" s="86"/>
      <c r="URZ84" s="86"/>
      <c r="USA84" s="86"/>
      <c r="USB84" s="86"/>
      <c r="USC84" s="86"/>
      <c r="USD84" s="86"/>
      <c r="USE84" s="86"/>
      <c r="USF84" s="86"/>
      <c r="USG84" s="86"/>
      <c r="USH84" s="86"/>
      <c r="USI84" s="86"/>
      <c r="USJ84" s="86"/>
      <c r="USK84" s="86"/>
      <c r="USL84" s="86"/>
      <c r="USM84" s="86"/>
      <c r="USN84" s="86"/>
      <c r="USO84" s="86"/>
      <c r="USP84" s="86"/>
      <c r="USQ84" s="86"/>
      <c r="USR84" s="86"/>
      <c r="USS84" s="86"/>
      <c r="UST84" s="86"/>
      <c r="USU84" s="86"/>
      <c r="USV84" s="86"/>
      <c r="USW84" s="86"/>
      <c r="USX84" s="86"/>
      <c r="USY84" s="86"/>
      <c r="USZ84" s="86"/>
      <c r="UTA84" s="86"/>
      <c r="UTB84" s="86"/>
      <c r="UTC84" s="86"/>
      <c r="UTD84" s="86"/>
      <c r="UTE84" s="86"/>
      <c r="UTF84" s="86"/>
      <c r="UTG84" s="86"/>
      <c r="UTH84" s="86"/>
      <c r="UTI84" s="86"/>
      <c r="UTJ84" s="86"/>
      <c r="UTK84" s="86"/>
      <c r="UTL84" s="86"/>
      <c r="UTM84" s="86"/>
      <c r="UTN84" s="86"/>
      <c r="UTO84" s="86"/>
      <c r="UTP84" s="86"/>
      <c r="UTQ84" s="86"/>
      <c r="UTR84" s="86"/>
      <c r="UTS84" s="86"/>
      <c r="UTT84" s="86"/>
      <c r="UTU84" s="86"/>
      <c r="UTV84" s="86"/>
      <c r="UTW84" s="86"/>
      <c r="UTX84" s="86"/>
      <c r="UTY84" s="86"/>
      <c r="UTZ84" s="86"/>
      <c r="UUA84" s="86"/>
      <c r="UUB84" s="86"/>
      <c r="UUC84" s="86"/>
      <c r="UUD84" s="86"/>
      <c r="UUE84" s="86"/>
      <c r="UUF84" s="86"/>
      <c r="UUG84" s="86"/>
      <c r="UUH84" s="86"/>
      <c r="UUI84" s="86"/>
      <c r="UUJ84" s="86"/>
      <c r="UUK84" s="86"/>
      <c r="UUL84" s="86"/>
      <c r="UUM84" s="86"/>
      <c r="UUN84" s="86"/>
      <c r="UUO84" s="86"/>
      <c r="UUP84" s="86"/>
      <c r="UUQ84" s="86"/>
      <c r="UUR84" s="86"/>
      <c r="UUS84" s="86"/>
      <c r="UUT84" s="86"/>
      <c r="UUU84" s="86"/>
      <c r="UUV84" s="86"/>
      <c r="UUW84" s="86"/>
      <c r="UUX84" s="86"/>
      <c r="UUY84" s="86"/>
      <c r="UUZ84" s="86"/>
      <c r="UVA84" s="86"/>
      <c r="UVB84" s="86"/>
      <c r="UVC84" s="86"/>
      <c r="UVD84" s="86"/>
      <c r="UVE84" s="86"/>
      <c r="UVF84" s="86"/>
      <c r="UVG84" s="86"/>
      <c r="UVH84" s="86"/>
      <c r="UVI84" s="86"/>
      <c r="UVJ84" s="86"/>
      <c r="UVK84" s="86"/>
      <c r="UVL84" s="86"/>
      <c r="UVM84" s="86"/>
      <c r="UVN84" s="86"/>
      <c r="UVO84" s="86"/>
      <c r="UVP84" s="86"/>
      <c r="UVQ84" s="86"/>
      <c r="UVR84" s="86"/>
      <c r="UVS84" s="86"/>
      <c r="UVT84" s="86"/>
      <c r="UVU84" s="86"/>
      <c r="UVV84" s="86"/>
      <c r="UVW84" s="86"/>
      <c r="UVX84" s="86"/>
      <c r="UVY84" s="86"/>
      <c r="UVZ84" s="86"/>
      <c r="UWA84" s="86"/>
      <c r="UWB84" s="86"/>
      <c r="UWC84" s="86"/>
      <c r="UWD84" s="86"/>
      <c r="UWE84" s="86"/>
      <c r="UWF84" s="86"/>
      <c r="UWG84" s="86"/>
      <c r="UWH84" s="86"/>
      <c r="UWI84" s="86"/>
      <c r="UWJ84" s="86"/>
      <c r="UWK84" s="86"/>
      <c r="UWL84" s="86"/>
      <c r="UWM84" s="86"/>
      <c r="UWN84" s="86"/>
      <c r="UWO84" s="86"/>
      <c r="UWP84" s="86"/>
      <c r="UWQ84" s="86"/>
      <c r="UWR84" s="86"/>
      <c r="UWS84" s="86"/>
      <c r="UWT84" s="86"/>
      <c r="UWU84" s="86"/>
      <c r="UWV84" s="86"/>
      <c r="UWW84" s="86"/>
      <c r="UWX84" s="86"/>
      <c r="UWY84" s="86"/>
      <c r="UWZ84" s="86"/>
      <c r="UXA84" s="86"/>
      <c r="UXB84" s="86"/>
      <c r="UXC84" s="86"/>
      <c r="UXD84" s="86"/>
      <c r="UXE84" s="86"/>
      <c r="UXF84" s="86"/>
      <c r="UXG84" s="86"/>
      <c r="UXH84" s="86"/>
      <c r="UXI84" s="86"/>
      <c r="UXJ84" s="86"/>
      <c r="UXK84" s="86"/>
      <c r="UXL84" s="86"/>
      <c r="UXM84" s="86"/>
      <c r="UXN84" s="86"/>
      <c r="UXO84" s="86"/>
      <c r="UXP84" s="86"/>
      <c r="UXQ84" s="86"/>
      <c r="UXR84" s="86"/>
      <c r="UXS84" s="86"/>
      <c r="UXT84" s="86"/>
      <c r="UXU84" s="86"/>
      <c r="UXV84" s="86"/>
      <c r="UXW84" s="86"/>
      <c r="UXX84" s="86"/>
      <c r="UXY84" s="86"/>
      <c r="UXZ84" s="86"/>
      <c r="UYA84" s="86"/>
      <c r="UYB84" s="86"/>
      <c r="UYC84" s="86"/>
      <c r="UYD84" s="86"/>
      <c r="UYE84" s="86"/>
      <c r="UYF84" s="86"/>
      <c r="UYG84" s="86"/>
      <c r="UYH84" s="86"/>
      <c r="UYI84" s="86"/>
      <c r="UYJ84" s="86"/>
      <c r="UYK84" s="86"/>
      <c r="UYL84" s="86"/>
      <c r="UYM84" s="86"/>
      <c r="UYN84" s="86"/>
      <c r="UYO84" s="86"/>
      <c r="UYP84" s="86"/>
      <c r="UYQ84" s="86"/>
      <c r="UYR84" s="86"/>
      <c r="UYS84" s="86"/>
      <c r="UYT84" s="86"/>
      <c r="UYU84" s="86"/>
      <c r="UYV84" s="86"/>
      <c r="UYW84" s="86"/>
      <c r="UYX84" s="86"/>
      <c r="UYY84" s="86"/>
      <c r="UYZ84" s="86"/>
      <c r="UZA84" s="86"/>
      <c r="UZB84" s="86"/>
      <c r="UZC84" s="86"/>
      <c r="UZD84" s="86"/>
      <c r="UZE84" s="86"/>
      <c r="UZF84" s="86"/>
      <c r="UZG84" s="86"/>
      <c r="UZH84" s="86"/>
      <c r="UZI84" s="86"/>
      <c r="UZJ84" s="86"/>
      <c r="UZK84" s="86"/>
      <c r="UZL84" s="86"/>
      <c r="UZM84" s="86"/>
      <c r="UZN84" s="86"/>
      <c r="UZO84" s="86"/>
      <c r="UZP84" s="86"/>
      <c r="UZQ84" s="86"/>
      <c r="UZR84" s="86"/>
      <c r="UZS84" s="86"/>
      <c r="UZT84" s="86"/>
      <c r="UZU84" s="86"/>
      <c r="UZV84" s="86"/>
      <c r="UZW84" s="86"/>
      <c r="UZX84" s="86"/>
      <c r="UZY84" s="86"/>
      <c r="UZZ84" s="86"/>
      <c r="VAA84" s="86"/>
      <c r="VAB84" s="86"/>
      <c r="VAC84" s="86"/>
      <c r="VAD84" s="86"/>
      <c r="VAE84" s="86"/>
      <c r="VAF84" s="86"/>
      <c r="VAG84" s="86"/>
      <c r="VAH84" s="86"/>
      <c r="VAI84" s="86"/>
      <c r="VAJ84" s="86"/>
      <c r="VAK84" s="86"/>
      <c r="VAL84" s="86"/>
      <c r="VAM84" s="86"/>
      <c r="VAN84" s="86"/>
      <c r="VAO84" s="86"/>
      <c r="VAP84" s="86"/>
      <c r="VAQ84" s="86"/>
      <c r="VAR84" s="86"/>
      <c r="VAS84" s="86"/>
      <c r="VAT84" s="86"/>
      <c r="VAU84" s="86"/>
      <c r="VAV84" s="86"/>
      <c r="VAW84" s="86"/>
      <c r="VAX84" s="86"/>
      <c r="VAY84" s="86"/>
      <c r="VAZ84" s="86"/>
      <c r="VBA84" s="86"/>
      <c r="VBB84" s="86"/>
      <c r="VBC84" s="86"/>
      <c r="VBD84" s="86"/>
      <c r="VBE84" s="86"/>
      <c r="VBF84" s="86"/>
      <c r="VBG84" s="86"/>
      <c r="VBH84" s="86"/>
      <c r="VBI84" s="86"/>
      <c r="VBJ84" s="86"/>
      <c r="VBK84" s="86"/>
      <c r="VBL84" s="86"/>
      <c r="VBM84" s="86"/>
      <c r="VBN84" s="86"/>
      <c r="VBO84" s="86"/>
      <c r="VBP84" s="86"/>
      <c r="VBQ84" s="86"/>
      <c r="VBR84" s="86"/>
      <c r="VBS84" s="86"/>
      <c r="VBT84" s="86"/>
      <c r="VBU84" s="86"/>
      <c r="VBV84" s="86"/>
      <c r="VBW84" s="86"/>
      <c r="VBX84" s="86"/>
      <c r="VBY84" s="86"/>
      <c r="VBZ84" s="86"/>
      <c r="VCA84" s="86"/>
      <c r="VCB84" s="86"/>
      <c r="VCC84" s="86"/>
      <c r="VCD84" s="86"/>
      <c r="VCE84" s="86"/>
      <c r="VCF84" s="86"/>
      <c r="VCG84" s="86"/>
      <c r="VCH84" s="86"/>
      <c r="VCI84" s="86"/>
      <c r="VCJ84" s="86"/>
      <c r="VCK84" s="86"/>
      <c r="VCL84" s="86"/>
      <c r="VCM84" s="86"/>
      <c r="VCN84" s="86"/>
      <c r="VCO84" s="86"/>
      <c r="VCP84" s="86"/>
      <c r="VCQ84" s="86"/>
      <c r="VCR84" s="86"/>
      <c r="VCS84" s="86"/>
      <c r="VCT84" s="86"/>
      <c r="VCU84" s="86"/>
      <c r="VCV84" s="86"/>
      <c r="VCW84" s="86"/>
      <c r="VCX84" s="86"/>
      <c r="VCY84" s="86"/>
      <c r="VCZ84" s="86"/>
      <c r="VDA84" s="86"/>
      <c r="VDB84" s="86"/>
      <c r="VDC84" s="86"/>
      <c r="VDD84" s="86"/>
      <c r="VDE84" s="86"/>
      <c r="VDF84" s="86"/>
      <c r="VDG84" s="86"/>
      <c r="VDH84" s="86"/>
      <c r="VDI84" s="86"/>
      <c r="VDJ84" s="86"/>
      <c r="VDK84" s="86"/>
      <c r="VDL84" s="86"/>
      <c r="VDM84" s="86"/>
      <c r="VDN84" s="86"/>
      <c r="VDO84" s="86"/>
      <c r="VDP84" s="86"/>
      <c r="VDQ84" s="86"/>
      <c r="VDR84" s="86"/>
      <c r="VDS84" s="86"/>
      <c r="VDT84" s="86"/>
      <c r="VDU84" s="86"/>
      <c r="VDV84" s="86"/>
      <c r="VDW84" s="86"/>
      <c r="VDX84" s="86"/>
      <c r="VDY84" s="86"/>
      <c r="VDZ84" s="86"/>
      <c r="VEA84" s="86"/>
      <c r="VEB84" s="86"/>
      <c r="VEC84" s="86"/>
      <c r="VED84" s="86"/>
      <c r="VEE84" s="86"/>
      <c r="VEF84" s="86"/>
      <c r="VEG84" s="86"/>
      <c r="VEH84" s="86"/>
      <c r="VEI84" s="86"/>
      <c r="VEJ84" s="86"/>
      <c r="VEK84" s="86"/>
      <c r="VEL84" s="86"/>
      <c r="VEM84" s="86"/>
      <c r="VEN84" s="86"/>
      <c r="VEO84" s="86"/>
      <c r="VEP84" s="86"/>
      <c r="VEQ84" s="86"/>
      <c r="VER84" s="86"/>
      <c r="VES84" s="86"/>
      <c r="VET84" s="86"/>
      <c r="VEU84" s="86"/>
      <c r="VEV84" s="86"/>
      <c r="VEW84" s="86"/>
      <c r="VEX84" s="86"/>
      <c r="VEY84" s="86"/>
      <c r="VEZ84" s="86"/>
      <c r="VFA84" s="86"/>
      <c r="VFB84" s="86"/>
      <c r="VFC84" s="86"/>
      <c r="VFD84" s="86"/>
      <c r="VFE84" s="86"/>
      <c r="VFF84" s="86"/>
      <c r="VFG84" s="86"/>
      <c r="VFH84" s="86"/>
      <c r="VFI84" s="86"/>
      <c r="VFJ84" s="86"/>
      <c r="VFK84" s="86"/>
      <c r="VFL84" s="86"/>
      <c r="VFM84" s="86"/>
      <c r="VFN84" s="86"/>
      <c r="VFO84" s="86"/>
      <c r="VFP84" s="86"/>
      <c r="VFQ84" s="86"/>
      <c r="VFR84" s="86"/>
      <c r="VFS84" s="86"/>
      <c r="VFT84" s="86"/>
      <c r="VFU84" s="86"/>
      <c r="VFV84" s="86"/>
      <c r="VFW84" s="86"/>
      <c r="VFX84" s="86"/>
      <c r="VFY84" s="86"/>
      <c r="VFZ84" s="86"/>
      <c r="VGA84" s="86"/>
      <c r="VGB84" s="86"/>
      <c r="VGC84" s="86"/>
      <c r="VGD84" s="86"/>
      <c r="VGE84" s="86"/>
      <c r="VGF84" s="86"/>
      <c r="VGG84" s="86"/>
      <c r="VGH84" s="86"/>
      <c r="VGI84" s="86"/>
      <c r="VGJ84" s="86"/>
      <c r="VGK84" s="86"/>
      <c r="VGL84" s="86"/>
      <c r="VGM84" s="86"/>
      <c r="VGN84" s="86"/>
      <c r="VGO84" s="86"/>
      <c r="VGP84" s="86"/>
      <c r="VGQ84" s="86"/>
      <c r="VGR84" s="86"/>
      <c r="VGS84" s="86"/>
      <c r="VGT84" s="86"/>
      <c r="VGU84" s="86"/>
      <c r="VGV84" s="86"/>
      <c r="VGW84" s="86"/>
      <c r="VGX84" s="86"/>
      <c r="VGY84" s="86"/>
      <c r="VGZ84" s="86"/>
      <c r="VHA84" s="86"/>
      <c r="VHB84" s="86"/>
      <c r="VHC84" s="86"/>
      <c r="VHD84" s="86"/>
      <c r="VHE84" s="86"/>
      <c r="VHF84" s="86"/>
      <c r="VHG84" s="86"/>
      <c r="VHH84" s="86"/>
      <c r="VHI84" s="86"/>
      <c r="VHJ84" s="86"/>
      <c r="VHK84" s="86"/>
      <c r="VHL84" s="86"/>
      <c r="VHM84" s="86"/>
      <c r="VHN84" s="86"/>
      <c r="VHO84" s="86"/>
      <c r="VHP84" s="86"/>
      <c r="VHQ84" s="86"/>
      <c r="VHR84" s="86"/>
      <c r="VHS84" s="86"/>
      <c r="VHT84" s="86"/>
      <c r="VHU84" s="86"/>
      <c r="VHV84" s="86"/>
      <c r="VHW84" s="86"/>
      <c r="VHX84" s="86"/>
      <c r="VHY84" s="86"/>
      <c r="VHZ84" s="86"/>
      <c r="VIA84" s="86"/>
      <c r="VIB84" s="86"/>
      <c r="VIC84" s="86"/>
      <c r="VID84" s="86"/>
      <c r="VIE84" s="86"/>
      <c r="VIF84" s="86"/>
      <c r="VIG84" s="86"/>
      <c r="VIH84" s="86"/>
      <c r="VII84" s="86"/>
      <c r="VIJ84" s="86"/>
      <c r="VIK84" s="86"/>
      <c r="VIL84" s="86"/>
      <c r="VIM84" s="86"/>
      <c r="VIN84" s="86"/>
      <c r="VIO84" s="86"/>
      <c r="VIP84" s="86"/>
      <c r="VIQ84" s="86"/>
      <c r="VIR84" s="86"/>
      <c r="VIS84" s="86"/>
      <c r="VIT84" s="86"/>
      <c r="VIU84" s="86"/>
      <c r="VIV84" s="86"/>
      <c r="VIW84" s="86"/>
      <c r="VIX84" s="86"/>
      <c r="VIY84" s="86"/>
      <c r="VIZ84" s="86"/>
      <c r="VJA84" s="86"/>
      <c r="VJB84" s="86"/>
      <c r="VJC84" s="86"/>
      <c r="VJD84" s="86"/>
      <c r="VJE84" s="86"/>
      <c r="VJF84" s="86"/>
      <c r="VJG84" s="86"/>
      <c r="VJH84" s="86"/>
      <c r="VJI84" s="86"/>
      <c r="VJJ84" s="86"/>
      <c r="VJK84" s="86"/>
      <c r="VJL84" s="86"/>
      <c r="VJM84" s="86"/>
      <c r="VJN84" s="86"/>
      <c r="VJO84" s="86"/>
      <c r="VJP84" s="86"/>
      <c r="VJQ84" s="86"/>
      <c r="VJR84" s="86"/>
      <c r="VJS84" s="86"/>
      <c r="VJT84" s="86"/>
      <c r="VJU84" s="86"/>
      <c r="VJV84" s="86"/>
      <c r="VJW84" s="86"/>
      <c r="VJX84" s="86"/>
      <c r="VJY84" s="86"/>
      <c r="VJZ84" s="86"/>
      <c r="VKA84" s="86"/>
      <c r="VKB84" s="86"/>
      <c r="VKC84" s="86"/>
      <c r="VKD84" s="86"/>
      <c r="VKE84" s="86"/>
      <c r="VKF84" s="86"/>
      <c r="VKG84" s="86"/>
      <c r="VKH84" s="86"/>
      <c r="VKI84" s="86"/>
      <c r="VKJ84" s="86"/>
      <c r="VKK84" s="86"/>
      <c r="VKL84" s="86"/>
      <c r="VKM84" s="86"/>
      <c r="VKN84" s="86"/>
      <c r="VKO84" s="86"/>
      <c r="VKP84" s="86"/>
      <c r="VKQ84" s="86"/>
      <c r="VKR84" s="86"/>
      <c r="VKS84" s="86"/>
      <c r="VKT84" s="86"/>
      <c r="VKU84" s="86"/>
      <c r="VKV84" s="86"/>
      <c r="VKW84" s="86"/>
      <c r="VKX84" s="86"/>
      <c r="VKY84" s="86"/>
      <c r="VKZ84" s="86"/>
      <c r="VLA84" s="86"/>
      <c r="VLB84" s="86"/>
      <c r="VLC84" s="86"/>
      <c r="VLD84" s="86"/>
      <c r="VLE84" s="86"/>
      <c r="VLF84" s="86"/>
      <c r="VLG84" s="86"/>
      <c r="VLH84" s="86"/>
      <c r="VLI84" s="86"/>
      <c r="VLJ84" s="86"/>
      <c r="VLK84" s="86"/>
      <c r="VLL84" s="86"/>
      <c r="VLM84" s="86"/>
      <c r="VLN84" s="86"/>
      <c r="VLO84" s="86"/>
      <c r="VLP84" s="86"/>
      <c r="VLQ84" s="86"/>
      <c r="VLR84" s="86"/>
      <c r="VLS84" s="86"/>
      <c r="VLT84" s="86"/>
      <c r="VLU84" s="86"/>
      <c r="VLV84" s="86"/>
      <c r="VLW84" s="86"/>
      <c r="VLX84" s="86"/>
      <c r="VLY84" s="86"/>
      <c r="VLZ84" s="86"/>
      <c r="VMA84" s="86"/>
      <c r="VMB84" s="86"/>
      <c r="VMC84" s="86"/>
      <c r="VMD84" s="86"/>
      <c r="VME84" s="86"/>
      <c r="VMF84" s="86"/>
      <c r="VMG84" s="86"/>
      <c r="VMH84" s="86"/>
      <c r="VMI84" s="86"/>
      <c r="VMJ84" s="86"/>
      <c r="VMK84" s="86"/>
      <c r="VML84" s="86"/>
      <c r="VMM84" s="86"/>
      <c r="VMN84" s="86"/>
      <c r="VMO84" s="86"/>
      <c r="VMP84" s="86"/>
      <c r="VMQ84" s="86"/>
      <c r="VMR84" s="86"/>
      <c r="VMS84" s="86"/>
      <c r="VMT84" s="86"/>
      <c r="VMU84" s="86"/>
      <c r="VMV84" s="86"/>
      <c r="VMW84" s="86"/>
      <c r="VMX84" s="86"/>
      <c r="VMY84" s="86"/>
      <c r="VMZ84" s="86"/>
      <c r="VNA84" s="86"/>
      <c r="VNB84" s="86"/>
      <c r="VNC84" s="86"/>
      <c r="VND84" s="86"/>
      <c r="VNE84" s="86"/>
      <c r="VNF84" s="86"/>
      <c r="VNG84" s="86"/>
      <c r="VNH84" s="86"/>
      <c r="VNI84" s="86"/>
      <c r="VNJ84" s="86"/>
      <c r="VNK84" s="86"/>
      <c r="VNL84" s="86"/>
      <c r="VNM84" s="86"/>
      <c r="VNN84" s="86"/>
      <c r="VNO84" s="86"/>
      <c r="VNP84" s="86"/>
      <c r="VNQ84" s="86"/>
      <c r="VNR84" s="86"/>
      <c r="VNS84" s="86"/>
      <c r="VNT84" s="86"/>
      <c r="VNU84" s="86"/>
      <c r="VNV84" s="86"/>
      <c r="VNW84" s="86"/>
      <c r="VNX84" s="86"/>
      <c r="VNY84" s="86"/>
      <c r="VNZ84" s="86"/>
      <c r="VOA84" s="86"/>
      <c r="VOB84" s="86"/>
      <c r="VOC84" s="86"/>
      <c r="VOD84" s="86"/>
      <c r="VOE84" s="86"/>
      <c r="VOF84" s="86"/>
      <c r="VOG84" s="86"/>
      <c r="VOH84" s="86"/>
      <c r="VOI84" s="86"/>
      <c r="VOJ84" s="86"/>
      <c r="VOK84" s="86"/>
      <c r="VOL84" s="86"/>
      <c r="VOM84" s="86"/>
      <c r="VON84" s="86"/>
      <c r="VOO84" s="86"/>
      <c r="VOP84" s="86"/>
      <c r="VOQ84" s="86"/>
      <c r="VOR84" s="86"/>
      <c r="VOS84" s="86"/>
      <c r="VOT84" s="86"/>
      <c r="VOU84" s="86"/>
      <c r="VOV84" s="86"/>
      <c r="VOW84" s="86"/>
      <c r="VOX84" s="86"/>
      <c r="VOY84" s="86"/>
      <c r="VOZ84" s="86"/>
      <c r="VPA84" s="86"/>
      <c r="VPB84" s="86"/>
      <c r="VPC84" s="86"/>
      <c r="VPD84" s="86"/>
      <c r="VPE84" s="86"/>
      <c r="VPF84" s="86"/>
      <c r="VPG84" s="86"/>
      <c r="VPH84" s="86"/>
      <c r="VPI84" s="86"/>
      <c r="VPJ84" s="86"/>
      <c r="VPK84" s="86"/>
      <c r="VPL84" s="86"/>
      <c r="VPM84" s="86"/>
      <c r="VPN84" s="86"/>
      <c r="VPO84" s="86"/>
      <c r="VPP84" s="86"/>
      <c r="VPQ84" s="86"/>
      <c r="VPR84" s="86"/>
      <c r="VPS84" s="86"/>
      <c r="VPT84" s="86"/>
      <c r="VPU84" s="86"/>
      <c r="VPV84" s="86"/>
      <c r="VPW84" s="86"/>
      <c r="VPX84" s="86"/>
      <c r="VPY84" s="86"/>
      <c r="VPZ84" s="86"/>
      <c r="VQA84" s="86"/>
      <c r="VQB84" s="86"/>
      <c r="VQC84" s="86"/>
      <c r="VQD84" s="86"/>
      <c r="VQE84" s="86"/>
      <c r="VQF84" s="86"/>
      <c r="VQG84" s="86"/>
      <c r="VQH84" s="86"/>
      <c r="VQI84" s="86"/>
      <c r="VQJ84" s="86"/>
      <c r="VQK84" s="86"/>
      <c r="VQL84" s="86"/>
      <c r="VQM84" s="86"/>
      <c r="VQN84" s="86"/>
      <c r="VQO84" s="86"/>
      <c r="VQP84" s="86"/>
      <c r="VQQ84" s="86"/>
      <c r="VQR84" s="86"/>
      <c r="VQS84" s="86"/>
      <c r="VQT84" s="86"/>
      <c r="VQU84" s="86"/>
      <c r="VQV84" s="86"/>
      <c r="VQW84" s="86"/>
      <c r="VQX84" s="86"/>
      <c r="VQY84" s="86"/>
      <c r="VQZ84" s="86"/>
      <c r="VRA84" s="86"/>
      <c r="VRB84" s="86"/>
      <c r="VRC84" s="86"/>
      <c r="VRD84" s="86"/>
      <c r="VRE84" s="86"/>
      <c r="VRF84" s="86"/>
      <c r="VRG84" s="86"/>
      <c r="VRH84" s="86"/>
      <c r="VRI84" s="86"/>
      <c r="VRJ84" s="86"/>
      <c r="VRK84" s="86"/>
      <c r="VRL84" s="86"/>
      <c r="VRM84" s="86"/>
      <c r="VRN84" s="86"/>
      <c r="VRO84" s="86"/>
      <c r="VRP84" s="86"/>
      <c r="VRQ84" s="86"/>
      <c r="VRR84" s="86"/>
      <c r="VRS84" s="86"/>
      <c r="VRT84" s="86"/>
      <c r="VRU84" s="86"/>
      <c r="VRV84" s="86"/>
      <c r="VRW84" s="86"/>
      <c r="VRX84" s="86"/>
      <c r="VRY84" s="86"/>
      <c r="VRZ84" s="86"/>
      <c r="VSA84" s="86"/>
      <c r="VSB84" s="86"/>
      <c r="VSC84" s="86"/>
      <c r="VSD84" s="86"/>
      <c r="VSE84" s="86"/>
      <c r="VSF84" s="86"/>
      <c r="VSG84" s="86"/>
      <c r="VSH84" s="86"/>
      <c r="VSI84" s="86"/>
      <c r="VSJ84" s="86"/>
      <c r="VSK84" s="86"/>
      <c r="VSL84" s="86"/>
      <c r="VSM84" s="86"/>
      <c r="VSN84" s="86"/>
      <c r="VSO84" s="86"/>
      <c r="VSP84" s="86"/>
      <c r="VSQ84" s="86"/>
      <c r="VSR84" s="86"/>
      <c r="VSS84" s="86"/>
      <c r="VST84" s="86"/>
      <c r="VSU84" s="86"/>
      <c r="VSV84" s="86"/>
      <c r="VSW84" s="86"/>
      <c r="VSX84" s="86"/>
      <c r="VSY84" s="86"/>
      <c r="VSZ84" s="86"/>
      <c r="VTA84" s="86"/>
      <c r="VTB84" s="86"/>
      <c r="VTC84" s="86"/>
      <c r="VTD84" s="86"/>
      <c r="VTE84" s="86"/>
      <c r="VTF84" s="86"/>
      <c r="VTG84" s="86"/>
      <c r="VTH84" s="86"/>
      <c r="VTI84" s="86"/>
      <c r="VTJ84" s="86"/>
      <c r="VTK84" s="86"/>
      <c r="VTL84" s="86"/>
      <c r="VTM84" s="86"/>
      <c r="VTN84" s="86"/>
      <c r="VTO84" s="86"/>
      <c r="VTP84" s="86"/>
      <c r="VTQ84" s="86"/>
      <c r="VTR84" s="86"/>
      <c r="VTS84" s="86"/>
      <c r="VTT84" s="86"/>
      <c r="VTU84" s="86"/>
      <c r="VTV84" s="86"/>
      <c r="VTW84" s="86"/>
      <c r="VTX84" s="86"/>
      <c r="VTY84" s="86"/>
      <c r="VTZ84" s="86"/>
      <c r="VUA84" s="86"/>
      <c r="VUB84" s="86"/>
      <c r="VUC84" s="86"/>
      <c r="VUD84" s="86"/>
      <c r="VUE84" s="86"/>
      <c r="VUF84" s="86"/>
      <c r="VUG84" s="86"/>
      <c r="VUH84" s="86"/>
      <c r="VUI84" s="86"/>
      <c r="VUJ84" s="86"/>
      <c r="VUK84" s="86"/>
      <c r="VUL84" s="86"/>
      <c r="VUM84" s="86"/>
      <c r="VUN84" s="86"/>
      <c r="VUO84" s="86"/>
      <c r="VUP84" s="86"/>
      <c r="VUQ84" s="86"/>
      <c r="VUR84" s="86"/>
      <c r="VUS84" s="86"/>
      <c r="VUT84" s="86"/>
      <c r="VUU84" s="86"/>
      <c r="VUV84" s="86"/>
      <c r="VUW84" s="86"/>
      <c r="VUX84" s="86"/>
      <c r="VUY84" s="86"/>
      <c r="VUZ84" s="86"/>
      <c r="VVA84" s="86"/>
      <c r="VVB84" s="86"/>
      <c r="VVC84" s="86"/>
      <c r="VVD84" s="86"/>
      <c r="VVE84" s="86"/>
      <c r="VVF84" s="86"/>
      <c r="VVG84" s="86"/>
      <c r="VVH84" s="86"/>
      <c r="VVI84" s="86"/>
      <c r="VVJ84" s="86"/>
      <c r="VVK84" s="86"/>
      <c r="VVL84" s="86"/>
      <c r="VVM84" s="86"/>
      <c r="VVN84" s="86"/>
      <c r="VVO84" s="86"/>
      <c r="VVP84" s="86"/>
      <c r="VVQ84" s="86"/>
      <c r="VVR84" s="86"/>
      <c r="VVS84" s="86"/>
      <c r="VVT84" s="86"/>
      <c r="VVU84" s="86"/>
      <c r="VVV84" s="86"/>
      <c r="VVW84" s="86"/>
      <c r="VVX84" s="86"/>
      <c r="VVY84" s="86"/>
      <c r="VVZ84" s="86"/>
      <c r="VWA84" s="86"/>
      <c r="VWB84" s="86"/>
      <c r="VWC84" s="86"/>
      <c r="VWD84" s="86"/>
      <c r="VWE84" s="86"/>
      <c r="VWF84" s="86"/>
      <c r="VWG84" s="86"/>
      <c r="VWH84" s="86"/>
      <c r="VWI84" s="86"/>
      <c r="VWJ84" s="86"/>
      <c r="VWK84" s="86"/>
      <c r="VWL84" s="86"/>
      <c r="VWM84" s="86"/>
      <c r="VWN84" s="86"/>
      <c r="VWO84" s="86"/>
      <c r="VWP84" s="86"/>
      <c r="VWQ84" s="86"/>
      <c r="VWR84" s="86"/>
      <c r="VWS84" s="86"/>
      <c r="VWT84" s="86"/>
      <c r="VWU84" s="86"/>
      <c r="VWV84" s="86"/>
      <c r="VWW84" s="86"/>
      <c r="VWX84" s="86"/>
      <c r="VWY84" s="86"/>
      <c r="VWZ84" s="86"/>
      <c r="VXA84" s="86"/>
      <c r="VXB84" s="86"/>
      <c r="VXC84" s="86"/>
      <c r="VXD84" s="86"/>
      <c r="VXE84" s="86"/>
      <c r="VXF84" s="86"/>
      <c r="VXG84" s="86"/>
      <c r="VXH84" s="86"/>
      <c r="VXI84" s="86"/>
      <c r="VXJ84" s="86"/>
      <c r="VXK84" s="86"/>
      <c r="VXL84" s="86"/>
      <c r="VXM84" s="86"/>
      <c r="VXN84" s="86"/>
      <c r="VXO84" s="86"/>
      <c r="VXP84" s="86"/>
      <c r="VXQ84" s="86"/>
      <c r="VXR84" s="86"/>
      <c r="VXS84" s="86"/>
      <c r="VXT84" s="86"/>
      <c r="VXU84" s="86"/>
      <c r="VXV84" s="86"/>
      <c r="VXW84" s="86"/>
      <c r="VXX84" s="86"/>
      <c r="VXY84" s="86"/>
      <c r="VXZ84" s="86"/>
      <c r="VYA84" s="86"/>
      <c r="VYB84" s="86"/>
      <c r="VYC84" s="86"/>
      <c r="VYD84" s="86"/>
      <c r="VYE84" s="86"/>
      <c r="VYF84" s="86"/>
      <c r="VYG84" s="86"/>
      <c r="VYH84" s="86"/>
      <c r="VYI84" s="86"/>
      <c r="VYJ84" s="86"/>
      <c r="VYK84" s="86"/>
      <c r="VYL84" s="86"/>
      <c r="VYM84" s="86"/>
      <c r="VYN84" s="86"/>
      <c r="VYO84" s="86"/>
      <c r="VYP84" s="86"/>
      <c r="VYQ84" s="86"/>
      <c r="VYR84" s="86"/>
      <c r="VYS84" s="86"/>
      <c r="VYT84" s="86"/>
      <c r="VYU84" s="86"/>
      <c r="VYV84" s="86"/>
      <c r="VYW84" s="86"/>
      <c r="VYX84" s="86"/>
      <c r="VYY84" s="86"/>
      <c r="VYZ84" s="86"/>
      <c r="VZA84" s="86"/>
      <c r="VZB84" s="86"/>
      <c r="VZC84" s="86"/>
      <c r="VZD84" s="86"/>
      <c r="VZE84" s="86"/>
      <c r="VZF84" s="86"/>
      <c r="VZG84" s="86"/>
      <c r="VZH84" s="86"/>
      <c r="VZI84" s="86"/>
      <c r="VZJ84" s="86"/>
      <c r="VZK84" s="86"/>
      <c r="VZL84" s="86"/>
      <c r="VZM84" s="86"/>
      <c r="VZN84" s="86"/>
      <c r="VZO84" s="86"/>
      <c r="VZP84" s="86"/>
      <c r="VZQ84" s="86"/>
      <c r="VZR84" s="86"/>
      <c r="VZS84" s="86"/>
      <c r="VZT84" s="86"/>
      <c r="VZU84" s="86"/>
      <c r="VZV84" s="86"/>
      <c r="VZW84" s="86"/>
      <c r="VZX84" s="86"/>
      <c r="VZY84" s="86"/>
      <c r="VZZ84" s="86"/>
      <c r="WAA84" s="86"/>
      <c r="WAB84" s="86"/>
      <c r="WAC84" s="86"/>
      <c r="WAD84" s="86"/>
      <c r="WAE84" s="86"/>
      <c r="WAF84" s="86"/>
      <c r="WAG84" s="86"/>
      <c r="WAH84" s="86"/>
      <c r="WAI84" s="86"/>
      <c r="WAJ84" s="86"/>
      <c r="WAK84" s="86"/>
      <c r="WAL84" s="86"/>
      <c r="WAM84" s="86"/>
      <c r="WAN84" s="86"/>
      <c r="WAO84" s="86"/>
      <c r="WAP84" s="86"/>
      <c r="WAQ84" s="86"/>
      <c r="WAR84" s="86"/>
      <c r="WAS84" s="86"/>
      <c r="WAT84" s="86"/>
      <c r="WAU84" s="86"/>
      <c r="WAV84" s="86"/>
      <c r="WAW84" s="86"/>
      <c r="WAX84" s="86"/>
      <c r="WAY84" s="86"/>
      <c r="WAZ84" s="86"/>
      <c r="WBA84" s="86"/>
      <c r="WBB84" s="86"/>
      <c r="WBC84" s="86"/>
      <c r="WBD84" s="86"/>
      <c r="WBE84" s="86"/>
      <c r="WBF84" s="86"/>
      <c r="WBG84" s="86"/>
      <c r="WBH84" s="86"/>
      <c r="WBI84" s="86"/>
      <c r="WBJ84" s="86"/>
      <c r="WBK84" s="86"/>
      <c r="WBL84" s="86"/>
      <c r="WBM84" s="86"/>
      <c r="WBN84" s="86"/>
      <c r="WBO84" s="86"/>
      <c r="WBP84" s="86"/>
      <c r="WBQ84" s="86"/>
      <c r="WBR84" s="86"/>
      <c r="WBS84" s="86"/>
      <c r="WBT84" s="86"/>
      <c r="WBU84" s="86"/>
      <c r="WBV84" s="86"/>
      <c r="WBW84" s="86"/>
      <c r="WBX84" s="86"/>
      <c r="WBY84" s="86"/>
      <c r="WBZ84" s="86"/>
      <c r="WCA84" s="86"/>
      <c r="WCB84" s="86"/>
      <c r="WCC84" s="86"/>
      <c r="WCD84" s="86"/>
      <c r="WCE84" s="86"/>
      <c r="WCF84" s="86"/>
      <c r="WCG84" s="86"/>
      <c r="WCH84" s="86"/>
      <c r="WCI84" s="86"/>
      <c r="WCJ84" s="86"/>
      <c r="WCK84" s="86"/>
      <c r="WCL84" s="86"/>
      <c r="WCM84" s="86"/>
      <c r="WCN84" s="86"/>
      <c r="WCO84" s="86"/>
      <c r="WCP84" s="86"/>
      <c r="WCQ84" s="86"/>
      <c r="WCR84" s="86"/>
      <c r="WCS84" s="86"/>
      <c r="WCT84" s="86"/>
      <c r="WCU84" s="86"/>
      <c r="WCV84" s="86"/>
      <c r="WCW84" s="86"/>
      <c r="WCX84" s="86"/>
      <c r="WCY84" s="86"/>
      <c r="WCZ84" s="86"/>
      <c r="WDA84" s="86"/>
      <c r="WDB84" s="86"/>
      <c r="WDC84" s="86"/>
      <c r="WDD84" s="86"/>
      <c r="WDE84" s="86"/>
      <c r="WDF84" s="86"/>
      <c r="WDG84" s="86"/>
      <c r="WDH84" s="86"/>
      <c r="WDI84" s="86"/>
      <c r="WDJ84" s="86"/>
      <c r="WDK84" s="86"/>
      <c r="WDL84" s="86"/>
      <c r="WDM84" s="86"/>
      <c r="WDN84" s="86"/>
      <c r="WDO84" s="86"/>
      <c r="WDP84" s="86"/>
      <c r="WDQ84" s="86"/>
      <c r="WDR84" s="86"/>
      <c r="WDS84" s="86"/>
      <c r="WDT84" s="86"/>
      <c r="WDU84" s="86"/>
      <c r="WDV84" s="86"/>
      <c r="WDW84" s="86"/>
      <c r="WDX84" s="86"/>
      <c r="WDY84" s="86"/>
      <c r="WDZ84" s="86"/>
      <c r="WEA84" s="86"/>
      <c r="WEB84" s="86"/>
      <c r="WEC84" s="86"/>
      <c r="WED84" s="86"/>
      <c r="WEE84" s="86"/>
      <c r="WEF84" s="86"/>
      <c r="WEG84" s="86"/>
      <c r="WEH84" s="86"/>
      <c r="WEI84" s="86"/>
      <c r="WEJ84" s="86"/>
      <c r="WEK84" s="86"/>
      <c r="WEL84" s="86"/>
      <c r="WEM84" s="86"/>
      <c r="WEN84" s="86"/>
      <c r="WEO84" s="86"/>
      <c r="WEP84" s="86"/>
      <c r="WEQ84" s="86"/>
      <c r="WER84" s="86"/>
      <c r="WES84" s="86"/>
      <c r="WET84" s="86"/>
      <c r="WEU84" s="86"/>
      <c r="WEV84" s="86"/>
      <c r="WEW84" s="86"/>
      <c r="WEX84" s="86"/>
      <c r="WEY84" s="86"/>
      <c r="WEZ84" s="86"/>
      <c r="WFA84" s="86"/>
      <c r="WFB84" s="86"/>
      <c r="WFC84" s="86"/>
      <c r="WFD84" s="86"/>
      <c r="WFE84" s="86"/>
      <c r="WFF84" s="86"/>
      <c r="WFG84" s="86"/>
      <c r="WFH84" s="86"/>
      <c r="WFI84" s="86"/>
      <c r="WFJ84" s="86"/>
      <c r="WFK84" s="86"/>
      <c r="WFL84" s="86"/>
      <c r="WFM84" s="86"/>
      <c r="WFN84" s="86"/>
      <c r="WFO84" s="86"/>
      <c r="WFP84" s="86"/>
      <c r="WFQ84" s="86"/>
      <c r="WFR84" s="86"/>
      <c r="WFS84" s="86"/>
      <c r="WFT84" s="86"/>
      <c r="WFU84" s="86"/>
      <c r="WFV84" s="86"/>
      <c r="WFW84" s="86"/>
      <c r="WFX84" s="86"/>
      <c r="WFY84" s="86"/>
      <c r="WFZ84" s="86"/>
      <c r="WGA84" s="86"/>
      <c r="WGB84" s="86"/>
      <c r="WGC84" s="86"/>
      <c r="WGD84" s="86"/>
      <c r="WGE84" s="86"/>
      <c r="WGF84" s="86"/>
      <c r="WGG84" s="86"/>
      <c r="WGH84" s="86"/>
      <c r="WGI84" s="86"/>
      <c r="WGJ84" s="86"/>
      <c r="WGK84" s="86"/>
      <c r="WGL84" s="86"/>
      <c r="WGM84" s="86"/>
      <c r="WGN84" s="86"/>
      <c r="WGO84" s="86"/>
      <c r="WGP84" s="86"/>
      <c r="WGQ84" s="86"/>
      <c r="WGR84" s="86"/>
      <c r="WGS84" s="86"/>
      <c r="WGT84" s="86"/>
      <c r="WGU84" s="86"/>
      <c r="WGV84" s="86"/>
      <c r="WGW84" s="86"/>
      <c r="WGX84" s="86"/>
      <c r="WGY84" s="86"/>
      <c r="WGZ84" s="86"/>
      <c r="WHA84" s="86"/>
      <c r="WHB84" s="86"/>
      <c r="WHC84" s="86"/>
      <c r="WHD84" s="86"/>
      <c r="WHE84" s="86"/>
      <c r="WHF84" s="86"/>
      <c r="WHG84" s="86"/>
      <c r="WHH84" s="86"/>
      <c r="WHI84" s="86"/>
      <c r="WHJ84" s="86"/>
      <c r="WHK84" s="86"/>
      <c r="WHL84" s="86"/>
      <c r="WHM84" s="86"/>
      <c r="WHN84" s="86"/>
      <c r="WHO84" s="86"/>
      <c r="WHP84" s="86"/>
      <c r="WHQ84" s="86"/>
      <c r="WHR84" s="86"/>
      <c r="WHS84" s="86"/>
      <c r="WHT84" s="86"/>
      <c r="WHU84" s="86"/>
      <c r="WHV84" s="86"/>
      <c r="WHW84" s="86"/>
      <c r="WHX84" s="86"/>
      <c r="WHY84" s="86"/>
      <c r="WHZ84" s="86"/>
      <c r="WIA84" s="86"/>
      <c r="WIB84" s="86"/>
      <c r="WIC84" s="86"/>
      <c r="WID84" s="86"/>
      <c r="WIE84" s="86"/>
      <c r="WIF84" s="86"/>
      <c r="WIG84" s="86"/>
      <c r="WIH84" s="86"/>
      <c r="WII84" s="86"/>
      <c r="WIJ84" s="86"/>
      <c r="WIK84" s="86"/>
      <c r="WIL84" s="86"/>
      <c r="WIM84" s="86"/>
      <c r="WIN84" s="86"/>
      <c r="WIO84" s="86"/>
      <c r="WIP84" s="86"/>
      <c r="WIQ84" s="86"/>
      <c r="WIR84" s="86"/>
      <c r="WIS84" s="86"/>
      <c r="WIT84" s="86"/>
      <c r="WIU84" s="86"/>
      <c r="WIV84" s="86"/>
      <c r="WIW84" s="86"/>
      <c r="WIX84" s="86"/>
      <c r="WIY84" s="86"/>
      <c r="WIZ84" s="86"/>
      <c r="WJA84" s="86"/>
      <c r="WJB84" s="86"/>
      <c r="WJC84" s="86"/>
      <c r="WJD84" s="86"/>
      <c r="WJE84" s="86"/>
      <c r="WJF84" s="86"/>
      <c r="WJG84" s="86"/>
      <c r="WJH84" s="86"/>
      <c r="WJI84" s="86"/>
      <c r="WJJ84" s="86"/>
      <c r="WJK84" s="86"/>
      <c r="WJL84" s="86"/>
      <c r="WJM84" s="86"/>
      <c r="WJN84" s="86"/>
      <c r="WJO84" s="86"/>
      <c r="WJP84" s="86"/>
      <c r="WJQ84" s="86"/>
      <c r="WJR84" s="86"/>
      <c r="WJS84" s="86"/>
      <c r="WJT84" s="86"/>
      <c r="WJU84" s="86"/>
      <c r="WJV84" s="86"/>
      <c r="WJW84" s="86"/>
      <c r="WJX84" s="86"/>
      <c r="WJY84" s="86"/>
      <c r="WJZ84" s="86"/>
      <c r="WKA84" s="86"/>
      <c r="WKB84" s="86"/>
      <c r="WKC84" s="86"/>
      <c r="WKD84" s="86"/>
      <c r="WKE84" s="86"/>
      <c r="WKF84" s="86"/>
      <c r="WKG84" s="86"/>
      <c r="WKH84" s="86"/>
      <c r="WKI84" s="86"/>
      <c r="WKJ84" s="86"/>
      <c r="WKK84" s="86"/>
      <c r="WKL84" s="86"/>
      <c r="WKM84" s="86"/>
      <c r="WKN84" s="86"/>
      <c r="WKO84" s="86"/>
      <c r="WKP84" s="86"/>
      <c r="WKQ84" s="86"/>
      <c r="WKR84" s="86"/>
      <c r="WKS84" s="86"/>
      <c r="WKT84" s="86"/>
      <c r="WKU84" s="86"/>
      <c r="WKV84" s="86"/>
      <c r="WKW84" s="86"/>
      <c r="WKX84" s="86"/>
      <c r="WKY84" s="86"/>
      <c r="WKZ84" s="86"/>
      <c r="WLA84" s="86"/>
      <c r="WLB84" s="86"/>
      <c r="WLC84" s="86"/>
      <c r="WLD84" s="86"/>
      <c r="WLE84" s="86"/>
      <c r="WLF84" s="86"/>
      <c r="WLG84" s="86"/>
      <c r="WLH84" s="86"/>
      <c r="WLI84" s="86"/>
      <c r="WLJ84" s="86"/>
      <c r="WLK84" s="86"/>
      <c r="WLL84" s="86"/>
      <c r="WLM84" s="86"/>
      <c r="WLN84" s="86"/>
      <c r="WLO84" s="86"/>
      <c r="WLP84" s="86"/>
      <c r="WLQ84" s="86"/>
      <c r="WLR84" s="86"/>
      <c r="WLS84" s="86"/>
      <c r="WLT84" s="86"/>
      <c r="WLU84" s="86"/>
      <c r="WLV84" s="86"/>
      <c r="WLW84" s="86"/>
      <c r="WLX84" s="86"/>
      <c r="WLY84" s="86"/>
      <c r="WLZ84" s="86"/>
      <c r="WMA84" s="86"/>
      <c r="WMB84" s="86"/>
      <c r="WMC84" s="86"/>
      <c r="WMD84" s="86"/>
      <c r="WME84" s="86"/>
      <c r="WMF84" s="86"/>
      <c r="WMG84" s="86"/>
      <c r="WMH84" s="86"/>
      <c r="WMI84" s="86"/>
      <c r="WMJ84" s="86"/>
      <c r="WMK84" s="86"/>
      <c r="WML84" s="86"/>
      <c r="WMM84" s="86"/>
      <c r="WMN84" s="86"/>
      <c r="WMO84" s="86"/>
      <c r="WMP84" s="86"/>
      <c r="WMQ84" s="86"/>
      <c r="WMR84" s="86"/>
      <c r="WMS84" s="86"/>
      <c r="WMT84" s="86"/>
      <c r="WMU84" s="86"/>
      <c r="WMV84" s="86"/>
      <c r="WMW84" s="86"/>
      <c r="WMX84" s="86"/>
      <c r="WMY84" s="86"/>
      <c r="WMZ84" s="86"/>
      <c r="WNA84" s="86"/>
      <c r="WNB84" s="86"/>
      <c r="WNC84" s="86"/>
      <c r="WND84" s="86"/>
      <c r="WNE84" s="86"/>
      <c r="WNF84" s="86"/>
      <c r="WNG84" s="86"/>
      <c r="WNH84" s="86"/>
      <c r="WNI84" s="86"/>
      <c r="WNJ84" s="86"/>
      <c r="WNK84" s="86"/>
      <c r="WNL84" s="86"/>
      <c r="WNM84" s="86"/>
      <c r="WNN84" s="86"/>
      <c r="WNO84" s="86"/>
      <c r="WNP84" s="86"/>
      <c r="WNQ84" s="86"/>
      <c r="WNR84" s="86"/>
      <c r="WNS84" s="86"/>
      <c r="WNT84" s="86"/>
      <c r="WNU84" s="86"/>
      <c r="WNV84" s="86"/>
      <c r="WNW84" s="86"/>
      <c r="WNX84" s="86"/>
      <c r="WNY84" s="86"/>
      <c r="WNZ84" s="86"/>
      <c r="WOA84" s="86"/>
      <c r="WOB84" s="86"/>
      <c r="WOC84" s="86"/>
      <c r="WOD84" s="86"/>
      <c r="WOE84" s="86"/>
      <c r="WOF84" s="86"/>
      <c r="WOG84" s="86"/>
      <c r="WOH84" s="86"/>
      <c r="WOI84" s="86"/>
      <c r="WOJ84" s="86"/>
      <c r="WOK84" s="86"/>
      <c r="WOL84" s="86"/>
      <c r="WOM84" s="86"/>
      <c r="WON84" s="86"/>
      <c r="WOO84" s="86"/>
      <c r="WOP84" s="86"/>
      <c r="WOQ84" s="86"/>
      <c r="WOR84" s="86"/>
      <c r="WOS84" s="86"/>
      <c r="WOT84" s="86"/>
      <c r="WOU84" s="86"/>
      <c r="WOV84" s="86"/>
      <c r="WOW84" s="86"/>
      <c r="WOX84" s="86"/>
      <c r="WOY84" s="86"/>
      <c r="WOZ84" s="86"/>
      <c r="WPA84" s="86"/>
      <c r="WPB84" s="86"/>
      <c r="WPC84" s="86"/>
      <c r="WPD84" s="86"/>
      <c r="WPE84" s="86"/>
      <c r="WPF84" s="86"/>
      <c r="WPG84" s="86"/>
      <c r="WPH84" s="86"/>
      <c r="WPI84" s="86"/>
      <c r="WPJ84" s="86"/>
      <c r="WPK84" s="86"/>
      <c r="WPL84" s="86"/>
      <c r="WPM84" s="86"/>
      <c r="WPN84" s="86"/>
      <c r="WPO84" s="86"/>
      <c r="WPP84" s="86"/>
      <c r="WPQ84" s="86"/>
      <c r="WPR84" s="86"/>
      <c r="WPS84" s="86"/>
      <c r="WPT84" s="86"/>
      <c r="WPU84" s="86"/>
      <c r="WPV84" s="86"/>
      <c r="WPW84" s="86"/>
      <c r="WPX84" s="86"/>
      <c r="WPY84" s="86"/>
      <c r="WPZ84" s="86"/>
      <c r="WQA84" s="86"/>
      <c r="WQB84" s="86"/>
      <c r="WQC84" s="86"/>
      <c r="WQD84" s="86"/>
      <c r="WQE84" s="86"/>
      <c r="WQF84" s="86"/>
      <c r="WQG84" s="86"/>
      <c r="WQH84" s="86"/>
      <c r="WQI84" s="86"/>
      <c r="WQJ84" s="86"/>
      <c r="WQK84" s="86"/>
      <c r="WQL84" s="86"/>
      <c r="WQM84" s="86"/>
      <c r="WQN84" s="86"/>
      <c r="WQO84" s="86"/>
      <c r="WQP84" s="86"/>
      <c r="WQQ84" s="86"/>
      <c r="WQR84" s="86"/>
      <c r="WQS84" s="86"/>
      <c r="WQT84" s="86"/>
      <c r="WQU84" s="86"/>
      <c r="WQV84" s="86"/>
      <c r="WQW84" s="86"/>
      <c r="WQX84" s="86"/>
      <c r="WQY84" s="86"/>
      <c r="WQZ84" s="86"/>
      <c r="WRA84" s="86"/>
      <c r="WRB84" s="86"/>
      <c r="WRC84" s="86"/>
      <c r="WRD84" s="86"/>
      <c r="WRE84" s="86"/>
      <c r="WRF84" s="86"/>
      <c r="WRG84" s="86"/>
      <c r="WRH84" s="86"/>
      <c r="WRI84" s="86"/>
      <c r="WRJ84" s="86"/>
      <c r="WRK84" s="86"/>
      <c r="WRL84" s="86"/>
      <c r="WRM84" s="86"/>
      <c r="WRN84" s="86"/>
      <c r="WRO84" s="86"/>
      <c r="WRP84" s="86"/>
      <c r="WRQ84" s="86"/>
      <c r="WRR84" s="86"/>
      <c r="WRS84" s="86"/>
      <c r="WRT84" s="86"/>
      <c r="WRU84" s="86"/>
      <c r="WRV84" s="86"/>
      <c r="WRW84" s="86"/>
      <c r="WRX84" s="86"/>
      <c r="WRY84" s="86"/>
      <c r="WRZ84" s="86"/>
      <c r="WSA84" s="86"/>
      <c r="WSB84" s="86"/>
      <c r="WSC84" s="86"/>
      <c r="WSD84" s="86"/>
      <c r="WSE84" s="86"/>
      <c r="WSF84" s="86"/>
      <c r="WSG84" s="86"/>
      <c r="WSH84" s="86"/>
      <c r="WSI84" s="86"/>
      <c r="WSJ84" s="86"/>
      <c r="WSK84" s="86"/>
      <c r="WSL84" s="86"/>
      <c r="WSM84" s="86"/>
      <c r="WSN84" s="86"/>
      <c r="WSO84" s="86"/>
      <c r="WSP84" s="86"/>
      <c r="WSQ84" s="86"/>
      <c r="WSR84" s="86"/>
      <c r="WSS84" s="86"/>
      <c r="WST84" s="86"/>
      <c r="WSU84" s="86"/>
      <c r="WSV84" s="86"/>
      <c r="WSW84" s="86"/>
      <c r="WSX84" s="86"/>
      <c r="WSY84" s="86"/>
      <c r="WSZ84" s="86"/>
      <c r="WTA84" s="86"/>
      <c r="WTB84" s="86"/>
      <c r="WTC84" s="86"/>
      <c r="WTD84" s="86"/>
      <c r="WTE84" s="86"/>
      <c r="WTF84" s="86"/>
      <c r="WTG84" s="86"/>
      <c r="WTH84" s="86"/>
      <c r="WTI84" s="86"/>
      <c r="WTJ84" s="86"/>
      <c r="WTK84" s="86"/>
      <c r="WTL84" s="86"/>
      <c r="WTM84" s="86"/>
      <c r="WTN84" s="86"/>
      <c r="WTO84" s="86"/>
      <c r="WTP84" s="86"/>
      <c r="WTQ84" s="86"/>
      <c r="WTR84" s="86"/>
      <c r="WTS84" s="86"/>
      <c r="WTT84" s="86"/>
      <c r="WTU84" s="86"/>
      <c r="WTV84" s="86"/>
      <c r="WTW84" s="86"/>
      <c r="WTX84" s="86"/>
      <c r="WTY84" s="86"/>
      <c r="WTZ84" s="86"/>
      <c r="WUA84" s="86"/>
      <c r="WUB84" s="86"/>
      <c r="WUC84" s="86"/>
      <c r="WUD84" s="86"/>
      <c r="WUE84" s="86"/>
      <c r="WUF84" s="86"/>
      <c r="WUG84" s="86"/>
      <c r="WUH84" s="86"/>
      <c r="WUI84" s="86"/>
      <c r="WUJ84" s="86"/>
      <c r="WUK84" s="86"/>
      <c r="WUL84" s="86"/>
      <c r="WUM84" s="86"/>
      <c r="WUN84" s="86"/>
      <c r="WUO84" s="86"/>
      <c r="WUP84" s="86"/>
      <c r="WUQ84" s="86"/>
      <c r="WUR84" s="86"/>
      <c r="WUS84" s="86"/>
      <c r="WUT84" s="86"/>
      <c r="WUU84" s="86"/>
      <c r="WUV84" s="86"/>
      <c r="WUW84" s="86"/>
      <c r="WUX84" s="86"/>
      <c r="WUY84" s="86"/>
      <c r="WUZ84" s="86"/>
      <c r="WVA84" s="86"/>
      <c r="WVB84" s="86"/>
      <c r="WVC84" s="86"/>
      <c r="WVD84" s="86"/>
      <c r="WVE84" s="86"/>
      <c r="WVF84" s="86"/>
      <c r="WVG84" s="86"/>
      <c r="WVH84" s="86"/>
      <c r="WVI84" s="86"/>
      <c r="WVJ84" s="86"/>
      <c r="WVK84" s="86"/>
      <c r="WVL84" s="86"/>
      <c r="WVM84" s="86"/>
      <c r="WVN84" s="86"/>
      <c r="WVO84" s="86"/>
      <c r="WVP84" s="86"/>
      <c r="WVQ84" s="86"/>
      <c r="WVR84" s="86"/>
      <c r="WVS84" s="86"/>
      <c r="WVT84" s="86"/>
      <c r="WVU84" s="86"/>
      <c r="WVV84" s="86"/>
      <c r="WVW84" s="86"/>
      <c r="WVX84" s="86"/>
      <c r="WVY84" s="86"/>
      <c r="WVZ84" s="86"/>
      <c r="WWA84" s="86"/>
      <c r="WWB84" s="86"/>
      <c r="WWC84" s="86"/>
      <c r="WWD84" s="86"/>
      <c r="WWE84" s="86"/>
      <c r="WWF84" s="86"/>
      <c r="WWG84" s="86"/>
      <c r="WWH84" s="86"/>
      <c r="WWI84" s="86"/>
      <c r="WWJ84" s="86"/>
      <c r="WWK84" s="86"/>
      <c r="WWL84" s="86"/>
      <c r="WWM84" s="86"/>
      <c r="WWN84" s="86"/>
      <c r="WWO84" s="86"/>
      <c r="WWP84" s="86"/>
      <c r="WWQ84" s="86"/>
      <c r="WWR84" s="86"/>
      <c r="WWS84" s="86"/>
      <c r="WWT84" s="86"/>
      <c r="WWU84" s="86"/>
      <c r="WWV84" s="86"/>
      <c r="WWW84" s="86"/>
      <c r="WWX84" s="86"/>
      <c r="WWY84" s="86"/>
      <c r="WWZ84" s="86"/>
      <c r="WXA84" s="86"/>
      <c r="WXB84" s="86"/>
      <c r="WXC84" s="86"/>
      <c r="WXD84" s="86"/>
      <c r="WXE84" s="86"/>
      <c r="WXF84" s="86"/>
      <c r="WXG84" s="86"/>
      <c r="WXH84" s="86"/>
      <c r="WXI84" s="86"/>
      <c r="WXJ84" s="86"/>
      <c r="WXK84" s="86"/>
      <c r="WXL84" s="86"/>
      <c r="WXM84" s="86"/>
      <c r="WXN84" s="86"/>
      <c r="WXO84" s="86"/>
      <c r="WXP84" s="86"/>
      <c r="WXQ84" s="86"/>
      <c r="WXR84" s="86"/>
      <c r="WXS84" s="86"/>
      <c r="WXT84" s="86"/>
      <c r="WXU84" s="86"/>
      <c r="WXV84" s="86"/>
      <c r="WXW84" s="86"/>
      <c r="WXX84" s="86"/>
      <c r="WXY84" s="86"/>
      <c r="WXZ84" s="86"/>
      <c r="WYA84" s="86"/>
      <c r="WYB84" s="86"/>
      <c r="WYC84" s="86"/>
      <c r="WYD84" s="86"/>
      <c r="WYE84" s="86"/>
      <c r="WYF84" s="86"/>
      <c r="WYG84" s="86"/>
      <c r="WYH84" s="86"/>
      <c r="WYI84" s="86"/>
      <c r="WYJ84" s="86"/>
      <c r="WYK84" s="86"/>
      <c r="WYL84" s="86"/>
      <c r="WYM84" s="86"/>
      <c r="WYN84" s="86"/>
      <c r="WYO84" s="86"/>
      <c r="WYP84" s="86"/>
      <c r="WYQ84" s="86"/>
      <c r="WYR84" s="86"/>
      <c r="WYS84" s="86"/>
      <c r="WYT84" s="86"/>
      <c r="WYU84" s="86"/>
      <c r="WYV84" s="86"/>
      <c r="WYW84" s="86"/>
      <c r="WYX84" s="86"/>
      <c r="WYY84" s="86"/>
      <c r="WYZ84" s="86"/>
      <c r="WZA84" s="86"/>
      <c r="WZB84" s="86"/>
      <c r="WZC84" s="86"/>
      <c r="WZD84" s="86"/>
      <c r="WZE84" s="86"/>
      <c r="WZF84" s="86"/>
      <c r="WZG84" s="86"/>
      <c r="WZH84" s="86"/>
      <c r="WZI84" s="86"/>
      <c r="WZJ84" s="86"/>
      <c r="WZK84" s="86"/>
      <c r="WZL84" s="86"/>
      <c r="WZM84" s="86"/>
      <c r="WZN84" s="86"/>
      <c r="WZO84" s="86"/>
      <c r="WZP84" s="86"/>
      <c r="WZQ84" s="86"/>
      <c r="WZR84" s="86"/>
      <c r="WZS84" s="86"/>
      <c r="WZT84" s="86"/>
      <c r="WZU84" s="86"/>
      <c r="WZV84" s="86"/>
      <c r="WZW84" s="86"/>
      <c r="WZX84" s="86"/>
      <c r="WZY84" s="86"/>
      <c r="WZZ84" s="86"/>
      <c r="XAA84" s="86"/>
      <c r="XAB84" s="86"/>
      <c r="XAC84" s="86"/>
      <c r="XAD84" s="86"/>
      <c r="XAE84" s="86"/>
      <c r="XAF84" s="86"/>
      <c r="XAG84" s="86"/>
      <c r="XAH84" s="86"/>
      <c r="XAI84" s="86"/>
      <c r="XAJ84" s="86"/>
      <c r="XAK84" s="86"/>
      <c r="XAL84" s="86"/>
      <c r="XAM84" s="86"/>
      <c r="XAN84" s="86"/>
      <c r="XAO84" s="86"/>
      <c r="XAP84" s="86"/>
      <c r="XAQ84" s="86"/>
      <c r="XAR84" s="86"/>
      <c r="XAS84" s="86"/>
      <c r="XAT84" s="86"/>
      <c r="XAU84" s="86"/>
      <c r="XAV84" s="86"/>
      <c r="XAW84" s="86"/>
      <c r="XAX84" s="86"/>
      <c r="XAY84" s="86"/>
      <c r="XAZ84" s="86"/>
      <c r="XBA84" s="86"/>
      <c r="XBB84" s="86"/>
      <c r="XBC84" s="86"/>
      <c r="XBD84" s="86"/>
      <c r="XBE84" s="86"/>
      <c r="XBF84" s="86"/>
      <c r="XBG84" s="86"/>
      <c r="XBH84" s="86"/>
      <c r="XBI84" s="86"/>
      <c r="XBJ84" s="86"/>
      <c r="XBK84" s="86"/>
      <c r="XBL84" s="86"/>
      <c r="XBM84" s="86"/>
      <c r="XBN84" s="86"/>
      <c r="XBO84" s="86"/>
      <c r="XBP84" s="86"/>
      <c r="XBQ84" s="86"/>
      <c r="XBR84" s="86"/>
      <c r="XBS84" s="86"/>
      <c r="XBT84" s="86"/>
      <c r="XBU84" s="86"/>
      <c r="XBV84" s="86"/>
      <c r="XBW84" s="86"/>
      <c r="XBX84" s="86"/>
      <c r="XBY84" s="86"/>
      <c r="XBZ84" s="86"/>
      <c r="XCA84" s="86"/>
      <c r="XCB84" s="86"/>
      <c r="XCC84" s="86"/>
      <c r="XCD84" s="86"/>
      <c r="XCE84" s="86"/>
      <c r="XCF84" s="86"/>
      <c r="XCG84" s="86"/>
      <c r="XCH84" s="86"/>
      <c r="XCI84" s="86"/>
      <c r="XCJ84" s="86"/>
      <c r="XCK84" s="86"/>
      <c r="XCL84" s="86"/>
      <c r="XCM84" s="86"/>
      <c r="XCN84" s="86"/>
      <c r="XCO84" s="86"/>
      <c r="XCP84" s="86"/>
      <c r="XCQ84" s="86"/>
      <c r="XCR84" s="86"/>
      <c r="XCS84" s="86"/>
      <c r="XCT84" s="86"/>
      <c r="XCU84" s="86"/>
      <c r="XCV84" s="86"/>
      <c r="XCW84" s="86"/>
      <c r="XCX84" s="86"/>
      <c r="XCY84" s="86"/>
      <c r="XCZ84" s="86"/>
      <c r="XDA84" s="86"/>
      <c r="XDB84" s="86"/>
      <c r="XDC84" s="86"/>
      <c r="XDD84" s="86"/>
      <c r="XDE84" s="86"/>
      <c r="XDF84" s="86"/>
      <c r="XDG84" s="86"/>
      <c r="XDH84" s="86"/>
      <c r="XDI84" s="86"/>
      <c r="XDJ84" s="86"/>
      <c r="XDK84" s="86"/>
      <c r="XDL84" s="86"/>
      <c r="XDM84" s="86"/>
      <c r="XDN84" s="86"/>
      <c r="XDO84" s="86"/>
      <c r="XDP84" s="86"/>
      <c r="XDQ84" s="86"/>
      <c r="XDR84" s="86"/>
      <c r="XDS84" s="86"/>
      <c r="XDT84" s="86"/>
      <c r="XDU84" s="86"/>
      <c r="XDV84" s="86"/>
      <c r="XDW84" s="86"/>
      <c r="XDX84" s="86"/>
      <c r="XDY84" s="86"/>
      <c r="XDZ84" s="86"/>
      <c r="XEA84" s="86"/>
      <c r="XEB84" s="86"/>
      <c r="XEC84" s="86"/>
      <c r="XED84" s="86"/>
      <c r="XEE84" s="86"/>
      <c r="XEF84" s="86"/>
      <c r="XEG84" s="86"/>
      <c r="XEH84" s="86"/>
      <c r="XEI84" s="86"/>
      <c r="XEJ84" s="86"/>
      <c r="XEK84" s="86"/>
      <c r="XEL84" s="86"/>
      <c r="XEM84" s="86"/>
      <c r="XEN84" s="86"/>
      <c r="XEO84" s="86"/>
      <c r="XEP84" s="86"/>
      <c r="XEQ84" s="86"/>
      <c r="XER84" s="86"/>
      <c r="XES84" s="86"/>
    </row>
    <row r="85" spans="1:16373" s="218" customFormat="1" ht="60.75" customHeight="1" x14ac:dyDescent="0.3">
      <c r="A85" s="237" t="s">
        <v>271</v>
      </c>
      <c r="B85" s="185" t="s">
        <v>146</v>
      </c>
      <c r="C85" s="185" t="s">
        <v>181</v>
      </c>
      <c r="D85" s="327" t="s">
        <v>496</v>
      </c>
      <c r="E85" s="187" t="s">
        <v>40</v>
      </c>
      <c r="F85" s="188"/>
      <c r="G85" s="188"/>
      <c r="H85" s="188"/>
      <c r="I85" s="289">
        <v>520</v>
      </c>
      <c r="J85" s="190">
        <v>100</v>
      </c>
      <c r="K85" s="191">
        <v>0</v>
      </c>
      <c r="L85" s="198" t="s">
        <v>501</v>
      </c>
      <c r="M85" s="198" t="s">
        <v>5</v>
      </c>
      <c r="N85" s="192">
        <v>42887</v>
      </c>
      <c r="O85" s="192">
        <f t="shared" si="5"/>
        <v>42977</v>
      </c>
      <c r="P85" s="195" t="s">
        <v>79</v>
      </c>
      <c r="Q85" s="188"/>
      <c r="R85" s="285" t="s">
        <v>1</v>
      </c>
      <c r="S85" s="382"/>
      <c r="T85" s="65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</row>
    <row r="86" spans="1:16373" s="218" customFormat="1" ht="106.5" customHeight="1" x14ac:dyDescent="0.3">
      <c r="A86" s="125" t="s">
        <v>272</v>
      </c>
      <c r="B86" s="185" t="s">
        <v>146</v>
      </c>
      <c r="C86" s="425" t="s">
        <v>258</v>
      </c>
      <c r="D86" s="195" t="s">
        <v>620</v>
      </c>
      <c r="E86" s="187" t="s">
        <v>38</v>
      </c>
      <c r="F86" s="188"/>
      <c r="G86" s="188"/>
      <c r="H86" s="187" t="s">
        <v>622</v>
      </c>
      <c r="I86" s="289">
        <f>(809000/1000/3.85)+(186/3.85)</f>
        <v>258.44155844155841</v>
      </c>
      <c r="J86" s="190">
        <v>100</v>
      </c>
      <c r="K86" s="191">
        <v>0</v>
      </c>
      <c r="L86" s="198" t="s">
        <v>619</v>
      </c>
      <c r="M86" s="198" t="s">
        <v>5</v>
      </c>
      <c r="N86" s="192">
        <v>42584</v>
      </c>
      <c r="O86" s="192">
        <f>N86+45</f>
        <v>42629</v>
      </c>
      <c r="P86" s="195" t="s">
        <v>79</v>
      </c>
      <c r="Q86" s="187" t="s">
        <v>790</v>
      </c>
      <c r="R86" s="285" t="s">
        <v>86</v>
      </c>
      <c r="S86" s="175"/>
      <c r="T86" s="65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</row>
    <row r="87" spans="1:16373" s="218" customFormat="1" ht="140.4" x14ac:dyDescent="0.3">
      <c r="A87" s="237" t="s">
        <v>273</v>
      </c>
      <c r="B87" s="185" t="s">
        <v>146</v>
      </c>
      <c r="C87" s="185" t="s">
        <v>386</v>
      </c>
      <c r="D87" s="185"/>
      <c r="E87" s="187" t="s">
        <v>38</v>
      </c>
      <c r="F87" s="188" t="s">
        <v>577</v>
      </c>
      <c r="G87" s="188"/>
      <c r="H87" s="187" t="s">
        <v>621</v>
      </c>
      <c r="I87" s="318">
        <v>4897.84</v>
      </c>
      <c r="J87" s="190">
        <v>100</v>
      </c>
      <c r="K87" s="191">
        <v>0</v>
      </c>
      <c r="L87" s="187" t="s">
        <v>576</v>
      </c>
      <c r="M87" s="198" t="s">
        <v>5</v>
      </c>
      <c r="N87" s="192">
        <v>42614</v>
      </c>
      <c r="O87" s="192">
        <v>42644</v>
      </c>
      <c r="P87" s="195" t="s">
        <v>79</v>
      </c>
      <c r="Q87" s="187" t="s">
        <v>783</v>
      </c>
      <c r="R87" s="285" t="s">
        <v>22</v>
      </c>
      <c r="S87" s="65"/>
      <c r="T87" s="65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</row>
    <row r="88" spans="1:16373" s="87" customFormat="1" ht="31.2" x14ac:dyDescent="0.3">
      <c r="A88" s="237" t="s">
        <v>274</v>
      </c>
      <c r="B88" s="185" t="s">
        <v>146</v>
      </c>
      <c r="C88" s="328" t="s">
        <v>254</v>
      </c>
      <c r="D88" s="192"/>
      <c r="E88" s="192" t="s">
        <v>38</v>
      </c>
      <c r="F88" s="192"/>
      <c r="G88" s="192"/>
      <c r="H88" s="192" t="s">
        <v>255</v>
      </c>
      <c r="I88" s="318">
        <f>985599.75/1000/3.85</f>
        <v>255.99993506493504</v>
      </c>
      <c r="J88" s="190">
        <v>0</v>
      </c>
      <c r="K88" s="190">
        <v>100</v>
      </c>
      <c r="L88" s="192" t="s">
        <v>578</v>
      </c>
      <c r="M88" s="198" t="s">
        <v>5</v>
      </c>
      <c r="N88" s="192">
        <v>41534</v>
      </c>
      <c r="O88" s="192">
        <v>41582</v>
      </c>
      <c r="P88" s="328" t="s">
        <v>79</v>
      </c>
      <c r="Q88" s="188" t="s">
        <v>224</v>
      </c>
      <c r="R88" s="284" t="s">
        <v>86</v>
      </c>
      <c r="S88" s="129"/>
      <c r="T88" s="97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</row>
    <row r="89" spans="1:16373" s="87" customFormat="1" ht="45" customHeight="1" x14ac:dyDescent="0.3">
      <c r="A89" s="237" t="s">
        <v>288</v>
      </c>
      <c r="B89" s="185" t="s">
        <v>146</v>
      </c>
      <c r="C89" s="196" t="s">
        <v>563</v>
      </c>
      <c r="D89" s="185" t="s">
        <v>634</v>
      </c>
      <c r="E89" s="187" t="s">
        <v>38</v>
      </c>
      <c r="F89" s="188"/>
      <c r="G89" s="188"/>
      <c r="H89" s="188" t="s">
        <v>261</v>
      </c>
      <c r="I89" s="318">
        <f>3300/3.85</f>
        <v>857.14285714285711</v>
      </c>
      <c r="J89" s="190">
        <v>100</v>
      </c>
      <c r="K89" s="191">
        <v>0</v>
      </c>
      <c r="L89" s="188" t="s">
        <v>301</v>
      </c>
      <c r="M89" s="198" t="s">
        <v>5</v>
      </c>
      <c r="N89" s="192">
        <v>42795</v>
      </c>
      <c r="O89" s="192">
        <f>N89+90</f>
        <v>42885</v>
      </c>
      <c r="P89" s="195" t="s">
        <v>79</v>
      </c>
      <c r="Q89" s="188"/>
      <c r="R89" s="285" t="s">
        <v>67</v>
      </c>
      <c r="S89" s="382"/>
      <c r="T89" s="88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</row>
    <row r="90" spans="1:16373" s="241" customFormat="1" ht="31.2" x14ac:dyDescent="0.3">
      <c r="A90" s="329" t="s">
        <v>307</v>
      </c>
      <c r="B90" s="322" t="s">
        <v>146</v>
      </c>
      <c r="C90" s="292" t="s">
        <v>428</v>
      </c>
      <c r="D90" s="322"/>
      <c r="E90" s="293" t="s">
        <v>38</v>
      </c>
      <c r="F90" s="295"/>
      <c r="G90" s="295"/>
      <c r="H90" s="295"/>
      <c r="I90" s="352"/>
      <c r="J90" s="297">
        <v>100</v>
      </c>
      <c r="K90" s="298">
        <v>0</v>
      </c>
      <c r="L90" s="295" t="s">
        <v>309</v>
      </c>
      <c r="M90" s="323" t="s">
        <v>5</v>
      </c>
      <c r="N90" s="300">
        <v>42644</v>
      </c>
      <c r="O90" s="300">
        <v>42675</v>
      </c>
      <c r="P90" s="324" t="s">
        <v>79</v>
      </c>
      <c r="Q90" s="295"/>
      <c r="R90" s="330" t="s">
        <v>7</v>
      </c>
      <c r="S90" s="242"/>
      <c r="T90" s="238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</row>
    <row r="91" spans="1:16373" s="87" customFormat="1" ht="31.2" x14ac:dyDescent="0.3">
      <c r="A91" s="237" t="s">
        <v>308</v>
      </c>
      <c r="B91" s="185" t="s">
        <v>146</v>
      </c>
      <c r="C91" s="288" t="s">
        <v>318</v>
      </c>
      <c r="D91" s="185"/>
      <c r="E91" s="187" t="s">
        <v>38</v>
      </c>
      <c r="F91" s="188"/>
      <c r="G91" s="188"/>
      <c r="H91" s="188" t="s">
        <v>497</v>
      </c>
      <c r="I91" s="318">
        <f>35690.84/1000</f>
        <v>35.690839999999994</v>
      </c>
      <c r="J91" s="190">
        <v>100</v>
      </c>
      <c r="K91" s="191">
        <v>0</v>
      </c>
      <c r="L91" s="188" t="s">
        <v>319</v>
      </c>
      <c r="M91" s="198" t="s">
        <v>5</v>
      </c>
      <c r="N91" s="192">
        <v>42615</v>
      </c>
      <c r="O91" s="192">
        <v>42646</v>
      </c>
      <c r="P91" s="195" t="s">
        <v>79</v>
      </c>
      <c r="Q91" s="188"/>
      <c r="R91" s="285" t="s">
        <v>67</v>
      </c>
      <c r="S91" s="88"/>
      <c r="T91" s="73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</row>
    <row r="92" spans="1:16373" s="87" customFormat="1" ht="77.25" customHeight="1" x14ac:dyDescent="0.3">
      <c r="A92" s="237" t="s">
        <v>312</v>
      </c>
      <c r="B92" s="185" t="s">
        <v>146</v>
      </c>
      <c r="C92" s="288" t="s">
        <v>324</v>
      </c>
      <c r="D92" s="288" t="s">
        <v>477</v>
      </c>
      <c r="E92" s="187" t="s">
        <v>38</v>
      </c>
      <c r="F92" s="188"/>
      <c r="G92" s="188"/>
      <c r="H92" s="188"/>
      <c r="I92" s="318">
        <v>221.21</v>
      </c>
      <c r="J92" s="190">
        <v>100</v>
      </c>
      <c r="K92" s="191">
        <v>0</v>
      </c>
      <c r="L92" s="187" t="s">
        <v>498</v>
      </c>
      <c r="M92" s="198" t="s">
        <v>5</v>
      </c>
      <c r="N92" s="192">
        <v>42856</v>
      </c>
      <c r="O92" s="192">
        <f>N92+90</f>
        <v>42946</v>
      </c>
      <c r="P92" s="195" t="s">
        <v>79</v>
      </c>
      <c r="Q92" s="188"/>
      <c r="R92" s="285" t="s">
        <v>1</v>
      </c>
      <c r="S92" s="382"/>
      <c r="T92" s="73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</row>
    <row r="93" spans="1:16373" s="87" customFormat="1" ht="134.25" customHeight="1" x14ac:dyDescent="0.3">
      <c r="A93" s="237" t="s">
        <v>316</v>
      </c>
      <c r="B93" s="185" t="s">
        <v>146</v>
      </c>
      <c r="C93" s="288" t="s">
        <v>323</v>
      </c>
      <c r="D93" s="331" t="s">
        <v>423</v>
      </c>
      <c r="E93" s="187" t="s">
        <v>38</v>
      </c>
      <c r="F93" s="188"/>
      <c r="G93" s="188"/>
      <c r="H93" s="188" t="s">
        <v>499</v>
      </c>
      <c r="I93" s="318">
        <f>(591975+360000+164000)/3.85/1000</f>
        <v>289.86363636363637</v>
      </c>
      <c r="J93" s="190">
        <v>100</v>
      </c>
      <c r="K93" s="191">
        <v>0</v>
      </c>
      <c r="L93" s="187" t="s">
        <v>398</v>
      </c>
      <c r="M93" s="283" t="s">
        <v>5</v>
      </c>
      <c r="N93" s="192">
        <v>42795</v>
      </c>
      <c r="O93" s="192">
        <f>N93+90</f>
        <v>42885</v>
      </c>
      <c r="P93" s="327" t="s">
        <v>79</v>
      </c>
      <c r="Q93" s="188"/>
      <c r="R93" s="285" t="s">
        <v>67</v>
      </c>
      <c r="S93" s="382"/>
      <c r="T93" s="73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</row>
    <row r="94" spans="1:16373" s="87" customFormat="1" ht="75" customHeight="1" x14ac:dyDescent="0.3">
      <c r="A94" s="237" t="s">
        <v>317</v>
      </c>
      <c r="B94" s="185" t="s">
        <v>146</v>
      </c>
      <c r="C94" s="288" t="s">
        <v>325</v>
      </c>
      <c r="D94" s="331" t="s">
        <v>478</v>
      </c>
      <c r="E94" s="187" t="s">
        <v>38</v>
      </c>
      <c r="F94" s="188"/>
      <c r="G94" s="188"/>
      <c r="H94" s="188" t="s">
        <v>608</v>
      </c>
      <c r="I94" s="318">
        <f>(2233.09+28571.43+21298.7+378)/1000</f>
        <v>52.48122</v>
      </c>
      <c r="J94" s="190">
        <v>100</v>
      </c>
      <c r="K94" s="191">
        <v>0</v>
      </c>
      <c r="L94" s="187" t="s">
        <v>326</v>
      </c>
      <c r="M94" s="198" t="s">
        <v>5</v>
      </c>
      <c r="N94" s="192">
        <v>42795</v>
      </c>
      <c r="O94" s="192">
        <f>N94+90</f>
        <v>42885</v>
      </c>
      <c r="P94" s="195" t="s">
        <v>79</v>
      </c>
      <c r="Q94" s="188"/>
      <c r="R94" s="285" t="s">
        <v>67</v>
      </c>
      <c r="S94" s="382"/>
      <c r="T94" s="73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</row>
    <row r="95" spans="1:16373" s="87" customFormat="1" ht="52.5" customHeight="1" x14ac:dyDescent="0.3">
      <c r="A95" s="237" t="s">
        <v>320</v>
      </c>
      <c r="B95" s="185" t="s">
        <v>146</v>
      </c>
      <c r="C95" s="288" t="s">
        <v>536</v>
      </c>
      <c r="D95" s="332" t="s">
        <v>623</v>
      </c>
      <c r="E95" s="187" t="s">
        <v>38</v>
      </c>
      <c r="F95" s="188"/>
      <c r="G95" s="188"/>
      <c r="H95" s="188" t="s">
        <v>609</v>
      </c>
      <c r="I95" s="318">
        <f>(29.97) +(350000/3.85)/1000</f>
        <v>120.87909090909091</v>
      </c>
      <c r="J95" s="190">
        <v>100</v>
      </c>
      <c r="K95" s="191">
        <v>0</v>
      </c>
      <c r="L95" s="187" t="s">
        <v>532</v>
      </c>
      <c r="M95" s="198" t="s">
        <v>5</v>
      </c>
      <c r="N95" s="192">
        <v>42795</v>
      </c>
      <c r="O95" s="192">
        <f>N95+90</f>
        <v>42885</v>
      </c>
      <c r="P95" s="195" t="s">
        <v>79</v>
      </c>
      <c r="Q95" s="188"/>
      <c r="R95" s="285" t="s">
        <v>67</v>
      </c>
      <c r="S95" s="382"/>
      <c r="T95" s="73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</row>
    <row r="96" spans="1:16373" s="87" customFormat="1" ht="248.25" customHeight="1" x14ac:dyDescent="0.3">
      <c r="A96" s="237" t="s">
        <v>321</v>
      </c>
      <c r="B96" s="185" t="s">
        <v>146</v>
      </c>
      <c r="C96" s="288" t="s">
        <v>339</v>
      </c>
      <c r="D96" s="332" t="s">
        <v>594</v>
      </c>
      <c r="E96" s="187" t="s">
        <v>38</v>
      </c>
      <c r="F96" s="188"/>
      <c r="G96" s="188"/>
      <c r="H96" s="187" t="s">
        <v>704</v>
      </c>
      <c r="I96" s="318">
        <f>1920000/3.85/1000</f>
        <v>498.7012987012987</v>
      </c>
      <c r="J96" s="190">
        <v>100</v>
      </c>
      <c r="K96" s="191">
        <v>0</v>
      </c>
      <c r="L96" s="187" t="s">
        <v>579</v>
      </c>
      <c r="M96" s="198" t="s">
        <v>5</v>
      </c>
      <c r="N96" s="192">
        <v>42857</v>
      </c>
      <c r="O96" s="192">
        <f>N96+90</f>
        <v>42947</v>
      </c>
      <c r="P96" s="195" t="s">
        <v>79</v>
      </c>
      <c r="Q96" s="188"/>
      <c r="R96" s="285" t="s">
        <v>1</v>
      </c>
      <c r="S96" s="382"/>
      <c r="T96" s="113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</row>
    <row r="97" spans="1:16373" s="87" customFormat="1" ht="50.25" customHeight="1" x14ac:dyDescent="0.3">
      <c r="A97" s="237" t="s">
        <v>335</v>
      </c>
      <c r="B97" s="185" t="s">
        <v>146</v>
      </c>
      <c r="C97" s="288" t="s">
        <v>342</v>
      </c>
      <c r="D97" s="332" t="s">
        <v>390</v>
      </c>
      <c r="E97" s="187" t="s">
        <v>38</v>
      </c>
      <c r="F97" s="188"/>
      <c r="G97" s="188"/>
      <c r="H97" s="188" t="s">
        <v>500</v>
      </c>
      <c r="I97" s="318">
        <v>337.66</v>
      </c>
      <c r="J97" s="190">
        <v>100</v>
      </c>
      <c r="K97" s="191">
        <v>0</v>
      </c>
      <c r="L97" s="187" t="s">
        <v>343</v>
      </c>
      <c r="M97" s="198" t="s">
        <v>5</v>
      </c>
      <c r="N97" s="192">
        <v>42584</v>
      </c>
      <c r="O97" s="192">
        <v>42615</v>
      </c>
      <c r="P97" s="195" t="s">
        <v>79</v>
      </c>
      <c r="Q97" s="188"/>
      <c r="R97" s="285" t="s">
        <v>22</v>
      </c>
      <c r="S97" s="88"/>
      <c r="T97" s="113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</row>
    <row r="98" spans="1:16373" s="241" customFormat="1" ht="31.2" x14ac:dyDescent="0.3">
      <c r="A98" s="329" t="s">
        <v>338</v>
      </c>
      <c r="B98" s="322" t="s">
        <v>146</v>
      </c>
      <c r="C98" s="292" t="s">
        <v>369</v>
      </c>
      <c r="D98" s="322"/>
      <c r="E98" s="293" t="s">
        <v>38</v>
      </c>
      <c r="F98" s="322"/>
      <c r="G98" s="293"/>
      <c r="H98" s="322"/>
      <c r="I98" s="293"/>
      <c r="J98" s="293">
        <v>100</v>
      </c>
      <c r="K98" s="293">
        <v>0</v>
      </c>
      <c r="L98" s="293" t="s">
        <v>346</v>
      </c>
      <c r="M98" s="293" t="s">
        <v>5</v>
      </c>
      <c r="N98" s="293">
        <v>42795</v>
      </c>
      <c r="O98" s="293">
        <v>42826</v>
      </c>
      <c r="P98" s="293" t="s">
        <v>79</v>
      </c>
      <c r="Q98" s="295"/>
      <c r="R98" s="330" t="s">
        <v>7</v>
      </c>
      <c r="S98" s="242"/>
      <c r="T98" s="242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</row>
    <row r="99" spans="1:16373" s="87" customFormat="1" ht="31.2" x14ac:dyDescent="0.3">
      <c r="A99" s="237" t="s">
        <v>341</v>
      </c>
      <c r="B99" s="185" t="s">
        <v>146</v>
      </c>
      <c r="C99" s="196" t="s">
        <v>378</v>
      </c>
      <c r="D99" s="185"/>
      <c r="E99" s="188" t="s">
        <v>38</v>
      </c>
      <c r="F99" s="188"/>
      <c r="G99" s="188"/>
      <c r="H99" s="322"/>
      <c r="I99" s="318">
        <f>1400000/1000/3.85</f>
        <v>363.63636363636363</v>
      </c>
      <c r="J99" s="190">
        <v>100</v>
      </c>
      <c r="K99" s="191">
        <v>0</v>
      </c>
      <c r="L99" s="188" t="s">
        <v>533</v>
      </c>
      <c r="M99" s="198" t="s">
        <v>5</v>
      </c>
      <c r="N99" s="192">
        <v>42614</v>
      </c>
      <c r="O99" s="192">
        <f>N99+90</f>
        <v>42704</v>
      </c>
      <c r="P99" s="195" t="s">
        <v>79</v>
      </c>
      <c r="Q99" s="188"/>
      <c r="R99" s="285" t="s">
        <v>1</v>
      </c>
      <c r="S99" s="382"/>
      <c r="T99" s="88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</row>
    <row r="100" spans="1:16373" s="87" customFormat="1" ht="106.5" customHeight="1" x14ac:dyDescent="0.3">
      <c r="A100" s="237" t="s">
        <v>344</v>
      </c>
      <c r="B100" s="185" t="s">
        <v>146</v>
      </c>
      <c r="C100" s="288" t="s">
        <v>379</v>
      </c>
      <c r="D100" s="185"/>
      <c r="E100" s="188" t="s">
        <v>38</v>
      </c>
      <c r="F100" s="188"/>
      <c r="G100" s="188"/>
      <c r="H100" s="188" t="s">
        <v>502</v>
      </c>
      <c r="I100" s="318">
        <f>(320577+243630)/1000</f>
        <v>564.20699999999999</v>
      </c>
      <c r="J100" s="190">
        <v>100</v>
      </c>
      <c r="K100" s="191">
        <v>0</v>
      </c>
      <c r="L100" s="187" t="s">
        <v>580</v>
      </c>
      <c r="M100" s="198" t="s">
        <v>5</v>
      </c>
      <c r="N100" s="192">
        <v>42614</v>
      </c>
      <c r="O100" s="192">
        <v>42644</v>
      </c>
      <c r="P100" s="195" t="s">
        <v>79</v>
      </c>
      <c r="Q100" s="187" t="s">
        <v>633</v>
      </c>
      <c r="R100" s="285" t="s">
        <v>22</v>
      </c>
      <c r="S100" s="151"/>
      <c r="T100" s="88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</row>
    <row r="101" spans="1:16373" s="87" customFormat="1" ht="42.75" customHeight="1" x14ac:dyDescent="0.3">
      <c r="A101" s="237" t="s">
        <v>345</v>
      </c>
      <c r="B101" s="185" t="s">
        <v>146</v>
      </c>
      <c r="C101" s="288" t="s">
        <v>323</v>
      </c>
      <c r="D101" s="185" t="s">
        <v>399</v>
      </c>
      <c r="E101" s="188" t="s">
        <v>38</v>
      </c>
      <c r="F101" s="188"/>
      <c r="G101" s="188"/>
      <c r="H101" s="188" t="s">
        <v>512</v>
      </c>
      <c r="I101" s="318">
        <f>108.669+378.15</f>
        <v>486.81899999999996</v>
      </c>
      <c r="J101" s="190">
        <v>100</v>
      </c>
      <c r="K101" s="191">
        <v>0</v>
      </c>
      <c r="L101" s="187" t="s">
        <v>581</v>
      </c>
      <c r="M101" s="283" t="s">
        <v>5</v>
      </c>
      <c r="N101" s="192">
        <v>42675</v>
      </c>
      <c r="O101" s="192">
        <v>42705</v>
      </c>
      <c r="P101" s="327" t="s">
        <v>79</v>
      </c>
      <c r="Q101" s="188"/>
      <c r="R101" s="507" t="s">
        <v>67</v>
      </c>
      <c r="S101" s="153"/>
      <c r="T101" s="107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</row>
    <row r="102" spans="1:16373" s="87" customFormat="1" ht="59.25" customHeight="1" x14ac:dyDescent="0.3">
      <c r="A102" s="237" t="s">
        <v>438</v>
      </c>
      <c r="B102" s="185" t="s">
        <v>146</v>
      </c>
      <c r="C102" s="199" t="s">
        <v>435</v>
      </c>
      <c r="D102" s="288" t="s">
        <v>436</v>
      </c>
      <c r="E102" s="187" t="s">
        <v>38</v>
      </c>
      <c r="F102" s="186"/>
      <c r="G102" s="188"/>
      <c r="H102" s="188"/>
      <c r="I102" s="189">
        <f>649350.649350649/1000</f>
        <v>649.35064935064895</v>
      </c>
      <c r="J102" s="190">
        <v>100</v>
      </c>
      <c r="K102" s="191">
        <v>0</v>
      </c>
      <c r="L102" s="188" t="s">
        <v>437</v>
      </c>
      <c r="M102" s="283" t="s">
        <v>5</v>
      </c>
      <c r="N102" s="192">
        <v>42856</v>
      </c>
      <c r="O102" s="192">
        <f>N102+90</f>
        <v>42946</v>
      </c>
      <c r="P102" s="327" t="s">
        <v>79</v>
      </c>
      <c r="Q102" s="188"/>
      <c r="R102" s="285" t="s">
        <v>1</v>
      </c>
      <c r="S102" s="382"/>
      <c r="T102" s="91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5"/>
      <c r="AL102" s="365"/>
      <c r="AM102" s="365"/>
      <c r="AN102" s="365"/>
      <c r="AO102" s="365"/>
    </row>
    <row r="103" spans="1:16373" s="87" customFormat="1" ht="110.25" customHeight="1" x14ac:dyDescent="0.3">
      <c r="A103" s="237" t="s">
        <v>462</v>
      </c>
      <c r="B103" s="185" t="s">
        <v>146</v>
      </c>
      <c r="C103" s="199" t="s">
        <v>463</v>
      </c>
      <c r="D103" s="185" t="s">
        <v>474</v>
      </c>
      <c r="E103" s="187" t="s">
        <v>38</v>
      </c>
      <c r="F103" s="186"/>
      <c r="G103" s="188"/>
      <c r="H103" s="188" t="s">
        <v>464</v>
      </c>
      <c r="I103" s="189">
        <f>2594000/3.85/1000</f>
        <v>673.76623376623377</v>
      </c>
      <c r="J103" s="190">
        <v>100</v>
      </c>
      <c r="K103" s="191">
        <v>0</v>
      </c>
      <c r="L103" s="188" t="s">
        <v>531</v>
      </c>
      <c r="M103" s="283" t="s">
        <v>5</v>
      </c>
      <c r="N103" s="192">
        <v>42827</v>
      </c>
      <c r="O103" s="192">
        <f>N103+90</f>
        <v>42917</v>
      </c>
      <c r="P103" s="327" t="s">
        <v>79</v>
      </c>
      <c r="Q103" s="188"/>
      <c r="R103" s="507" t="s">
        <v>67</v>
      </c>
      <c r="S103" s="382"/>
      <c r="T103" s="180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5"/>
      <c r="AL103" s="365"/>
      <c r="AM103" s="365"/>
      <c r="AN103" s="365"/>
      <c r="AO103" s="365"/>
    </row>
    <row r="104" spans="1:16373" s="87" customFormat="1" ht="75" customHeight="1" x14ac:dyDescent="0.3">
      <c r="A104" s="329" t="s">
        <v>465</v>
      </c>
      <c r="B104" s="322" t="s">
        <v>146</v>
      </c>
      <c r="C104" s="291" t="s">
        <v>466</v>
      </c>
      <c r="D104" s="292" t="s">
        <v>475</v>
      </c>
      <c r="E104" s="293" t="s">
        <v>38</v>
      </c>
      <c r="F104" s="294"/>
      <c r="G104" s="295"/>
      <c r="H104" s="295"/>
      <c r="I104" s="296">
        <f>12771000/3.85/1000</f>
        <v>3317.1428571428573</v>
      </c>
      <c r="J104" s="297">
        <v>100</v>
      </c>
      <c r="K104" s="298">
        <v>0</v>
      </c>
      <c r="L104" s="295" t="s">
        <v>467</v>
      </c>
      <c r="M104" s="299" t="s">
        <v>5</v>
      </c>
      <c r="N104" s="300">
        <v>42811</v>
      </c>
      <c r="O104" s="300">
        <v>42826</v>
      </c>
      <c r="P104" s="516" t="s">
        <v>79</v>
      </c>
      <c r="Q104" s="295"/>
      <c r="R104" s="285" t="s">
        <v>7</v>
      </c>
      <c r="S104" s="113"/>
      <c r="T104" s="180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1"/>
      <c r="AE104" s="381"/>
      <c r="AF104" s="381"/>
      <c r="AG104" s="381"/>
      <c r="AH104" s="381"/>
      <c r="AI104" s="381"/>
      <c r="AJ104" s="381"/>
      <c r="AK104" s="381"/>
      <c r="AL104" s="381"/>
      <c r="AM104" s="381"/>
      <c r="AN104" s="381"/>
      <c r="AO104" s="381"/>
    </row>
    <row r="105" spans="1:16373" s="87" customFormat="1" ht="48.75" customHeight="1" x14ac:dyDescent="0.3">
      <c r="A105" s="237" t="s">
        <v>468</v>
      </c>
      <c r="B105" s="185" t="s">
        <v>146</v>
      </c>
      <c r="C105" s="199" t="s">
        <v>469</v>
      </c>
      <c r="D105" s="185" t="s">
        <v>564</v>
      </c>
      <c r="E105" s="187" t="s">
        <v>38</v>
      </c>
      <c r="F105" s="186"/>
      <c r="G105" s="188"/>
      <c r="H105" s="188" t="s">
        <v>354</v>
      </c>
      <c r="I105" s="189">
        <f>1500000/1000/3.85</f>
        <v>389.61038961038957</v>
      </c>
      <c r="J105" s="190">
        <v>100</v>
      </c>
      <c r="K105" s="191">
        <v>0</v>
      </c>
      <c r="L105" s="188" t="s">
        <v>448</v>
      </c>
      <c r="M105" s="283" t="s">
        <v>5</v>
      </c>
      <c r="N105" s="192">
        <v>42856</v>
      </c>
      <c r="O105" s="192">
        <f t="shared" ref="O105:O112" si="6">N105+90</f>
        <v>42946</v>
      </c>
      <c r="P105" s="327" t="s">
        <v>79</v>
      </c>
      <c r="Q105" s="188"/>
      <c r="R105" s="507" t="s">
        <v>1</v>
      </c>
      <c r="S105" s="382"/>
      <c r="T105" s="180"/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5"/>
      <c r="AE105" s="365"/>
      <c r="AF105" s="365"/>
      <c r="AG105" s="365"/>
      <c r="AH105" s="365"/>
      <c r="AI105" s="365"/>
      <c r="AJ105" s="365"/>
      <c r="AK105" s="365"/>
      <c r="AL105" s="365"/>
      <c r="AM105" s="365"/>
      <c r="AN105" s="365"/>
      <c r="AO105" s="365"/>
    </row>
    <row r="106" spans="1:16373" s="193" customFormat="1" ht="90.75" customHeight="1" x14ac:dyDescent="0.3">
      <c r="A106" s="237" t="s">
        <v>511</v>
      </c>
      <c r="B106" s="185" t="s">
        <v>146</v>
      </c>
      <c r="C106" s="199" t="s">
        <v>503</v>
      </c>
      <c r="D106" s="185" t="s">
        <v>504</v>
      </c>
      <c r="E106" s="187" t="s">
        <v>38</v>
      </c>
      <c r="F106" s="186"/>
      <c r="G106" s="188"/>
      <c r="H106" s="188" t="s">
        <v>610</v>
      </c>
      <c r="I106" s="189">
        <f>(550+70)/3.85</f>
        <v>161.03896103896105</v>
      </c>
      <c r="J106" s="190">
        <v>100</v>
      </c>
      <c r="K106" s="191">
        <v>0</v>
      </c>
      <c r="L106" s="187" t="s">
        <v>505</v>
      </c>
      <c r="M106" s="283" t="s">
        <v>5</v>
      </c>
      <c r="N106" s="192">
        <v>42827</v>
      </c>
      <c r="O106" s="192">
        <f t="shared" si="6"/>
        <v>42917</v>
      </c>
      <c r="P106" s="327" t="s">
        <v>79</v>
      </c>
      <c r="Q106" s="188"/>
      <c r="R106" s="285" t="s">
        <v>67</v>
      </c>
      <c r="S106" s="382"/>
      <c r="T106" s="180"/>
      <c r="U106" s="365"/>
      <c r="V106" s="365"/>
      <c r="W106" s="365"/>
      <c r="X106" s="365"/>
      <c r="Y106" s="365"/>
      <c r="Z106" s="365"/>
      <c r="AA106" s="365"/>
      <c r="AB106" s="365"/>
      <c r="AC106" s="365"/>
      <c r="AD106" s="365"/>
      <c r="AE106" s="365"/>
      <c r="AF106" s="365"/>
      <c r="AG106" s="365"/>
      <c r="AH106" s="365"/>
      <c r="AI106" s="365"/>
      <c r="AJ106" s="365"/>
      <c r="AK106" s="365"/>
      <c r="AL106" s="365"/>
      <c r="AM106" s="365"/>
      <c r="AN106" s="365"/>
      <c r="AO106" s="365"/>
    </row>
    <row r="107" spans="1:16373" s="197" customFormat="1" ht="48" customHeight="1" x14ac:dyDescent="0.3">
      <c r="A107" s="237" t="s">
        <v>542</v>
      </c>
      <c r="B107" s="185"/>
      <c r="C107" s="199" t="s">
        <v>543</v>
      </c>
      <c r="D107" s="185"/>
      <c r="E107" s="187" t="s">
        <v>39</v>
      </c>
      <c r="F107" s="186"/>
      <c r="G107" s="188"/>
      <c r="H107" s="188"/>
      <c r="I107" s="189">
        <f>11180124.22/1000</f>
        <v>11180.124220000002</v>
      </c>
      <c r="J107" s="190">
        <v>100</v>
      </c>
      <c r="K107" s="191"/>
      <c r="L107" s="187" t="s">
        <v>582</v>
      </c>
      <c r="M107" s="283" t="s">
        <v>4</v>
      </c>
      <c r="N107" s="192">
        <v>42826</v>
      </c>
      <c r="O107" s="192">
        <f t="shared" si="6"/>
        <v>42916</v>
      </c>
      <c r="P107" s="327"/>
      <c r="Q107" s="188"/>
      <c r="R107" s="285" t="s">
        <v>1</v>
      </c>
      <c r="S107" s="252"/>
      <c r="T107" s="253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</row>
    <row r="108" spans="1:16373" s="197" customFormat="1" ht="60.75" customHeight="1" x14ac:dyDescent="0.3">
      <c r="A108" s="237" t="s">
        <v>548</v>
      </c>
      <c r="B108" s="185"/>
      <c r="C108" s="199" t="s">
        <v>545</v>
      </c>
      <c r="D108" s="185" t="s">
        <v>544</v>
      </c>
      <c r="E108" s="187" t="s">
        <v>38</v>
      </c>
      <c r="F108" s="186"/>
      <c r="G108" s="188"/>
      <c r="H108" s="188" t="s">
        <v>611</v>
      </c>
      <c r="I108" s="189">
        <f>1226400/1000/3.85</f>
        <v>318.54545454545456</v>
      </c>
      <c r="J108" s="190">
        <v>100</v>
      </c>
      <c r="K108" s="191"/>
      <c r="L108" s="187" t="s">
        <v>583</v>
      </c>
      <c r="M108" s="283" t="s">
        <v>5</v>
      </c>
      <c r="N108" s="192">
        <v>42795</v>
      </c>
      <c r="O108" s="192">
        <f t="shared" si="6"/>
        <v>42885</v>
      </c>
      <c r="P108" s="327" t="s">
        <v>79</v>
      </c>
      <c r="Q108" s="188"/>
      <c r="R108" s="285" t="s">
        <v>67</v>
      </c>
      <c r="S108" s="382"/>
      <c r="T108" s="253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</row>
    <row r="109" spans="1:16373" s="197" customFormat="1" ht="44.25" customHeight="1" x14ac:dyDescent="0.3">
      <c r="A109" s="237" t="s">
        <v>549</v>
      </c>
      <c r="B109" s="185"/>
      <c r="C109" s="199" t="s">
        <v>547</v>
      </c>
      <c r="D109" s="185" t="s">
        <v>546</v>
      </c>
      <c r="E109" s="187" t="s">
        <v>38</v>
      </c>
      <c r="F109" s="186"/>
      <c r="G109" s="188"/>
      <c r="H109" s="188" t="s">
        <v>612</v>
      </c>
      <c r="I109" s="189">
        <f>633173.72/1000/3.85</f>
        <v>164.46070649350648</v>
      </c>
      <c r="J109" s="190">
        <v>100</v>
      </c>
      <c r="K109" s="191"/>
      <c r="L109" s="187" t="s">
        <v>565</v>
      </c>
      <c r="M109" s="283" t="s">
        <v>5</v>
      </c>
      <c r="N109" s="192">
        <v>42827</v>
      </c>
      <c r="O109" s="192">
        <f t="shared" si="6"/>
        <v>42917</v>
      </c>
      <c r="P109" s="327" t="s">
        <v>79</v>
      </c>
      <c r="Q109" s="188"/>
      <c r="R109" s="285" t="s">
        <v>67</v>
      </c>
      <c r="S109" s="382"/>
      <c r="T109" s="253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</row>
    <row r="110" spans="1:16373" s="197" customFormat="1" ht="42.75" customHeight="1" x14ac:dyDescent="0.3">
      <c r="A110" s="237" t="s">
        <v>552</v>
      </c>
      <c r="B110" s="185"/>
      <c r="C110" s="199" t="s">
        <v>550</v>
      </c>
      <c r="D110" s="185" t="s">
        <v>551</v>
      </c>
      <c r="E110" s="187" t="s">
        <v>38</v>
      </c>
      <c r="F110" s="186"/>
      <c r="G110" s="188"/>
      <c r="H110" s="188"/>
      <c r="I110" s="189">
        <f>750000/1000/3.85</f>
        <v>194.80519480519479</v>
      </c>
      <c r="J110" s="190">
        <v>100</v>
      </c>
      <c r="K110" s="191"/>
      <c r="L110" s="187" t="s">
        <v>584</v>
      </c>
      <c r="M110" s="283" t="s">
        <v>5</v>
      </c>
      <c r="N110" s="192">
        <v>42856</v>
      </c>
      <c r="O110" s="192">
        <f t="shared" si="6"/>
        <v>42946</v>
      </c>
      <c r="P110" s="327" t="s">
        <v>79</v>
      </c>
      <c r="Q110" s="188"/>
      <c r="R110" s="285" t="s">
        <v>1</v>
      </c>
      <c r="S110" s="382"/>
      <c r="T110" s="253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</row>
    <row r="111" spans="1:16373" s="197" customFormat="1" ht="81.75" customHeight="1" x14ac:dyDescent="0.3">
      <c r="A111" s="237" t="s">
        <v>553</v>
      </c>
      <c r="B111" s="185"/>
      <c r="C111" s="199" t="s">
        <v>554</v>
      </c>
      <c r="D111" s="185" t="s">
        <v>555</v>
      </c>
      <c r="E111" s="187" t="s">
        <v>38</v>
      </c>
      <c r="F111" s="186"/>
      <c r="G111" s="188"/>
      <c r="H111" s="188" t="s">
        <v>613</v>
      </c>
      <c r="I111" s="189">
        <f>2239334/1000/3.85</f>
        <v>581.64519480519471</v>
      </c>
      <c r="J111" s="190">
        <v>100</v>
      </c>
      <c r="K111" s="191"/>
      <c r="L111" s="187" t="s">
        <v>585</v>
      </c>
      <c r="M111" s="283" t="s">
        <v>5</v>
      </c>
      <c r="N111" s="192">
        <v>42827</v>
      </c>
      <c r="O111" s="192">
        <f t="shared" si="6"/>
        <v>42917</v>
      </c>
      <c r="P111" s="327" t="s">
        <v>79</v>
      </c>
      <c r="Q111" s="188"/>
      <c r="R111" s="285" t="s">
        <v>67</v>
      </c>
      <c r="S111" s="382"/>
      <c r="T111" s="253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</row>
    <row r="112" spans="1:16373" s="216" customFormat="1" ht="123" customHeight="1" x14ac:dyDescent="0.3">
      <c r="A112" s="237" t="s">
        <v>557</v>
      </c>
      <c r="B112" s="185" t="s">
        <v>146</v>
      </c>
      <c r="C112" s="185" t="s">
        <v>204</v>
      </c>
      <c r="D112" s="185" t="s">
        <v>429</v>
      </c>
      <c r="E112" s="187" t="s">
        <v>40</v>
      </c>
      <c r="F112" s="188"/>
      <c r="G112" s="188"/>
      <c r="H112" s="188" t="s">
        <v>614</v>
      </c>
      <c r="I112" s="358">
        <f>1600000/1000/3.85</f>
        <v>415.58441558441558</v>
      </c>
      <c r="J112" s="190">
        <v>100</v>
      </c>
      <c r="K112" s="191">
        <v>0</v>
      </c>
      <c r="L112" s="188" t="s">
        <v>330</v>
      </c>
      <c r="M112" s="198" t="s">
        <v>3</v>
      </c>
      <c r="N112" s="192">
        <v>42795</v>
      </c>
      <c r="O112" s="192">
        <f t="shared" si="6"/>
        <v>42885</v>
      </c>
      <c r="P112" s="327" t="s">
        <v>79</v>
      </c>
      <c r="Q112" s="188"/>
      <c r="R112" s="285" t="s">
        <v>67</v>
      </c>
      <c r="S112" s="382"/>
      <c r="T112" s="59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  <c r="IW112" s="86"/>
      <c r="IX112" s="86"/>
      <c r="IY112" s="86"/>
      <c r="IZ112" s="86"/>
      <c r="JA112" s="86"/>
      <c r="JB112" s="86"/>
      <c r="JC112" s="86"/>
      <c r="JD112" s="86"/>
      <c r="JE112" s="86"/>
      <c r="JF112" s="86"/>
      <c r="JG112" s="86"/>
      <c r="JH112" s="86"/>
      <c r="JI112" s="86"/>
      <c r="JJ112" s="86"/>
      <c r="JK112" s="86"/>
      <c r="JL112" s="86"/>
      <c r="JM112" s="86"/>
      <c r="JN112" s="86"/>
      <c r="JO112" s="86"/>
      <c r="JP112" s="86"/>
      <c r="JQ112" s="86"/>
      <c r="JR112" s="86"/>
      <c r="JS112" s="86"/>
      <c r="JT112" s="86"/>
      <c r="JU112" s="86"/>
      <c r="JV112" s="86"/>
      <c r="JW112" s="86"/>
      <c r="JX112" s="86"/>
      <c r="JY112" s="86"/>
      <c r="JZ112" s="86"/>
      <c r="KA112" s="86"/>
      <c r="KB112" s="86"/>
      <c r="KC112" s="86"/>
      <c r="KD112" s="86"/>
      <c r="KE112" s="86"/>
      <c r="KF112" s="86"/>
      <c r="KG112" s="86"/>
      <c r="KH112" s="86"/>
      <c r="KI112" s="86"/>
      <c r="KJ112" s="86"/>
      <c r="KK112" s="86"/>
      <c r="KL112" s="86"/>
      <c r="KM112" s="86"/>
      <c r="KN112" s="86"/>
      <c r="KO112" s="86"/>
      <c r="KP112" s="86"/>
      <c r="KQ112" s="86"/>
      <c r="KR112" s="86"/>
      <c r="KS112" s="86"/>
      <c r="KT112" s="86"/>
      <c r="KU112" s="86"/>
      <c r="KV112" s="86"/>
      <c r="KW112" s="86"/>
      <c r="KX112" s="86"/>
      <c r="KY112" s="86"/>
      <c r="KZ112" s="86"/>
      <c r="LA112" s="86"/>
      <c r="LB112" s="86"/>
      <c r="LC112" s="86"/>
      <c r="LD112" s="86"/>
      <c r="LE112" s="86"/>
      <c r="LF112" s="86"/>
      <c r="LG112" s="86"/>
      <c r="LH112" s="86"/>
      <c r="LI112" s="86"/>
      <c r="LJ112" s="86"/>
      <c r="LK112" s="86"/>
      <c r="LL112" s="86"/>
      <c r="LM112" s="86"/>
      <c r="LN112" s="86"/>
      <c r="LO112" s="86"/>
      <c r="LP112" s="86"/>
      <c r="LQ112" s="86"/>
      <c r="LR112" s="86"/>
      <c r="LS112" s="86"/>
      <c r="LT112" s="86"/>
      <c r="LU112" s="86"/>
      <c r="LV112" s="86"/>
      <c r="LW112" s="86"/>
      <c r="LX112" s="86"/>
      <c r="LY112" s="86"/>
      <c r="LZ112" s="86"/>
      <c r="MA112" s="86"/>
      <c r="MB112" s="86"/>
      <c r="MC112" s="86"/>
      <c r="MD112" s="86"/>
      <c r="ME112" s="86"/>
      <c r="MF112" s="86"/>
      <c r="MG112" s="86"/>
      <c r="MH112" s="86"/>
      <c r="MI112" s="86"/>
      <c r="MJ112" s="86"/>
      <c r="MK112" s="86"/>
      <c r="ML112" s="86"/>
      <c r="MM112" s="86"/>
      <c r="MN112" s="86"/>
      <c r="MO112" s="86"/>
      <c r="MP112" s="86"/>
      <c r="MQ112" s="86"/>
      <c r="MR112" s="86"/>
      <c r="MS112" s="86"/>
      <c r="MT112" s="86"/>
      <c r="MU112" s="86"/>
      <c r="MV112" s="86"/>
      <c r="MW112" s="86"/>
      <c r="MX112" s="86"/>
      <c r="MY112" s="86"/>
      <c r="MZ112" s="86"/>
      <c r="NA112" s="86"/>
      <c r="NB112" s="86"/>
      <c r="NC112" s="86"/>
      <c r="ND112" s="86"/>
      <c r="NE112" s="86"/>
      <c r="NF112" s="86"/>
      <c r="NG112" s="86"/>
      <c r="NH112" s="86"/>
      <c r="NI112" s="86"/>
      <c r="NJ112" s="86"/>
      <c r="NK112" s="86"/>
      <c r="NL112" s="86"/>
      <c r="NM112" s="86"/>
      <c r="NN112" s="86"/>
      <c r="NO112" s="86"/>
      <c r="NP112" s="86"/>
      <c r="NQ112" s="86"/>
      <c r="NR112" s="86"/>
      <c r="NS112" s="86"/>
      <c r="NT112" s="86"/>
      <c r="NU112" s="86"/>
      <c r="NV112" s="86"/>
      <c r="NW112" s="86"/>
      <c r="NX112" s="86"/>
      <c r="NY112" s="86"/>
      <c r="NZ112" s="86"/>
      <c r="OA112" s="86"/>
      <c r="OB112" s="86"/>
      <c r="OC112" s="86"/>
      <c r="OD112" s="86"/>
      <c r="OE112" s="86"/>
      <c r="OF112" s="86"/>
      <c r="OG112" s="86"/>
      <c r="OH112" s="86"/>
      <c r="OI112" s="86"/>
      <c r="OJ112" s="86"/>
      <c r="OK112" s="86"/>
      <c r="OL112" s="86"/>
      <c r="OM112" s="86"/>
      <c r="ON112" s="86"/>
      <c r="OO112" s="86"/>
      <c r="OP112" s="86"/>
      <c r="OQ112" s="86"/>
      <c r="OR112" s="86"/>
      <c r="OS112" s="86"/>
      <c r="OT112" s="86"/>
      <c r="OU112" s="86"/>
      <c r="OV112" s="86"/>
      <c r="OW112" s="86"/>
      <c r="OX112" s="86"/>
      <c r="OY112" s="86"/>
      <c r="OZ112" s="86"/>
      <c r="PA112" s="86"/>
      <c r="PB112" s="86"/>
      <c r="PC112" s="86"/>
      <c r="PD112" s="86"/>
      <c r="PE112" s="86"/>
      <c r="PF112" s="86"/>
      <c r="PG112" s="86"/>
      <c r="PH112" s="86"/>
      <c r="PI112" s="86"/>
      <c r="PJ112" s="86"/>
      <c r="PK112" s="86"/>
      <c r="PL112" s="86"/>
      <c r="PM112" s="86"/>
      <c r="PN112" s="86"/>
      <c r="PO112" s="86"/>
      <c r="PP112" s="86"/>
      <c r="PQ112" s="86"/>
      <c r="PR112" s="86"/>
      <c r="PS112" s="86"/>
      <c r="PT112" s="86"/>
      <c r="PU112" s="86"/>
      <c r="PV112" s="86"/>
      <c r="PW112" s="86"/>
      <c r="PX112" s="86"/>
      <c r="PY112" s="86"/>
      <c r="PZ112" s="86"/>
      <c r="QA112" s="86"/>
      <c r="QB112" s="86"/>
      <c r="QC112" s="86"/>
      <c r="QD112" s="86"/>
      <c r="QE112" s="86"/>
      <c r="QF112" s="86"/>
      <c r="QG112" s="86"/>
      <c r="QH112" s="86"/>
      <c r="QI112" s="86"/>
      <c r="QJ112" s="86"/>
      <c r="QK112" s="86"/>
      <c r="QL112" s="86"/>
      <c r="QM112" s="86"/>
      <c r="QN112" s="86"/>
      <c r="QO112" s="86"/>
      <c r="QP112" s="86"/>
      <c r="QQ112" s="86"/>
      <c r="QR112" s="86"/>
      <c r="QS112" s="86"/>
      <c r="QT112" s="86"/>
      <c r="QU112" s="86"/>
      <c r="QV112" s="86"/>
      <c r="QW112" s="86"/>
      <c r="QX112" s="86"/>
      <c r="QY112" s="86"/>
      <c r="QZ112" s="86"/>
      <c r="RA112" s="86"/>
      <c r="RB112" s="86"/>
      <c r="RC112" s="86"/>
      <c r="RD112" s="86"/>
      <c r="RE112" s="86"/>
      <c r="RF112" s="86"/>
      <c r="RG112" s="86"/>
      <c r="RH112" s="86"/>
      <c r="RI112" s="86"/>
      <c r="RJ112" s="86"/>
      <c r="RK112" s="86"/>
      <c r="RL112" s="86"/>
      <c r="RM112" s="86"/>
      <c r="RN112" s="86"/>
      <c r="RO112" s="86"/>
      <c r="RP112" s="86"/>
      <c r="RQ112" s="86"/>
      <c r="RR112" s="86"/>
      <c r="RS112" s="86"/>
      <c r="RT112" s="86"/>
      <c r="RU112" s="86"/>
      <c r="RV112" s="86"/>
      <c r="RW112" s="86"/>
      <c r="RX112" s="86"/>
      <c r="RY112" s="86"/>
      <c r="RZ112" s="86"/>
      <c r="SA112" s="86"/>
      <c r="SB112" s="86"/>
      <c r="SC112" s="86"/>
      <c r="SD112" s="86"/>
      <c r="SE112" s="86"/>
      <c r="SF112" s="86"/>
      <c r="SG112" s="86"/>
      <c r="SH112" s="86"/>
      <c r="SI112" s="86"/>
      <c r="SJ112" s="86"/>
      <c r="SK112" s="86"/>
      <c r="SL112" s="86"/>
      <c r="SM112" s="86"/>
      <c r="SN112" s="86"/>
      <c r="SO112" s="86"/>
      <c r="SP112" s="86"/>
      <c r="SQ112" s="86"/>
      <c r="SR112" s="86"/>
      <c r="SS112" s="86"/>
      <c r="ST112" s="86"/>
      <c r="SU112" s="86"/>
      <c r="SV112" s="86"/>
      <c r="SW112" s="86"/>
      <c r="SX112" s="86"/>
      <c r="SY112" s="86"/>
      <c r="SZ112" s="86"/>
      <c r="TA112" s="86"/>
      <c r="TB112" s="86"/>
      <c r="TC112" s="86"/>
      <c r="TD112" s="86"/>
      <c r="TE112" s="86"/>
      <c r="TF112" s="86"/>
      <c r="TG112" s="86"/>
      <c r="TH112" s="86"/>
      <c r="TI112" s="86"/>
      <c r="TJ112" s="86"/>
      <c r="TK112" s="86"/>
      <c r="TL112" s="86"/>
      <c r="TM112" s="86"/>
      <c r="TN112" s="86"/>
      <c r="TO112" s="86"/>
      <c r="TP112" s="86"/>
      <c r="TQ112" s="86"/>
      <c r="TR112" s="86"/>
      <c r="TS112" s="86"/>
      <c r="TT112" s="86"/>
      <c r="TU112" s="86"/>
      <c r="TV112" s="86"/>
      <c r="TW112" s="86"/>
      <c r="TX112" s="86"/>
      <c r="TY112" s="86"/>
      <c r="TZ112" s="86"/>
      <c r="UA112" s="86"/>
      <c r="UB112" s="86"/>
      <c r="UC112" s="86"/>
      <c r="UD112" s="86"/>
      <c r="UE112" s="86"/>
      <c r="UF112" s="86"/>
      <c r="UG112" s="86"/>
      <c r="UH112" s="86"/>
      <c r="UI112" s="86"/>
      <c r="UJ112" s="86"/>
      <c r="UK112" s="86"/>
      <c r="UL112" s="86"/>
      <c r="UM112" s="86"/>
      <c r="UN112" s="86"/>
      <c r="UO112" s="86"/>
      <c r="UP112" s="86"/>
      <c r="UQ112" s="86"/>
      <c r="UR112" s="86"/>
      <c r="US112" s="86"/>
      <c r="UT112" s="86"/>
      <c r="UU112" s="86"/>
      <c r="UV112" s="86"/>
      <c r="UW112" s="86"/>
      <c r="UX112" s="86"/>
      <c r="UY112" s="86"/>
      <c r="UZ112" s="86"/>
      <c r="VA112" s="86"/>
      <c r="VB112" s="86"/>
      <c r="VC112" s="86"/>
      <c r="VD112" s="86"/>
      <c r="VE112" s="86"/>
      <c r="VF112" s="86"/>
      <c r="VG112" s="86"/>
      <c r="VH112" s="86"/>
      <c r="VI112" s="86"/>
      <c r="VJ112" s="86"/>
      <c r="VK112" s="86"/>
      <c r="VL112" s="86"/>
      <c r="VM112" s="86"/>
      <c r="VN112" s="86"/>
      <c r="VO112" s="86"/>
      <c r="VP112" s="86"/>
      <c r="VQ112" s="86"/>
      <c r="VR112" s="86"/>
      <c r="VS112" s="86"/>
      <c r="VT112" s="86"/>
      <c r="VU112" s="86"/>
      <c r="VV112" s="86"/>
      <c r="VW112" s="86"/>
      <c r="VX112" s="86"/>
      <c r="VY112" s="86"/>
      <c r="VZ112" s="86"/>
      <c r="WA112" s="86"/>
      <c r="WB112" s="86"/>
      <c r="WC112" s="86"/>
      <c r="WD112" s="86"/>
      <c r="WE112" s="86"/>
      <c r="WF112" s="86"/>
      <c r="WG112" s="86"/>
      <c r="WH112" s="86"/>
      <c r="WI112" s="86"/>
      <c r="WJ112" s="86"/>
      <c r="WK112" s="86"/>
      <c r="WL112" s="86"/>
      <c r="WM112" s="86"/>
      <c r="WN112" s="86"/>
      <c r="WO112" s="86"/>
      <c r="WP112" s="86"/>
      <c r="WQ112" s="86"/>
      <c r="WR112" s="86"/>
      <c r="WS112" s="86"/>
      <c r="WT112" s="86"/>
      <c r="WU112" s="86"/>
      <c r="WV112" s="86"/>
      <c r="WW112" s="86"/>
      <c r="WX112" s="86"/>
      <c r="WY112" s="86"/>
      <c r="WZ112" s="86"/>
      <c r="XA112" s="86"/>
      <c r="XB112" s="86"/>
      <c r="XC112" s="86"/>
      <c r="XD112" s="86"/>
      <c r="XE112" s="86"/>
      <c r="XF112" s="86"/>
      <c r="XG112" s="86"/>
      <c r="XH112" s="86"/>
      <c r="XI112" s="86"/>
      <c r="XJ112" s="86"/>
      <c r="XK112" s="86"/>
      <c r="XL112" s="86"/>
      <c r="XM112" s="86"/>
      <c r="XN112" s="86"/>
      <c r="XO112" s="86"/>
      <c r="XP112" s="86"/>
      <c r="XQ112" s="86"/>
      <c r="XR112" s="86"/>
      <c r="XS112" s="86"/>
      <c r="XT112" s="86"/>
      <c r="XU112" s="86"/>
      <c r="XV112" s="86"/>
      <c r="XW112" s="86"/>
      <c r="XX112" s="86"/>
      <c r="XY112" s="86"/>
      <c r="XZ112" s="86"/>
      <c r="YA112" s="86"/>
      <c r="YB112" s="86"/>
      <c r="YC112" s="86"/>
      <c r="YD112" s="86"/>
      <c r="YE112" s="86"/>
      <c r="YF112" s="86"/>
      <c r="YG112" s="86"/>
      <c r="YH112" s="86"/>
      <c r="YI112" s="86"/>
      <c r="YJ112" s="86"/>
      <c r="YK112" s="86"/>
      <c r="YL112" s="86"/>
      <c r="YM112" s="86"/>
      <c r="YN112" s="86"/>
      <c r="YO112" s="86"/>
      <c r="YP112" s="86"/>
      <c r="YQ112" s="86"/>
      <c r="YR112" s="86"/>
      <c r="YS112" s="86"/>
      <c r="YT112" s="86"/>
      <c r="YU112" s="86"/>
      <c r="YV112" s="86"/>
      <c r="YW112" s="86"/>
      <c r="YX112" s="86"/>
      <c r="YY112" s="86"/>
      <c r="YZ112" s="86"/>
      <c r="ZA112" s="86"/>
      <c r="ZB112" s="86"/>
      <c r="ZC112" s="86"/>
      <c r="ZD112" s="86"/>
      <c r="ZE112" s="86"/>
      <c r="ZF112" s="86"/>
      <c r="ZG112" s="86"/>
      <c r="ZH112" s="86"/>
      <c r="ZI112" s="86"/>
      <c r="ZJ112" s="86"/>
      <c r="ZK112" s="86"/>
      <c r="ZL112" s="86"/>
      <c r="ZM112" s="86"/>
      <c r="ZN112" s="86"/>
      <c r="ZO112" s="86"/>
      <c r="ZP112" s="86"/>
      <c r="ZQ112" s="86"/>
      <c r="ZR112" s="86"/>
      <c r="ZS112" s="86"/>
      <c r="ZT112" s="86"/>
      <c r="ZU112" s="86"/>
      <c r="ZV112" s="86"/>
      <c r="ZW112" s="86"/>
      <c r="ZX112" s="86"/>
      <c r="ZY112" s="86"/>
      <c r="ZZ112" s="86"/>
      <c r="AAA112" s="86"/>
      <c r="AAB112" s="86"/>
      <c r="AAC112" s="86"/>
      <c r="AAD112" s="86"/>
      <c r="AAE112" s="86"/>
      <c r="AAF112" s="86"/>
      <c r="AAG112" s="86"/>
      <c r="AAH112" s="86"/>
      <c r="AAI112" s="86"/>
      <c r="AAJ112" s="86"/>
      <c r="AAK112" s="86"/>
      <c r="AAL112" s="86"/>
      <c r="AAM112" s="86"/>
      <c r="AAN112" s="86"/>
      <c r="AAO112" s="86"/>
      <c r="AAP112" s="86"/>
      <c r="AAQ112" s="86"/>
      <c r="AAR112" s="86"/>
      <c r="AAS112" s="86"/>
      <c r="AAT112" s="86"/>
      <c r="AAU112" s="86"/>
      <c r="AAV112" s="86"/>
      <c r="AAW112" s="86"/>
      <c r="AAX112" s="86"/>
      <c r="AAY112" s="86"/>
      <c r="AAZ112" s="86"/>
      <c r="ABA112" s="86"/>
      <c r="ABB112" s="86"/>
      <c r="ABC112" s="86"/>
      <c r="ABD112" s="86"/>
      <c r="ABE112" s="86"/>
      <c r="ABF112" s="86"/>
      <c r="ABG112" s="86"/>
      <c r="ABH112" s="86"/>
      <c r="ABI112" s="86"/>
      <c r="ABJ112" s="86"/>
      <c r="ABK112" s="86"/>
      <c r="ABL112" s="86"/>
      <c r="ABM112" s="86"/>
      <c r="ABN112" s="86"/>
      <c r="ABO112" s="86"/>
      <c r="ABP112" s="86"/>
      <c r="ABQ112" s="86"/>
      <c r="ABR112" s="86"/>
      <c r="ABS112" s="86"/>
      <c r="ABT112" s="86"/>
      <c r="ABU112" s="86"/>
      <c r="ABV112" s="86"/>
      <c r="ABW112" s="86"/>
      <c r="ABX112" s="86"/>
      <c r="ABY112" s="86"/>
      <c r="ABZ112" s="86"/>
      <c r="ACA112" s="86"/>
      <c r="ACB112" s="86"/>
      <c r="ACC112" s="86"/>
      <c r="ACD112" s="86"/>
      <c r="ACE112" s="86"/>
      <c r="ACF112" s="86"/>
      <c r="ACG112" s="86"/>
      <c r="ACH112" s="86"/>
      <c r="ACI112" s="86"/>
      <c r="ACJ112" s="86"/>
      <c r="ACK112" s="86"/>
      <c r="ACL112" s="86"/>
      <c r="ACM112" s="86"/>
      <c r="ACN112" s="86"/>
      <c r="ACO112" s="86"/>
      <c r="ACP112" s="86"/>
      <c r="ACQ112" s="86"/>
      <c r="ACR112" s="86"/>
      <c r="ACS112" s="86"/>
      <c r="ACT112" s="86"/>
      <c r="ACU112" s="86"/>
      <c r="ACV112" s="86"/>
      <c r="ACW112" s="86"/>
      <c r="ACX112" s="86"/>
      <c r="ACY112" s="86"/>
      <c r="ACZ112" s="86"/>
      <c r="ADA112" s="86"/>
      <c r="ADB112" s="86"/>
      <c r="ADC112" s="86"/>
      <c r="ADD112" s="86"/>
      <c r="ADE112" s="86"/>
      <c r="ADF112" s="86"/>
      <c r="ADG112" s="86"/>
      <c r="ADH112" s="86"/>
      <c r="ADI112" s="86"/>
      <c r="ADJ112" s="86"/>
      <c r="ADK112" s="86"/>
      <c r="ADL112" s="86"/>
      <c r="ADM112" s="86"/>
      <c r="ADN112" s="86"/>
      <c r="ADO112" s="86"/>
      <c r="ADP112" s="86"/>
      <c r="ADQ112" s="86"/>
      <c r="ADR112" s="86"/>
      <c r="ADS112" s="86"/>
      <c r="ADT112" s="86"/>
      <c r="ADU112" s="86"/>
      <c r="ADV112" s="86"/>
      <c r="ADW112" s="86"/>
      <c r="ADX112" s="86"/>
      <c r="ADY112" s="86"/>
      <c r="ADZ112" s="86"/>
      <c r="AEA112" s="86"/>
      <c r="AEB112" s="86"/>
      <c r="AEC112" s="86"/>
      <c r="AED112" s="86"/>
      <c r="AEE112" s="86"/>
      <c r="AEF112" s="86"/>
      <c r="AEG112" s="86"/>
      <c r="AEH112" s="86"/>
      <c r="AEI112" s="86"/>
      <c r="AEJ112" s="86"/>
      <c r="AEK112" s="86"/>
      <c r="AEL112" s="86"/>
      <c r="AEM112" s="86"/>
      <c r="AEN112" s="86"/>
      <c r="AEO112" s="86"/>
      <c r="AEP112" s="86"/>
      <c r="AEQ112" s="86"/>
      <c r="AER112" s="86"/>
      <c r="AES112" s="86"/>
      <c r="AET112" s="86"/>
      <c r="AEU112" s="86"/>
      <c r="AEV112" s="86"/>
      <c r="AEW112" s="86"/>
      <c r="AEX112" s="86"/>
      <c r="AEY112" s="86"/>
      <c r="AEZ112" s="86"/>
      <c r="AFA112" s="86"/>
      <c r="AFB112" s="86"/>
      <c r="AFC112" s="86"/>
      <c r="AFD112" s="86"/>
      <c r="AFE112" s="86"/>
      <c r="AFF112" s="86"/>
      <c r="AFG112" s="86"/>
      <c r="AFH112" s="86"/>
      <c r="AFI112" s="86"/>
      <c r="AFJ112" s="86"/>
      <c r="AFK112" s="86"/>
      <c r="AFL112" s="86"/>
      <c r="AFM112" s="86"/>
      <c r="AFN112" s="86"/>
      <c r="AFO112" s="86"/>
      <c r="AFP112" s="86"/>
      <c r="AFQ112" s="86"/>
      <c r="AFR112" s="86"/>
      <c r="AFS112" s="86"/>
      <c r="AFT112" s="86"/>
      <c r="AFU112" s="86"/>
      <c r="AFV112" s="86"/>
      <c r="AFW112" s="86"/>
      <c r="AFX112" s="86"/>
      <c r="AFY112" s="86"/>
      <c r="AFZ112" s="86"/>
      <c r="AGA112" s="86"/>
      <c r="AGB112" s="86"/>
      <c r="AGC112" s="86"/>
      <c r="AGD112" s="86"/>
      <c r="AGE112" s="86"/>
      <c r="AGF112" s="86"/>
      <c r="AGG112" s="86"/>
      <c r="AGH112" s="86"/>
      <c r="AGI112" s="86"/>
      <c r="AGJ112" s="86"/>
      <c r="AGK112" s="86"/>
      <c r="AGL112" s="86"/>
      <c r="AGM112" s="86"/>
      <c r="AGN112" s="86"/>
      <c r="AGO112" s="86"/>
      <c r="AGP112" s="86"/>
      <c r="AGQ112" s="86"/>
      <c r="AGR112" s="86"/>
      <c r="AGS112" s="86"/>
      <c r="AGT112" s="86"/>
      <c r="AGU112" s="86"/>
      <c r="AGV112" s="86"/>
      <c r="AGW112" s="86"/>
      <c r="AGX112" s="86"/>
      <c r="AGY112" s="86"/>
      <c r="AGZ112" s="86"/>
      <c r="AHA112" s="86"/>
      <c r="AHB112" s="86"/>
      <c r="AHC112" s="86"/>
      <c r="AHD112" s="86"/>
      <c r="AHE112" s="86"/>
      <c r="AHF112" s="86"/>
      <c r="AHG112" s="86"/>
      <c r="AHH112" s="86"/>
      <c r="AHI112" s="86"/>
      <c r="AHJ112" s="86"/>
      <c r="AHK112" s="86"/>
      <c r="AHL112" s="86"/>
      <c r="AHM112" s="86"/>
      <c r="AHN112" s="86"/>
      <c r="AHO112" s="86"/>
      <c r="AHP112" s="86"/>
      <c r="AHQ112" s="86"/>
      <c r="AHR112" s="86"/>
      <c r="AHS112" s="86"/>
      <c r="AHT112" s="86"/>
      <c r="AHU112" s="86"/>
      <c r="AHV112" s="86"/>
      <c r="AHW112" s="86"/>
      <c r="AHX112" s="86"/>
      <c r="AHY112" s="86"/>
      <c r="AHZ112" s="86"/>
      <c r="AIA112" s="86"/>
      <c r="AIB112" s="86"/>
      <c r="AIC112" s="86"/>
      <c r="AID112" s="86"/>
      <c r="AIE112" s="86"/>
      <c r="AIF112" s="86"/>
      <c r="AIG112" s="86"/>
      <c r="AIH112" s="86"/>
      <c r="AII112" s="86"/>
      <c r="AIJ112" s="86"/>
      <c r="AIK112" s="86"/>
      <c r="AIL112" s="86"/>
      <c r="AIM112" s="86"/>
      <c r="AIN112" s="86"/>
      <c r="AIO112" s="86"/>
      <c r="AIP112" s="86"/>
      <c r="AIQ112" s="86"/>
      <c r="AIR112" s="86"/>
      <c r="AIS112" s="86"/>
      <c r="AIT112" s="86"/>
      <c r="AIU112" s="86"/>
      <c r="AIV112" s="86"/>
      <c r="AIW112" s="86"/>
      <c r="AIX112" s="86"/>
      <c r="AIY112" s="86"/>
      <c r="AIZ112" s="86"/>
      <c r="AJA112" s="86"/>
      <c r="AJB112" s="86"/>
      <c r="AJC112" s="86"/>
      <c r="AJD112" s="86"/>
      <c r="AJE112" s="86"/>
      <c r="AJF112" s="86"/>
      <c r="AJG112" s="86"/>
      <c r="AJH112" s="86"/>
      <c r="AJI112" s="86"/>
      <c r="AJJ112" s="86"/>
      <c r="AJK112" s="86"/>
      <c r="AJL112" s="86"/>
      <c r="AJM112" s="86"/>
      <c r="AJN112" s="86"/>
      <c r="AJO112" s="86"/>
      <c r="AJP112" s="86"/>
      <c r="AJQ112" s="86"/>
      <c r="AJR112" s="86"/>
      <c r="AJS112" s="86"/>
      <c r="AJT112" s="86"/>
      <c r="AJU112" s="86"/>
      <c r="AJV112" s="86"/>
      <c r="AJW112" s="86"/>
      <c r="AJX112" s="86"/>
      <c r="AJY112" s="86"/>
      <c r="AJZ112" s="86"/>
      <c r="AKA112" s="86"/>
      <c r="AKB112" s="86"/>
      <c r="AKC112" s="86"/>
      <c r="AKD112" s="86"/>
      <c r="AKE112" s="86"/>
      <c r="AKF112" s="86"/>
      <c r="AKG112" s="86"/>
      <c r="AKH112" s="86"/>
      <c r="AKI112" s="86"/>
      <c r="AKJ112" s="86"/>
      <c r="AKK112" s="86"/>
      <c r="AKL112" s="86"/>
      <c r="AKM112" s="86"/>
      <c r="AKN112" s="86"/>
      <c r="AKO112" s="86"/>
      <c r="AKP112" s="86"/>
      <c r="AKQ112" s="86"/>
      <c r="AKR112" s="86"/>
      <c r="AKS112" s="86"/>
      <c r="AKT112" s="86"/>
      <c r="AKU112" s="86"/>
      <c r="AKV112" s="86"/>
      <c r="AKW112" s="86"/>
      <c r="AKX112" s="86"/>
      <c r="AKY112" s="86"/>
      <c r="AKZ112" s="86"/>
      <c r="ALA112" s="86"/>
      <c r="ALB112" s="86"/>
      <c r="ALC112" s="86"/>
      <c r="ALD112" s="86"/>
      <c r="ALE112" s="86"/>
      <c r="ALF112" s="86"/>
      <c r="ALG112" s="86"/>
      <c r="ALH112" s="86"/>
      <c r="ALI112" s="86"/>
      <c r="ALJ112" s="86"/>
      <c r="ALK112" s="86"/>
      <c r="ALL112" s="86"/>
      <c r="ALM112" s="86"/>
      <c r="ALN112" s="86"/>
      <c r="ALO112" s="86"/>
      <c r="ALP112" s="86"/>
      <c r="ALQ112" s="86"/>
      <c r="ALR112" s="86"/>
      <c r="ALS112" s="86"/>
      <c r="ALT112" s="86"/>
      <c r="ALU112" s="86"/>
      <c r="ALV112" s="86"/>
      <c r="ALW112" s="86"/>
      <c r="ALX112" s="86"/>
      <c r="ALY112" s="86"/>
      <c r="ALZ112" s="86"/>
      <c r="AMA112" s="86"/>
      <c r="AMB112" s="86"/>
      <c r="AMC112" s="86"/>
      <c r="AMD112" s="86"/>
      <c r="AME112" s="86"/>
      <c r="AMF112" s="86"/>
      <c r="AMG112" s="86"/>
      <c r="AMH112" s="86"/>
      <c r="AMI112" s="86"/>
      <c r="AMJ112" s="86"/>
      <c r="AMK112" s="86"/>
      <c r="AML112" s="86"/>
      <c r="AMM112" s="86"/>
      <c r="AMN112" s="86"/>
      <c r="AMO112" s="86"/>
      <c r="AMP112" s="86"/>
      <c r="AMQ112" s="86"/>
      <c r="AMR112" s="86"/>
      <c r="AMS112" s="86"/>
      <c r="AMT112" s="86"/>
      <c r="AMU112" s="86"/>
      <c r="AMV112" s="86"/>
      <c r="AMW112" s="86"/>
      <c r="AMX112" s="86"/>
      <c r="AMY112" s="86"/>
      <c r="AMZ112" s="86"/>
      <c r="ANA112" s="86"/>
      <c r="ANB112" s="86"/>
      <c r="ANC112" s="86"/>
      <c r="AND112" s="86"/>
      <c r="ANE112" s="86"/>
      <c r="ANF112" s="86"/>
      <c r="ANG112" s="86"/>
      <c r="ANH112" s="86"/>
      <c r="ANI112" s="86"/>
      <c r="ANJ112" s="86"/>
      <c r="ANK112" s="86"/>
      <c r="ANL112" s="86"/>
      <c r="ANM112" s="86"/>
      <c r="ANN112" s="86"/>
      <c r="ANO112" s="86"/>
      <c r="ANP112" s="86"/>
      <c r="ANQ112" s="86"/>
      <c r="ANR112" s="86"/>
      <c r="ANS112" s="86"/>
      <c r="ANT112" s="86"/>
      <c r="ANU112" s="86"/>
      <c r="ANV112" s="86"/>
      <c r="ANW112" s="86"/>
      <c r="ANX112" s="86"/>
      <c r="ANY112" s="86"/>
      <c r="ANZ112" s="86"/>
      <c r="AOA112" s="86"/>
      <c r="AOB112" s="86"/>
      <c r="AOC112" s="86"/>
      <c r="AOD112" s="86"/>
      <c r="AOE112" s="86"/>
      <c r="AOF112" s="86"/>
      <c r="AOG112" s="86"/>
      <c r="AOH112" s="86"/>
      <c r="AOI112" s="86"/>
      <c r="AOJ112" s="86"/>
      <c r="AOK112" s="86"/>
      <c r="AOL112" s="86"/>
      <c r="AOM112" s="86"/>
      <c r="AON112" s="86"/>
      <c r="AOO112" s="86"/>
      <c r="AOP112" s="86"/>
      <c r="AOQ112" s="86"/>
      <c r="AOR112" s="86"/>
      <c r="AOS112" s="86"/>
      <c r="AOT112" s="86"/>
      <c r="AOU112" s="86"/>
      <c r="AOV112" s="86"/>
      <c r="AOW112" s="86"/>
      <c r="AOX112" s="86"/>
      <c r="AOY112" s="86"/>
      <c r="AOZ112" s="86"/>
      <c r="APA112" s="86"/>
      <c r="APB112" s="86"/>
      <c r="APC112" s="86"/>
      <c r="APD112" s="86"/>
      <c r="APE112" s="86"/>
      <c r="APF112" s="86"/>
      <c r="APG112" s="86"/>
      <c r="APH112" s="86"/>
      <c r="API112" s="86"/>
      <c r="APJ112" s="86"/>
      <c r="APK112" s="86"/>
      <c r="APL112" s="86"/>
      <c r="APM112" s="86"/>
      <c r="APN112" s="86"/>
      <c r="APO112" s="86"/>
      <c r="APP112" s="86"/>
      <c r="APQ112" s="86"/>
      <c r="APR112" s="86"/>
      <c r="APS112" s="86"/>
      <c r="APT112" s="86"/>
      <c r="APU112" s="86"/>
      <c r="APV112" s="86"/>
      <c r="APW112" s="86"/>
      <c r="APX112" s="86"/>
      <c r="APY112" s="86"/>
      <c r="APZ112" s="86"/>
      <c r="AQA112" s="86"/>
      <c r="AQB112" s="86"/>
      <c r="AQC112" s="86"/>
      <c r="AQD112" s="86"/>
      <c r="AQE112" s="86"/>
      <c r="AQF112" s="86"/>
      <c r="AQG112" s="86"/>
      <c r="AQH112" s="86"/>
      <c r="AQI112" s="86"/>
      <c r="AQJ112" s="86"/>
      <c r="AQK112" s="86"/>
      <c r="AQL112" s="86"/>
      <c r="AQM112" s="86"/>
      <c r="AQN112" s="86"/>
      <c r="AQO112" s="86"/>
      <c r="AQP112" s="86"/>
      <c r="AQQ112" s="86"/>
      <c r="AQR112" s="86"/>
      <c r="AQS112" s="86"/>
      <c r="AQT112" s="86"/>
      <c r="AQU112" s="86"/>
      <c r="AQV112" s="86"/>
      <c r="AQW112" s="86"/>
      <c r="AQX112" s="86"/>
      <c r="AQY112" s="86"/>
      <c r="AQZ112" s="86"/>
      <c r="ARA112" s="86"/>
      <c r="ARB112" s="86"/>
      <c r="ARC112" s="86"/>
      <c r="ARD112" s="86"/>
      <c r="ARE112" s="86"/>
      <c r="ARF112" s="86"/>
      <c r="ARG112" s="86"/>
      <c r="ARH112" s="86"/>
      <c r="ARI112" s="86"/>
      <c r="ARJ112" s="86"/>
      <c r="ARK112" s="86"/>
      <c r="ARL112" s="86"/>
      <c r="ARM112" s="86"/>
      <c r="ARN112" s="86"/>
      <c r="ARO112" s="86"/>
      <c r="ARP112" s="86"/>
      <c r="ARQ112" s="86"/>
      <c r="ARR112" s="86"/>
      <c r="ARS112" s="86"/>
      <c r="ART112" s="86"/>
      <c r="ARU112" s="86"/>
      <c r="ARV112" s="86"/>
      <c r="ARW112" s="86"/>
      <c r="ARX112" s="86"/>
      <c r="ARY112" s="86"/>
      <c r="ARZ112" s="86"/>
      <c r="ASA112" s="86"/>
      <c r="ASB112" s="86"/>
      <c r="ASC112" s="86"/>
      <c r="ASD112" s="86"/>
      <c r="ASE112" s="86"/>
      <c r="ASF112" s="86"/>
      <c r="ASG112" s="86"/>
      <c r="ASH112" s="86"/>
      <c r="ASI112" s="86"/>
      <c r="ASJ112" s="86"/>
      <c r="ASK112" s="86"/>
      <c r="ASL112" s="86"/>
      <c r="ASM112" s="86"/>
      <c r="ASN112" s="86"/>
      <c r="ASO112" s="86"/>
      <c r="ASP112" s="86"/>
      <c r="ASQ112" s="86"/>
      <c r="ASR112" s="86"/>
      <c r="ASS112" s="86"/>
      <c r="AST112" s="86"/>
      <c r="ASU112" s="86"/>
      <c r="ASV112" s="86"/>
      <c r="ASW112" s="86"/>
      <c r="ASX112" s="86"/>
      <c r="ASY112" s="86"/>
      <c r="ASZ112" s="86"/>
      <c r="ATA112" s="86"/>
      <c r="ATB112" s="86"/>
      <c r="ATC112" s="86"/>
      <c r="ATD112" s="86"/>
      <c r="ATE112" s="86"/>
      <c r="ATF112" s="86"/>
      <c r="ATG112" s="86"/>
      <c r="ATH112" s="86"/>
      <c r="ATI112" s="86"/>
      <c r="ATJ112" s="86"/>
      <c r="ATK112" s="86"/>
      <c r="ATL112" s="86"/>
      <c r="ATM112" s="86"/>
      <c r="ATN112" s="86"/>
      <c r="ATO112" s="86"/>
      <c r="ATP112" s="86"/>
      <c r="ATQ112" s="86"/>
      <c r="ATR112" s="86"/>
      <c r="ATS112" s="86"/>
      <c r="ATT112" s="86"/>
      <c r="ATU112" s="86"/>
      <c r="ATV112" s="86"/>
      <c r="ATW112" s="86"/>
      <c r="ATX112" s="86"/>
      <c r="ATY112" s="86"/>
      <c r="ATZ112" s="86"/>
      <c r="AUA112" s="86"/>
      <c r="AUB112" s="86"/>
      <c r="AUC112" s="86"/>
      <c r="AUD112" s="86"/>
      <c r="AUE112" s="86"/>
      <c r="AUF112" s="86"/>
      <c r="AUG112" s="86"/>
      <c r="AUH112" s="86"/>
      <c r="AUI112" s="86"/>
      <c r="AUJ112" s="86"/>
      <c r="AUK112" s="86"/>
      <c r="AUL112" s="86"/>
      <c r="AUM112" s="86"/>
      <c r="AUN112" s="86"/>
      <c r="AUO112" s="86"/>
      <c r="AUP112" s="86"/>
      <c r="AUQ112" s="86"/>
      <c r="AUR112" s="86"/>
      <c r="AUS112" s="86"/>
      <c r="AUT112" s="86"/>
      <c r="AUU112" s="86"/>
      <c r="AUV112" s="86"/>
      <c r="AUW112" s="86"/>
      <c r="AUX112" s="86"/>
      <c r="AUY112" s="86"/>
      <c r="AUZ112" s="86"/>
      <c r="AVA112" s="86"/>
      <c r="AVB112" s="86"/>
      <c r="AVC112" s="86"/>
      <c r="AVD112" s="86"/>
      <c r="AVE112" s="86"/>
      <c r="AVF112" s="86"/>
      <c r="AVG112" s="86"/>
      <c r="AVH112" s="86"/>
      <c r="AVI112" s="86"/>
      <c r="AVJ112" s="86"/>
      <c r="AVK112" s="86"/>
      <c r="AVL112" s="86"/>
      <c r="AVM112" s="86"/>
      <c r="AVN112" s="86"/>
      <c r="AVO112" s="86"/>
      <c r="AVP112" s="86"/>
      <c r="AVQ112" s="86"/>
      <c r="AVR112" s="86"/>
      <c r="AVS112" s="86"/>
      <c r="AVT112" s="86"/>
      <c r="AVU112" s="86"/>
      <c r="AVV112" s="86"/>
      <c r="AVW112" s="86"/>
      <c r="AVX112" s="86"/>
      <c r="AVY112" s="86"/>
      <c r="AVZ112" s="86"/>
      <c r="AWA112" s="86"/>
      <c r="AWB112" s="86"/>
      <c r="AWC112" s="86"/>
      <c r="AWD112" s="86"/>
      <c r="AWE112" s="86"/>
      <c r="AWF112" s="86"/>
      <c r="AWG112" s="86"/>
      <c r="AWH112" s="86"/>
      <c r="AWI112" s="86"/>
      <c r="AWJ112" s="86"/>
      <c r="AWK112" s="86"/>
      <c r="AWL112" s="86"/>
      <c r="AWM112" s="86"/>
      <c r="AWN112" s="86"/>
      <c r="AWO112" s="86"/>
      <c r="AWP112" s="86"/>
      <c r="AWQ112" s="86"/>
      <c r="AWR112" s="86"/>
      <c r="AWS112" s="86"/>
      <c r="AWT112" s="86"/>
      <c r="AWU112" s="86"/>
      <c r="AWV112" s="86"/>
      <c r="AWW112" s="86"/>
      <c r="AWX112" s="86"/>
      <c r="AWY112" s="86"/>
      <c r="AWZ112" s="86"/>
      <c r="AXA112" s="86"/>
      <c r="AXB112" s="86"/>
      <c r="AXC112" s="86"/>
      <c r="AXD112" s="86"/>
      <c r="AXE112" s="86"/>
      <c r="AXF112" s="86"/>
      <c r="AXG112" s="86"/>
      <c r="AXH112" s="86"/>
      <c r="AXI112" s="86"/>
      <c r="AXJ112" s="86"/>
      <c r="AXK112" s="86"/>
      <c r="AXL112" s="86"/>
      <c r="AXM112" s="86"/>
      <c r="AXN112" s="86"/>
      <c r="AXO112" s="86"/>
      <c r="AXP112" s="86"/>
      <c r="AXQ112" s="86"/>
      <c r="AXR112" s="86"/>
      <c r="AXS112" s="86"/>
      <c r="AXT112" s="86"/>
      <c r="AXU112" s="86"/>
      <c r="AXV112" s="86"/>
      <c r="AXW112" s="86"/>
      <c r="AXX112" s="86"/>
      <c r="AXY112" s="86"/>
      <c r="AXZ112" s="86"/>
      <c r="AYA112" s="86"/>
      <c r="AYB112" s="86"/>
      <c r="AYC112" s="86"/>
      <c r="AYD112" s="86"/>
      <c r="AYE112" s="86"/>
      <c r="AYF112" s="86"/>
      <c r="AYG112" s="86"/>
      <c r="AYH112" s="86"/>
      <c r="AYI112" s="86"/>
      <c r="AYJ112" s="86"/>
      <c r="AYK112" s="86"/>
      <c r="AYL112" s="86"/>
      <c r="AYM112" s="86"/>
      <c r="AYN112" s="86"/>
      <c r="AYO112" s="86"/>
      <c r="AYP112" s="86"/>
      <c r="AYQ112" s="86"/>
      <c r="AYR112" s="86"/>
      <c r="AYS112" s="86"/>
      <c r="AYT112" s="86"/>
      <c r="AYU112" s="86"/>
      <c r="AYV112" s="86"/>
      <c r="AYW112" s="86"/>
      <c r="AYX112" s="86"/>
      <c r="AYY112" s="86"/>
      <c r="AYZ112" s="86"/>
      <c r="AZA112" s="86"/>
      <c r="AZB112" s="86"/>
      <c r="AZC112" s="86"/>
      <c r="AZD112" s="86"/>
      <c r="AZE112" s="86"/>
      <c r="AZF112" s="86"/>
      <c r="AZG112" s="86"/>
      <c r="AZH112" s="86"/>
      <c r="AZI112" s="86"/>
      <c r="AZJ112" s="86"/>
      <c r="AZK112" s="86"/>
      <c r="AZL112" s="86"/>
      <c r="AZM112" s="86"/>
      <c r="AZN112" s="86"/>
      <c r="AZO112" s="86"/>
      <c r="AZP112" s="86"/>
      <c r="AZQ112" s="86"/>
      <c r="AZR112" s="86"/>
      <c r="AZS112" s="86"/>
      <c r="AZT112" s="86"/>
      <c r="AZU112" s="86"/>
      <c r="AZV112" s="86"/>
      <c r="AZW112" s="86"/>
      <c r="AZX112" s="86"/>
      <c r="AZY112" s="86"/>
      <c r="AZZ112" s="86"/>
      <c r="BAA112" s="86"/>
      <c r="BAB112" s="86"/>
      <c r="BAC112" s="86"/>
      <c r="BAD112" s="86"/>
      <c r="BAE112" s="86"/>
      <c r="BAF112" s="86"/>
      <c r="BAG112" s="86"/>
      <c r="BAH112" s="86"/>
      <c r="BAI112" s="86"/>
      <c r="BAJ112" s="86"/>
      <c r="BAK112" s="86"/>
      <c r="BAL112" s="86"/>
      <c r="BAM112" s="86"/>
      <c r="BAN112" s="86"/>
      <c r="BAO112" s="86"/>
      <c r="BAP112" s="86"/>
      <c r="BAQ112" s="86"/>
      <c r="BAR112" s="86"/>
      <c r="BAS112" s="86"/>
      <c r="BAT112" s="86"/>
      <c r="BAU112" s="86"/>
      <c r="BAV112" s="86"/>
      <c r="BAW112" s="86"/>
      <c r="BAX112" s="86"/>
      <c r="BAY112" s="86"/>
      <c r="BAZ112" s="86"/>
      <c r="BBA112" s="86"/>
      <c r="BBB112" s="86"/>
      <c r="BBC112" s="86"/>
      <c r="BBD112" s="86"/>
      <c r="BBE112" s="86"/>
      <c r="BBF112" s="86"/>
      <c r="BBG112" s="86"/>
      <c r="BBH112" s="86"/>
      <c r="BBI112" s="86"/>
      <c r="BBJ112" s="86"/>
      <c r="BBK112" s="86"/>
      <c r="BBL112" s="86"/>
      <c r="BBM112" s="86"/>
      <c r="BBN112" s="86"/>
      <c r="BBO112" s="86"/>
      <c r="BBP112" s="86"/>
      <c r="BBQ112" s="86"/>
      <c r="BBR112" s="86"/>
      <c r="BBS112" s="86"/>
      <c r="BBT112" s="86"/>
      <c r="BBU112" s="86"/>
      <c r="BBV112" s="86"/>
      <c r="BBW112" s="86"/>
      <c r="BBX112" s="86"/>
      <c r="BBY112" s="86"/>
      <c r="BBZ112" s="86"/>
      <c r="BCA112" s="86"/>
      <c r="BCB112" s="86"/>
      <c r="BCC112" s="86"/>
      <c r="BCD112" s="86"/>
      <c r="BCE112" s="86"/>
      <c r="BCF112" s="86"/>
      <c r="BCG112" s="86"/>
      <c r="BCH112" s="86"/>
      <c r="BCI112" s="86"/>
      <c r="BCJ112" s="86"/>
      <c r="BCK112" s="86"/>
      <c r="BCL112" s="86"/>
      <c r="BCM112" s="86"/>
      <c r="BCN112" s="86"/>
      <c r="BCO112" s="86"/>
      <c r="BCP112" s="86"/>
      <c r="BCQ112" s="86"/>
      <c r="BCR112" s="86"/>
      <c r="BCS112" s="86"/>
      <c r="BCT112" s="86"/>
      <c r="BCU112" s="86"/>
      <c r="BCV112" s="86"/>
      <c r="BCW112" s="86"/>
      <c r="BCX112" s="86"/>
      <c r="BCY112" s="86"/>
      <c r="BCZ112" s="86"/>
      <c r="BDA112" s="86"/>
      <c r="BDB112" s="86"/>
      <c r="BDC112" s="86"/>
      <c r="BDD112" s="86"/>
      <c r="BDE112" s="86"/>
      <c r="BDF112" s="86"/>
      <c r="BDG112" s="86"/>
      <c r="BDH112" s="86"/>
      <c r="BDI112" s="86"/>
      <c r="BDJ112" s="86"/>
      <c r="BDK112" s="86"/>
      <c r="BDL112" s="86"/>
      <c r="BDM112" s="86"/>
      <c r="BDN112" s="86"/>
      <c r="BDO112" s="86"/>
      <c r="BDP112" s="86"/>
      <c r="BDQ112" s="86"/>
      <c r="BDR112" s="86"/>
      <c r="BDS112" s="86"/>
      <c r="BDT112" s="86"/>
      <c r="BDU112" s="86"/>
      <c r="BDV112" s="86"/>
      <c r="BDW112" s="86"/>
      <c r="BDX112" s="86"/>
      <c r="BDY112" s="86"/>
      <c r="BDZ112" s="86"/>
      <c r="BEA112" s="86"/>
      <c r="BEB112" s="86"/>
      <c r="BEC112" s="86"/>
      <c r="BED112" s="86"/>
      <c r="BEE112" s="86"/>
      <c r="BEF112" s="86"/>
      <c r="BEG112" s="86"/>
      <c r="BEH112" s="86"/>
      <c r="BEI112" s="86"/>
      <c r="BEJ112" s="86"/>
      <c r="BEK112" s="86"/>
      <c r="BEL112" s="86"/>
      <c r="BEM112" s="86"/>
      <c r="BEN112" s="86"/>
      <c r="BEO112" s="86"/>
      <c r="BEP112" s="86"/>
      <c r="BEQ112" s="86"/>
      <c r="BER112" s="86"/>
      <c r="BES112" s="86"/>
      <c r="BET112" s="86"/>
      <c r="BEU112" s="86"/>
      <c r="BEV112" s="86"/>
      <c r="BEW112" s="86"/>
      <c r="BEX112" s="86"/>
      <c r="BEY112" s="86"/>
      <c r="BEZ112" s="86"/>
      <c r="BFA112" s="86"/>
      <c r="BFB112" s="86"/>
      <c r="BFC112" s="86"/>
      <c r="BFD112" s="86"/>
      <c r="BFE112" s="86"/>
      <c r="BFF112" s="86"/>
      <c r="BFG112" s="86"/>
      <c r="BFH112" s="86"/>
      <c r="BFI112" s="86"/>
      <c r="BFJ112" s="86"/>
      <c r="BFK112" s="86"/>
      <c r="BFL112" s="86"/>
      <c r="BFM112" s="86"/>
      <c r="BFN112" s="86"/>
      <c r="BFO112" s="86"/>
      <c r="BFP112" s="86"/>
      <c r="BFQ112" s="86"/>
      <c r="BFR112" s="86"/>
      <c r="BFS112" s="86"/>
      <c r="BFT112" s="86"/>
      <c r="BFU112" s="86"/>
      <c r="BFV112" s="86"/>
      <c r="BFW112" s="86"/>
      <c r="BFX112" s="86"/>
      <c r="BFY112" s="86"/>
      <c r="BFZ112" s="86"/>
      <c r="BGA112" s="86"/>
      <c r="BGB112" s="86"/>
      <c r="BGC112" s="86"/>
      <c r="BGD112" s="86"/>
      <c r="BGE112" s="86"/>
      <c r="BGF112" s="86"/>
      <c r="BGG112" s="86"/>
      <c r="BGH112" s="86"/>
      <c r="BGI112" s="86"/>
      <c r="BGJ112" s="86"/>
      <c r="BGK112" s="86"/>
      <c r="BGL112" s="86"/>
      <c r="BGM112" s="86"/>
      <c r="BGN112" s="86"/>
      <c r="BGO112" s="86"/>
      <c r="BGP112" s="86"/>
      <c r="BGQ112" s="86"/>
      <c r="BGR112" s="86"/>
      <c r="BGS112" s="86"/>
      <c r="BGT112" s="86"/>
      <c r="BGU112" s="86"/>
      <c r="BGV112" s="86"/>
      <c r="BGW112" s="86"/>
      <c r="BGX112" s="86"/>
      <c r="BGY112" s="86"/>
      <c r="BGZ112" s="86"/>
      <c r="BHA112" s="86"/>
      <c r="BHB112" s="86"/>
      <c r="BHC112" s="86"/>
      <c r="BHD112" s="86"/>
      <c r="BHE112" s="86"/>
      <c r="BHF112" s="86"/>
      <c r="BHG112" s="86"/>
      <c r="BHH112" s="86"/>
      <c r="BHI112" s="86"/>
      <c r="BHJ112" s="86"/>
      <c r="BHK112" s="86"/>
      <c r="BHL112" s="86"/>
      <c r="BHM112" s="86"/>
      <c r="BHN112" s="86"/>
      <c r="BHO112" s="86"/>
      <c r="BHP112" s="86"/>
      <c r="BHQ112" s="86"/>
      <c r="BHR112" s="86"/>
      <c r="BHS112" s="86"/>
      <c r="BHT112" s="86"/>
      <c r="BHU112" s="86"/>
      <c r="BHV112" s="86"/>
      <c r="BHW112" s="86"/>
      <c r="BHX112" s="86"/>
      <c r="BHY112" s="86"/>
      <c r="BHZ112" s="86"/>
      <c r="BIA112" s="86"/>
      <c r="BIB112" s="86"/>
      <c r="BIC112" s="86"/>
      <c r="BID112" s="86"/>
      <c r="BIE112" s="86"/>
      <c r="BIF112" s="86"/>
      <c r="BIG112" s="86"/>
      <c r="BIH112" s="86"/>
      <c r="BII112" s="86"/>
      <c r="BIJ112" s="86"/>
      <c r="BIK112" s="86"/>
      <c r="BIL112" s="86"/>
      <c r="BIM112" s="86"/>
      <c r="BIN112" s="86"/>
      <c r="BIO112" s="86"/>
      <c r="BIP112" s="86"/>
      <c r="BIQ112" s="86"/>
      <c r="BIR112" s="86"/>
      <c r="BIS112" s="86"/>
      <c r="BIT112" s="86"/>
      <c r="BIU112" s="86"/>
      <c r="BIV112" s="86"/>
      <c r="BIW112" s="86"/>
      <c r="BIX112" s="86"/>
      <c r="BIY112" s="86"/>
      <c r="BIZ112" s="86"/>
      <c r="BJA112" s="86"/>
      <c r="BJB112" s="86"/>
      <c r="BJC112" s="86"/>
      <c r="BJD112" s="86"/>
      <c r="BJE112" s="86"/>
      <c r="BJF112" s="86"/>
      <c r="BJG112" s="86"/>
      <c r="BJH112" s="86"/>
      <c r="BJI112" s="86"/>
      <c r="BJJ112" s="86"/>
      <c r="BJK112" s="86"/>
      <c r="BJL112" s="86"/>
      <c r="BJM112" s="86"/>
      <c r="BJN112" s="86"/>
      <c r="BJO112" s="86"/>
      <c r="BJP112" s="86"/>
      <c r="BJQ112" s="86"/>
      <c r="BJR112" s="86"/>
      <c r="BJS112" s="86"/>
      <c r="BJT112" s="86"/>
      <c r="BJU112" s="86"/>
      <c r="BJV112" s="86"/>
      <c r="BJW112" s="86"/>
      <c r="BJX112" s="86"/>
      <c r="BJY112" s="86"/>
      <c r="BJZ112" s="86"/>
      <c r="BKA112" s="86"/>
      <c r="BKB112" s="86"/>
      <c r="BKC112" s="86"/>
      <c r="BKD112" s="86"/>
      <c r="BKE112" s="86"/>
      <c r="BKF112" s="86"/>
      <c r="BKG112" s="86"/>
      <c r="BKH112" s="86"/>
      <c r="BKI112" s="86"/>
      <c r="BKJ112" s="86"/>
      <c r="BKK112" s="86"/>
      <c r="BKL112" s="86"/>
      <c r="BKM112" s="86"/>
      <c r="BKN112" s="86"/>
      <c r="BKO112" s="86"/>
      <c r="BKP112" s="86"/>
      <c r="BKQ112" s="86"/>
      <c r="BKR112" s="86"/>
      <c r="BKS112" s="86"/>
      <c r="BKT112" s="86"/>
      <c r="BKU112" s="86"/>
      <c r="BKV112" s="86"/>
      <c r="BKW112" s="86"/>
      <c r="BKX112" s="86"/>
      <c r="BKY112" s="86"/>
      <c r="BKZ112" s="86"/>
      <c r="BLA112" s="86"/>
      <c r="BLB112" s="86"/>
      <c r="BLC112" s="86"/>
      <c r="BLD112" s="86"/>
      <c r="BLE112" s="86"/>
      <c r="BLF112" s="86"/>
      <c r="BLG112" s="86"/>
      <c r="BLH112" s="86"/>
      <c r="BLI112" s="86"/>
      <c r="BLJ112" s="86"/>
      <c r="BLK112" s="86"/>
      <c r="BLL112" s="86"/>
      <c r="BLM112" s="86"/>
      <c r="BLN112" s="86"/>
      <c r="BLO112" s="86"/>
      <c r="BLP112" s="86"/>
      <c r="BLQ112" s="86"/>
      <c r="BLR112" s="86"/>
      <c r="BLS112" s="86"/>
      <c r="BLT112" s="86"/>
      <c r="BLU112" s="86"/>
      <c r="BLV112" s="86"/>
      <c r="BLW112" s="86"/>
      <c r="BLX112" s="86"/>
      <c r="BLY112" s="86"/>
      <c r="BLZ112" s="86"/>
      <c r="BMA112" s="86"/>
      <c r="BMB112" s="86"/>
      <c r="BMC112" s="86"/>
      <c r="BMD112" s="86"/>
      <c r="BME112" s="86"/>
      <c r="BMF112" s="86"/>
      <c r="BMG112" s="86"/>
      <c r="BMH112" s="86"/>
      <c r="BMI112" s="86"/>
      <c r="BMJ112" s="86"/>
      <c r="BMK112" s="86"/>
      <c r="BML112" s="86"/>
      <c r="BMM112" s="86"/>
      <c r="BMN112" s="86"/>
      <c r="BMO112" s="86"/>
      <c r="BMP112" s="86"/>
      <c r="BMQ112" s="86"/>
      <c r="BMR112" s="86"/>
      <c r="BMS112" s="86"/>
      <c r="BMT112" s="86"/>
      <c r="BMU112" s="86"/>
      <c r="BMV112" s="86"/>
      <c r="BMW112" s="86"/>
      <c r="BMX112" s="86"/>
      <c r="BMY112" s="86"/>
      <c r="BMZ112" s="86"/>
      <c r="BNA112" s="86"/>
      <c r="BNB112" s="86"/>
      <c r="BNC112" s="86"/>
      <c r="BND112" s="86"/>
      <c r="BNE112" s="86"/>
      <c r="BNF112" s="86"/>
      <c r="BNG112" s="86"/>
      <c r="BNH112" s="86"/>
      <c r="BNI112" s="86"/>
      <c r="BNJ112" s="86"/>
      <c r="BNK112" s="86"/>
      <c r="BNL112" s="86"/>
      <c r="BNM112" s="86"/>
      <c r="BNN112" s="86"/>
      <c r="BNO112" s="86"/>
      <c r="BNP112" s="86"/>
      <c r="BNQ112" s="86"/>
      <c r="BNR112" s="86"/>
      <c r="BNS112" s="86"/>
      <c r="BNT112" s="86"/>
      <c r="BNU112" s="86"/>
      <c r="BNV112" s="86"/>
      <c r="BNW112" s="86"/>
      <c r="BNX112" s="86"/>
      <c r="BNY112" s="86"/>
      <c r="BNZ112" s="86"/>
      <c r="BOA112" s="86"/>
      <c r="BOB112" s="86"/>
      <c r="BOC112" s="86"/>
      <c r="BOD112" s="86"/>
      <c r="BOE112" s="86"/>
      <c r="BOF112" s="86"/>
      <c r="BOG112" s="86"/>
      <c r="BOH112" s="86"/>
      <c r="BOI112" s="86"/>
      <c r="BOJ112" s="86"/>
      <c r="BOK112" s="86"/>
      <c r="BOL112" s="86"/>
      <c r="BOM112" s="86"/>
      <c r="BON112" s="86"/>
      <c r="BOO112" s="86"/>
      <c r="BOP112" s="86"/>
      <c r="BOQ112" s="86"/>
      <c r="BOR112" s="86"/>
      <c r="BOS112" s="86"/>
      <c r="BOT112" s="86"/>
      <c r="BOU112" s="86"/>
      <c r="BOV112" s="86"/>
      <c r="BOW112" s="86"/>
      <c r="BOX112" s="86"/>
      <c r="BOY112" s="86"/>
      <c r="BOZ112" s="86"/>
      <c r="BPA112" s="86"/>
      <c r="BPB112" s="86"/>
      <c r="BPC112" s="86"/>
      <c r="BPD112" s="86"/>
      <c r="BPE112" s="86"/>
      <c r="BPF112" s="86"/>
      <c r="BPG112" s="86"/>
      <c r="BPH112" s="86"/>
      <c r="BPI112" s="86"/>
      <c r="BPJ112" s="86"/>
      <c r="BPK112" s="86"/>
      <c r="BPL112" s="86"/>
      <c r="BPM112" s="86"/>
      <c r="BPN112" s="86"/>
      <c r="BPO112" s="86"/>
      <c r="BPP112" s="86"/>
      <c r="BPQ112" s="86"/>
      <c r="BPR112" s="86"/>
      <c r="BPS112" s="86"/>
      <c r="BPT112" s="86"/>
      <c r="BPU112" s="86"/>
      <c r="BPV112" s="86"/>
      <c r="BPW112" s="86"/>
      <c r="BPX112" s="86"/>
      <c r="BPY112" s="86"/>
      <c r="BPZ112" s="86"/>
      <c r="BQA112" s="86"/>
      <c r="BQB112" s="86"/>
      <c r="BQC112" s="86"/>
      <c r="BQD112" s="86"/>
      <c r="BQE112" s="86"/>
      <c r="BQF112" s="86"/>
      <c r="BQG112" s="86"/>
      <c r="BQH112" s="86"/>
      <c r="BQI112" s="86"/>
      <c r="BQJ112" s="86"/>
      <c r="BQK112" s="86"/>
      <c r="BQL112" s="86"/>
      <c r="BQM112" s="86"/>
      <c r="BQN112" s="86"/>
      <c r="BQO112" s="86"/>
      <c r="BQP112" s="86"/>
      <c r="BQQ112" s="86"/>
      <c r="BQR112" s="86"/>
      <c r="BQS112" s="86"/>
      <c r="BQT112" s="86"/>
      <c r="BQU112" s="86"/>
      <c r="BQV112" s="86"/>
      <c r="BQW112" s="86"/>
      <c r="BQX112" s="86"/>
      <c r="BQY112" s="86"/>
      <c r="BQZ112" s="86"/>
      <c r="BRA112" s="86"/>
      <c r="BRB112" s="86"/>
      <c r="BRC112" s="86"/>
      <c r="BRD112" s="86"/>
      <c r="BRE112" s="86"/>
      <c r="BRF112" s="86"/>
      <c r="BRG112" s="86"/>
      <c r="BRH112" s="86"/>
      <c r="BRI112" s="86"/>
      <c r="BRJ112" s="86"/>
      <c r="BRK112" s="86"/>
      <c r="BRL112" s="86"/>
      <c r="BRM112" s="86"/>
      <c r="BRN112" s="86"/>
      <c r="BRO112" s="86"/>
      <c r="BRP112" s="86"/>
      <c r="BRQ112" s="86"/>
      <c r="BRR112" s="86"/>
      <c r="BRS112" s="86"/>
      <c r="BRT112" s="86"/>
      <c r="BRU112" s="86"/>
      <c r="BRV112" s="86"/>
      <c r="BRW112" s="86"/>
      <c r="BRX112" s="86"/>
      <c r="BRY112" s="86"/>
      <c r="BRZ112" s="86"/>
      <c r="BSA112" s="86"/>
      <c r="BSB112" s="86"/>
      <c r="BSC112" s="86"/>
      <c r="BSD112" s="86"/>
      <c r="BSE112" s="86"/>
      <c r="BSF112" s="86"/>
      <c r="BSG112" s="86"/>
      <c r="BSH112" s="86"/>
      <c r="BSI112" s="86"/>
      <c r="BSJ112" s="86"/>
      <c r="BSK112" s="86"/>
      <c r="BSL112" s="86"/>
      <c r="BSM112" s="86"/>
      <c r="BSN112" s="86"/>
      <c r="BSO112" s="86"/>
      <c r="BSP112" s="86"/>
      <c r="BSQ112" s="86"/>
      <c r="BSR112" s="86"/>
      <c r="BSS112" s="86"/>
      <c r="BST112" s="86"/>
      <c r="BSU112" s="86"/>
      <c r="BSV112" s="86"/>
      <c r="BSW112" s="86"/>
      <c r="BSX112" s="86"/>
      <c r="BSY112" s="86"/>
      <c r="BSZ112" s="86"/>
      <c r="BTA112" s="86"/>
      <c r="BTB112" s="86"/>
      <c r="BTC112" s="86"/>
      <c r="BTD112" s="86"/>
      <c r="BTE112" s="86"/>
      <c r="BTF112" s="86"/>
      <c r="BTG112" s="86"/>
      <c r="BTH112" s="86"/>
      <c r="BTI112" s="86"/>
      <c r="BTJ112" s="86"/>
      <c r="BTK112" s="86"/>
      <c r="BTL112" s="86"/>
      <c r="BTM112" s="86"/>
      <c r="BTN112" s="86"/>
      <c r="BTO112" s="86"/>
      <c r="BTP112" s="86"/>
      <c r="BTQ112" s="86"/>
      <c r="BTR112" s="86"/>
      <c r="BTS112" s="86"/>
      <c r="BTT112" s="86"/>
      <c r="BTU112" s="86"/>
      <c r="BTV112" s="86"/>
      <c r="BTW112" s="86"/>
      <c r="BTX112" s="86"/>
      <c r="BTY112" s="86"/>
      <c r="BTZ112" s="86"/>
      <c r="BUA112" s="86"/>
      <c r="BUB112" s="86"/>
      <c r="BUC112" s="86"/>
      <c r="BUD112" s="86"/>
      <c r="BUE112" s="86"/>
      <c r="BUF112" s="86"/>
      <c r="BUG112" s="86"/>
      <c r="BUH112" s="86"/>
      <c r="BUI112" s="86"/>
      <c r="BUJ112" s="86"/>
      <c r="BUK112" s="86"/>
      <c r="BUL112" s="86"/>
      <c r="BUM112" s="86"/>
      <c r="BUN112" s="86"/>
      <c r="BUO112" s="86"/>
      <c r="BUP112" s="86"/>
      <c r="BUQ112" s="86"/>
      <c r="BUR112" s="86"/>
      <c r="BUS112" s="86"/>
      <c r="BUT112" s="86"/>
      <c r="BUU112" s="86"/>
      <c r="BUV112" s="86"/>
      <c r="BUW112" s="86"/>
      <c r="BUX112" s="86"/>
      <c r="BUY112" s="86"/>
      <c r="BUZ112" s="86"/>
      <c r="BVA112" s="86"/>
      <c r="BVB112" s="86"/>
      <c r="BVC112" s="86"/>
      <c r="BVD112" s="86"/>
      <c r="BVE112" s="86"/>
      <c r="BVF112" s="86"/>
      <c r="BVG112" s="86"/>
      <c r="BVH112" s="86"/>
      <c r="BVI112" s="86"/>
      <c r="BVJ112" s="86"/>
      <c r="BVK112" s="86"/>
      <c r="BVL112" s="86"/>
      <c r="BVM112" s="86"/>
      <c r="BVN112" s="86"/>
      <c r="BVO112" s="86"/>
      <c r="BVP112" s="86"/>
      <c r="BVQ112" s="86"/>
      <c r="BVR112" s="86"/>
      <c r="BVS112" s="86"/>
      <c r="BVT112" s="86"/>
      <c r="BVU112" s="86"/>
      <c r="BVV112" s="86"/>
      <c r="BVW112" s="86"/>
      <c r="BVX112" s="86"/>
      <c r="BVY112" s="86"/>
      <c r="BVZ112" s="86"/>
      <c r="BWA112" s="86"/>
      <c r="BWB112" s="86"/>
      <c r="BWC112" s="86"/>
      <c r="BWD112" s="86"/>
      <c r="BWE112" s="86"/>
      <c r="BWF112" s="86"/>
      <c r="BWG112" s="86"/>
      <c r="BWH112" s="86"/>
      <c r="BWI112" s="86"/>
      <c r="BWJ112" s="86"/>
      <c r="BWK112" s="86"/>
      <c r="BWL112" s="86"/>
      <c r="BWM112" s="86"/>
      <c r="BWN112" s="86"/>
      <c r="BWO112" s="86"/>
      <c r="BWP112" s="86"/>
      <c r="BWQ112" s="86"/>
      <c r="BWR112" s="86"/>
      <c r="BWS112" s="86"/>
      <c r="BWT112" s="86"/>
      <c r="BWU112" s="86"/>
      <c r="BWV112" s="86"/>
      <c r="BWW112" s="86"/>
      <c r="BWX112" s="86"/>
      <c r="BWY112" s="86"/>
      <c r="BWZ112" s="86"/>
      <c r="BXA112" s="86"/>
      <c r="BXB112" s="86"/>
      <c r="BXC112" s="86"/>
      <c r="BXD112" s="86"/>
      <c r="BXE112" s="86"/>
      <c r="BXF112" s="86"/>
      <c r="BXG112" s="86"/>
      <c r="BXH112" s="86"/>
      <c r="BXI112" s="86"/>
      <c r="BXJ112" s="86"/>
      <c r="BXK112" s="86"/>
      <c r="BXL112" s="86"/>
      <c r="BXM112" s="86"/>
      <c r="BXN112" s="86"/>
      <c r="BXO112" s="86"/>
      <c r="BXP112" s="86"/>
      <c r="BXQ112" s="86"/>
      <c r="BXR112" s="86"/>
      <c r="BXS112" s="86"/>
      <c r="BXT112" s="86"/>
      <c r="BXU112" s="86"/>
      <c r="BXV112" s="86"/>
      <c r="BXW112" s="86"/>
      <c r="BXX112" s="86"/>
      <c r="BXY112" s="86"/>
      <c r="BXZ112" s="86"/>
      <c r="BYA112" s="86"/>
      <c r="BYB112" s="86"/>
      <c r="BYC112" s="86"/>
      <c r="BYD112" s="86"/>
      <c r="BYE112" s="86"/>
      <c r="BYF112" s="86"/>
      <c r="BYG112" s="86"/>
      <c r="BYH112" s="86"/>
      <c r="BYI112" s="86"/>
      <c r="BYJ112" s="86"/>
      <c r="BYK112" s="86"/>
      <c r="BYL112" s="86"/>
      <c r="BYM112" s="86"/>
      <c r="BYN112" s="86"/>
      <c r="BYO112" s="86"/>
      <c r="BYP112" s="86"/>
      <c r="BYQ112" s="86"/>
      <c r="BYR112" s="86"/>
      <c r="BYS112" s="86"/>
      <c r="BYT112" s="86"/>
      <c r="BYU112" s="86"/>
      <c r="BYV112" s="86"/>
      <c r="BYW112" s="86"/>
      <c r="BYX112" s="86"/>
      <c r="BYY112" s="86"/>
      <c r="BYZ112" s="86"/>
      <c r="BZA112" s="86"/>
      <c r="BZB112" s="86"/>
      <c r="BZC112" s="86"/>
      <c r="BZD112" s="86"/>
      <c r="BZE112" s="86"/>
      <c r="BZF112" s="86"/>
      <c r="BZG112" s="86"/>
      <c r="BZH112" s="86"/>
      <c r="BZI112" s="86"/>
      <c r="BZJ112" s="86"/>
      <c r="BZK112" s="86"/>
      <c r="BZL112" s="86"/>
      <c r="BZM112" s="86"/>
      <c r="BZN112" s="86"/>
      <c r="BZO112" s="86"/>
      <c r="BZP112" s="86"/>
      <c r="BZQ112" s="86"/>
      <c r="BZR112" s="86"/>
      <c r="BZS112" s="86"/>
      <c r="BZT112" s="86"/>
      <c r="BZU112" s="86"/>
      <c r="BZV112" s="86"/>
      <c r="BZW112" s="86"/>
      <c r="BZX112" s="86"/>
      <c r="BZY112" s="86"/>
      <c r="BZZ112" s="86"/>
      <c r="CAA112" s="86"/>
      <c r="CAB112" s="86"/>
      <c r="CAC112" s="86"/>
      <c r="CAD112" s="86"/>
      <c r="CAE112" s="86"/>
      <c r="CAF112" s="86"/>
      <c r="CAG112" s="86"/>
      <c r="CAH112" s="86"/>
      <c r="CAI112" s="86"/>
      <c r="CAJ112" s="86"/>
      <c r="CAK112" s="86"/>
      <c r="CAL112" s="86"/>
      <c r="CAM112" s="86"/>
      <c r="CAN112" s="86"/>
      <c r="CAO112" s="86"/>
      <c r="CAP112" s="86"/>
      <c r="CAQ112" s="86"/>
      <c r="CAR112" s="86"/>
      <c r="CAS112" s="86"/>
      <c r="CAT112" s="86"/>
      <c r="CAU112" s="86"/>
      <c r="CAV112" s="86"/>
      <c r="CAW112" s="86"/>
      <c r="CAX112" s="86"/>
      <c r="CAY112" s="86"/>
      <c r="CAZ112" s="86"/>
      <c r="CBA112" s="86"/>
      <c r="CBB112" s="86"/>
      <c r="CBC112" s="86"/>
      <c r="CBD112" s="86"/>
      <c r="CBE112" s="86"/>
      <c r="CBF112" s="86"/>
      <c r="CBG112" s="86"/>
      <c r="CBH112" s="86"/>
      <c r="CBI112" s="86"/>
      <c r="CBJ112" s="86"/>
      <c r="CBK112" s="86"/>
      <c r="CBL112" s="86"/>
      <c r="CBM112" s="86"/>
      <c r="CBN112" s="86"/>
      <c r="CBO112" s="86"/>
      <c r="CBP112" s="86"/>
      <c r="CBQ112" s="86"/>
      <c r="CBR112" s="86"/>
      <c r="CBS112" s="86"/>
      <c r="CBT112" s="86"/>
      <c r="CBU112" s="86"/>
      <c r="CBV112" s="86"/>
      <c r="CBW112" s="86"/>
      <c r="CBX112" s="86"/>
      <c r="CBY112" s="86"/>
      <c r="CBZ112" s="86"/>
      <c r="CCA112" s="86"/>
      <c r="CCB112" s="86"/>
      <c r="CCC112" s="86"/>
      <c r="CCD112" s="86"/>
      <c r="CCE112" s="86"/>
      <c r="CCF112" s="86"/>
      <c r="CCG112" s="86"/>
      <c r="CCH112" s="86"/>
      <c r="CCI112" s="86"/>
      <c r="CCJ112" s="86"/>
      <c r="CCK112" s="86"/>
      <c r="CCL112" s="86"/>
      <c r="CCM112" s="86"/>
      <c r="CCN112" s="86"/>
      <c r="CCO112" s="86"/>
      <c r="CCP112" s="86"/>
      <c r="CCQ112" s="86"/>
      <c r="CCR112" s="86"/>
      <c r="CCS112" s="86"/>
      <c r="CCT112" s="86"/>
      <c r="CCU112" s="86"/>
      <c r="CCV112" s="86"/>
      <c r="CCW112" s="86"/>
      <c r="CCX112" s="86"/>
      <c r="CCY112" s="86"/>
      <c r="CCZ112" s="86"/>
      <c r="CDA112" s="86"/>
      <c r="CDB112" s="86"/>
      <c r="CDC112" s="86"/>
      <c r="CDD112" s="86"/>
      <c r="CDE112" s="86"/>
      <c r="CDF112" s="86"/>
      <c r="CDG112" s="86"/>
      <c r="CDH112" s="86"/>
      <c r="CDI112" s="86"/>
      <c r="CDJ112" s="86"/>
      <c r="CDK112" s="86"/>
      <c r="CDL112" s="86"/>
      <c r="CDM112" s="86"/>
      <c r="CDN112" s="86"/>
      <c r="CDO112" s="86"/>
      <c r="CDP112" s="86"/>
      <c r="CDQ112" s="86"/>
      <c r="CDR112" s="86"/>
      <c r="CDS112" s="86"/>
      <c r="CDT112" s="86"/>
      <c r="CDU112" s="86"/>
      <c r="CDV112" s="86"/>
      <c r="CDW112" s="86"/>
      <c r="CDX112" s="86"/>
      <c r="CDY112" s="86"/>
      <c r="CDZ112" s="86"/>
      <c r="CEA112" s="86"/>
      <c r="CEB112" s="86"/>
      <c r="CEC112" s="86"/>
      <c r="CED112" s="86"/>
      <c r="CEE112" s="86"/>
      <c r="CEF112" s="86"/>
      <c r="CEG112" s="86"/>
      <c r="CEH112" s="86"/>
      <c r="CEI112" s="86"/>
      <c r="CEJ112" s="86"/>
      <c r="CEK112" s="86"/>
      <c r="CEL112" s="86"/>
      <c r="CEM112" s="86"/>
      <c r="CEN112" s="86"/>
      <c r="CEO112" s="86"/>
      <c r="CEP112" s="86"/>
      <c r="CEQ112" s="86"/>
      <c r="CER112" s="86"/>
      <c r="CES112" s="86"/>
      <c r="CET112" s="86"/>
      <c r="CEU112" s="86"/>
      <c r="CEV112" s="86"/>
      <c r="CEW112" s="86"/>
      <c r="CEX112" s="86"/>
      <c r="CEY112" s="86"/>
      <c r="CEZ112" s="86"/>
      <c r="CFA112" s="86"/>
      <c r="CFB112" s="86"/>
      <c r="CFC112" s="86"/>
      <c r="CFD112" s="86"/>
      <c r="CFE112" s="86"/>
      <c r="CFF112" s="86"/>
      <c r="CFG112" s="86"/>
      <c r="CFH112" s="86"/>
      <c r="CFI112" s="86"/>
      <c r="CFJ112" s="86"/>
      <c r="CFK112" s="86"/>
      <c r="CFL112" s="86"/>
      <c r="CFM112" s="86"/>
      <c r="CFN112" s="86"/>
      <c r="CFO112" s="86"/>
      <c r="CFP112" s="86"/>
      <c r="CFQ112" s="86"/>
      <c r="CFR112" s="86"/>
      <c r="CFS112" s="86"/>
      <c r="CFT112" s="86"/>
      <c r="CFU112" s="86"/>
      <c r="CFV112" s="86"/>
      <c r="CFW112" s="86"/>
      <c r="CFX112" s="86"/>
      <c r="CFY112" s="86"/>
      <c r="CFZ112" s="86"/>
      <c r="CGA112" s="86"/>
      <c r="CGB112" s="86"/>
      <c r="CGC112" s="86"/>
      <c r="CGD112" s="86"/>
      <c r="CGE112" s="86"/>
      <c r="CGF112" s="86"/>
      <c r="CGG112" s="86"/>
      <c r="CGH112" s="86"/>
      <c r="CGI112" s="86"/>
      <c r="CGJ112" s="86"/>
      <c r="CGK112" s="86"/>
      <c r="CGL112" s="86"/>
      <c r="CGM112" s="86"/>
      <c r="CGN112" s="86"/>
      <c r="CGO112" s="86"/>
      <c r="CGP112" s="86"/>
      <c r="CGQ112" s="86"/>
      <c r="CGR112" s="86"/>
      <c r="CGS112" s="86"/>
      <c r="CGT112" s="86"/>
      <c r="CGU112" s="86"/>
      <c r="CGV112" s="86"/>
      <c r="CGW112" s="86"/>
      <c r="CGX112" s="86"/>
      <c r="CGY112" s="86"/>
      <c r="CGZ112" s="86"/>
      <c r="CHA112" s="86"/>
      <c r="CHB112" s="86"/>
      <c r="CHC112" s="86"/>
      <c r="CHD112" s="86"/>
      <c r="CHE112" s="86"/>
      <c r="CHF112" s="86"/>
      <c r="CHG112" s="86"/>
      <c r="CHH112" s="86"/>
      <c r="CHI112" s="86"/>
      <c r="CHJ112" s="86"/>
      <c r="CHK112" s="86"/>
      <c r="CHL112" s="86"/>
      <c r="CHM112" s="86"/>
      <c r="CHN112" s="86"/>
      <c r="CHO112" s="86"/>
      <c r="CHP112" s="86"/>
      <c r="CHQ112" s="86"/>
      <c r="CHR112" s="86"/>
      <c r="CHS112" s="86"/>
      <c r="CHT112" s="86"/>
      <c r="CHU112" s="86"/>
      <c r="CHV112" s="86"/>
      <c r="CHW112" s="86"/>
      <c r="CHX112" s="86"/>
      <c r="CHY112" s="86"/>
      <c r="CHZ112" s="86"/>
      <c r="CIA112" s="86"/>
      <c r="CIB112" s="86"/>
      <c r="CIC112" s="86"/>
      <c r="CID112" s="86"/>
      <c r="CIE112" s="86"/>
      <c r="CIF112" s="86"/>
      <c r="CIG112" s="86"/>
      <c r="CIH112" s="86"/>
      <c r="CII112" s="86"/>
      <c r="CIJ112" s="86"/>
      <c r="CIK112" s="86"/>
      <c r="CIL112" s="86"/>
      <c r="CIM112" s="86"/>
      <c r="CIN112" s="86"/>
      <c r="CIO112" s="86"/>
      <c r="CIP112" s="86"/>
      <c r="CIQ112" s="86"/>
      <c r="CIR112" s="86"/>
      <c r="CIS112" s="86"/>
      <c r="CIT112" s="86"/>
      <c r="CIU112" s="86"/>
      <c r="CIV112" s="86"/>
      <c r="CIW112" s="86"/>
      <c r="CIX112" s="86"/>
      <c r="CIY112" s="86"/>
      <c r="CIZ112" s="86"/>
      <c r="CJA112" s="86"/>
      <c r="CJB112" s="86"/>
      <c r="CJC112" s="86"/>
      <c r="CJD112" s="86"/>
      <c r="CJE112" s="86"/>
      <c r="CJF112" s="86"/>
      <c r="CJG112" s="86"/>
      <c r="CJH112" s="86"/>
      <c r="CJI112" s="86"/>
      <c r="CJJ112" s="86"/>
      <c r="CJK112" s="86"/>
      <c r="CJL112" s="86"/>
      <c r="CJM112" s="86"/>
      <c r="CJN112" s="86"/>
      <c r="CJO112" s="86"/>
      <c r="CJP112" s="86"/>
      <c r="CJQ112" s="86"/>
      <c r="CJR112" s="86"/>
      <c r="CJS112" s="86"/>
      <c r="CJT112" s="86"/>
      <c r="CJU112" s="86"/>
      <c r="CJV112" s="86"/>
      <c r="CJW112" s="86"/>
      <c r="CJX112" s="86"/>
      <c r="CJY112" s="86"/>
      <c r="CJZ112" s="86"/>
      <c r="CKA112" s="86"/>
      <c r="CKB112" s="86"/>
      <c r="CKC112" s="86"/>
      <c r="CKD112" s="86"/>
      <c r="CKE112" s="86"/>
      <c r="CKF112" s="86"/>
      <c r="CKG112" s="86"/>
      <c r="CKH112" s="86"/>
      <c r="CKI112" s="86"/>
      <c r="CKJ112" s="86"/>
      <c r="CKK112" s="86"/>
      <c r="CKL112" s="86"/>
      <c r="CKM112" s="86"/>
      <c r="CKN112" s="86"/>
      <c r="CKO112" s="86"/>
      <c r="CKP112" s="86"/>
      <c r="CKQ112" s="86"/>
      <c r="CKR112" s="86"/>
      <c r="CKS112" s="86"/>
      <c r="CKT112" s="86"/>
      <c r="CKU112" s="86"/>
      <c r="CKV112" s="86"/>
      <c r="CKW112" s="86"/>
      <c r="CKX112" s="86"/>
      <c r="CKY112" s="86"/>
      <c r="CKZ112" s="86"/>
      <c r="CLA112" s="86"/>
      <c r="CLB112" s="86"/>
      <c r="CLC112" s="86"/>
      <c r="CLD112" s="86"/>
      <c r="CLE112" s="86"/>
      <c r="CLF112" s="86"/>
      <c r="CLG112" s="86"/>
      <c r="CLH112" s="86"/>
      <c r="CLI112" s="86"/>
      <c r="CLJ112" s="86"/>
      <c r="CLK112" s="86"/>
      <c r="CLL112" s="86"/>
      <c r="CLM112" s="86"/>
      <c r="CLN112" s="86"/>
      <c r="CLO112" s="86"/>
      <c r="CLP112" s="86"/>
      <c r="CLQ112" s="86"/>
      <c r="CLR112" s="86"/>
      <c r="CLS112" s="86"/>
      <c r="CLT112" s="86"/>
      <c r="CLU112" s="86"/>
      <c r="CLV112" s="86"/>
      <c r="CLW112" s="86"/>
      <c r="CLX112" s="86"/>
      <c r="CLY112" s="86"/>
      <c r="CLZ112" s="86"/>
      <c r="CMA112" s="86"/>
      <c r="CMB112" s="86"/>
      <c r="CMC112" s="86"/>
      <c r="CMD112" s="86"/>
      <c r="CME112" s="86"/>
      <c r="CMF112" s="86"/>
      <c r="CMG112" s="86"/>
      <c r="CMH112" s="86"/>
      <c r="CMI112" s="86"/>
      <c r="CMJ112" s="86"/>
      <c r="CMK112" s="86"/>
      <c r="CML112" s="86"/>
      <c r="CMM112" s="86"/>
      <c r="CMN112" s="86"/>
      <c r="CMO112" s="86"/>
      <c r="CMP112" s="86"/>
      <c r="CMQ112" s="86"/>
      <c r="CMR112" s="86"/>
      <c r="CMS112" s="86"/>
      <c r="CMT112" s="86"/>
      <c r="CMU112" s="86"/>
      <c r="CMV112" s="86"/>
      <c r="CMW112" s="86"/>
      <c r="CMX112" s="86"/>
      <c r="CMY112" s="86"/>
      <c r="CMZ112" s="86"/>
      <c r="CNA112" s="86"/>
      <c r="CNB112" s="86"/>
      <c r="CNC112" s="86"/>
      <c r="CND112" s="86"/>
      <c r="CNE112" s="86"/>
      <c r="CNF112" s="86"/>
      <c r="CNG112" s="86"/>
      <c r="CNH112" s="86"/>
      <c r="CNI112" s="86"/>
      <c r="CNJ112" s="86"/>
      <c r="CNK112" s="86"/>
      <c r="CNL112" s="86"/>
      <c r="CNM112" s="86"/>
      <c r="CNN112" s="86"/>
      <c r="CNO112" s="86"/>
      <c r="CNP112" s="86"/>
      <c r="CNQ112" s="86"/>
      <c r="CNR112" s="86"/>
      <c r="CNS112" s="86"/>
      <c r="CNT112" s="86"/>
      <c r="CNU112" s="86"/>
      <c r="CNV112" s="86"/>
      <c r="CNW112" s="86"/>
      <c r="CNX112" s="86"/>
      <c r="CNY112" s="86"/>
      <c r="CNZ112" s="86"/>
      <c r="COA112" s="86"/>
      <c r="COB112" s="86"/>
      <c r="COC112" s="86"/>
      <c r="COD112" s="86"/>
      <c r="COE112" s="86"/>
      <c r="COF112" s="86"/>
      <c r="COG112" s="86"/>
      <c r="COH112" s="86"/>
      <c r="COI112" s="86"/>
      <c r="COJ112" s="86"/>
      <c r="COK112" s="86"/>
      <c r="COL112" s="86"/>
      <c r="COM112" s="86"/>
      <c r="CON112" s="86"/>
      <c r="COO112" s="86"/>
      <c r="COP112" s="86"/>
      <c r="COQ112" s="86"/>
      <c r="COR112" s="86"/>
      <c r="COS112" s="86"/>
      <c r="COT112" s="86"/>
      <c r="COU112" s="86"/>
      <c r="COV112" s="86"/>
      <c r="COW112" s="86"/>
      <c r="COX112" s="86"/>
      <c r="COY112" s="86"/>
      <c r="COZ112" s="86"/>
      <c r="CPA112" s="86"/>
      <c r="CPB112" s="86"/>
      <c r="CPC112" s="86"/>
      <c r="CPD112" s="86"/>
      <c r="CPE112" s="86"/>
      <c r="CPF112" s="86"/>
      <c r="CPG112" s="86"/>
      <c r="CPH112" s="86"/>
      <c r="CPI112" s="86"/>
      <c r="CPJ112" s="86"/>
      <c r="CPK112" s="86"/>
      <c r="CPL112" s="86"/>
      <c r="CPM112" s="86"/>
      <c r="CPN112" s="86"/>
      <c r="CPO112" s="86"/>
      <c r="CPP112" s="86"/>
      <c r="CPQ112" s="86"/>
      <c r="CPR112" s="86"/>
      <c r="CPS112" s="86"/>
      <c r="CPT112" s="86"/>
      <c r="CPU112" s="86"/>
      <c r="CPV112" s="86"/>
      <c r="CPW112" s="86"/>
      <c r="CPX112" s="86"/>
      <c r="CPY112" s="86"/>
      <c r="CPZ112" s="86"/>
      <c r="CQA112" s="86"/>
      <c r="CQB112" s="86"/>
      <c r="CQC112" s="86"/>
      <c r="CQD112" s="86"/>
      <c r="CQE112" s="86"/>
      <c r="CQF112" s="86"/>
      <c r="CQG112" s="86"/>
      <c r="CQH112" s="86"/>
      <c r="CQI112" s="86"/>
      <c r="CQJ112" s="86"/>
      <c r="CQK112" s="86"/>
      <c r="CQL112" s="86"/>
      <c r="CQM112" s="86"/>
      <c r="CQN112" s="86"/>
      <c r="CQO112" s="86"/>
      <c r="CQP112" s="86"/>
      <c r="CQQ112" s="86"/>
      <c r="CQR112" s="86"/>
      <c r="CQS112" s="86"/>
      <c r="CQT112" s="86"/>
      <c r="CQU112" s="86"/>
      <c r="CQV112" s="86"/>
      <c r="CQW112" s="86"/>
      <c r="CQX112" s="86"/>
      <c r="CQY112" s="86"/>
      <c r="CQZ112" s="86"/>
      <c r="CRA112" s="86"/>
      <c r="CRB112" s="86"/>
      <c r="CRC112" s="86"/>
      <c r="CRD112" s="86"/>
      <c r="CRE112" s="86"/>
      <c r="CRF112" s="86"/>
      <c r="CRG112" s="86"/>
      <c r="CRH112" s="86"/>
      <c r="CRI112" s="86"/>
      <c r="CRJ112" s="86"/>
      <c r="CRK112" s="86"/>
      <c r="CRL112" s="86"/>
      <c r="CRM112" s="86"/>
      <c r="CRN112" s="86"/>
      <c r="CRO112" s="86"/>
      <c r="CRP112" s="86"/>
      <c r="CRQ112" s="86"/>
      <c r="CRR112" s="86"/>
      <c r="CRS112" s="86"/>
      <c r="CRT112" s="86"/>
      <c r="CRU112" s="86"/>
      <c r="CRV112" s="86"/>
      <c r="CRW112" s="86"/>
      <c r="CRX112" s="86"/>
      <c r="CRY112" s="86"/>
      <c r="CRZ112" s="86"/>
      <c r="CSA112" s="86"/>
      <c r="CSB112" s="86"/>
      <c r="CSC112" s="86"/>
      <c r="CSD112" s="86"/>
      <c r="CSE112" s="86"/>
      <c r="CSF112" s="86"/>
      <c r="CSG112" s="86"/>
      <c r="CSH112" s="86"/>
      <c r="CSI112" s="86"/>
      <c r="CSJ112" s="86"/>
      <c r="CSK112" s="86"/>
      <c r="CSL112" s="86"/>
      <c r="CSM112" s="86"/>
      <c r="CSN112" s="86"/>
      <c r="CSO112" s="86"/>
      <c r="CSP112" s="86"/>
      <c r="CSQ112" s="86"/>
      <c r="CSR112" s="86"/>
      <c r="CSS112" s="86"/>
      <c r="CST112" s="86"/>
      <c r="CSU112" s="86"/>
      <c r="CSV112" s="86"/>
      <c r="CSW112" s="86"/>
      <c r="CSX112" s="86"/>
      <c r="CSY112" s="86"/>
      <c r="CSZ112" s="86"/>
      <c r="CTA112" s="86"/>
      <c r="CTB112" s="86"/>
      <c r="CTC112" s="86"/>
      <c r="CTD112" s="86"/>
      <c r="CTE112" s="86"/>
      <c r="CTF112" s="86"/>
      <c r="CTG112" s="86"/>
      <c r="CTH112" s="86"/>
      <c r="CTI112" s="86"/>
      <c r="CTJ112" s="86"/>
      <c r="CTK112" s="86"/>
      <c r="CTL112" s="86"/>
      <c r="CTM112" s="86"/>
      <c r="CTN112" s="86"/>
      <c r="CTO112" s="86"/>
      <c r="CTP112" s="86"/>
      <c r="CTQ112" s="86"/>
      <c r="CTR112" s="86"/>
      <c r="CTS112" s="86"/>
      <c r="CTT112" s="86"/>
      <c r="CTU112" s="86"/>
      <c r="CTV112" s="86"/>
      <c r="CTW112" s="86"/>
      <c r="CTX112" s="86"/>
      <c r="CTY112" s="86"/>
      <c r="CTZ112" s="86"/>
      <c r="CUA112" s="86"/>
      <c r="CUB112" s="86"/>
      <c r="CUC112" s="86"/>
      <c r="CUD112" s="86"/>
      <c r="CUE112" s="86"/>
      <c r="CUF112" s="86"/>
      <c r="CUG112" s="86"/>
      <c r="CUH112" s="86"/>
      <c r="CUI112" s="86"/>
      <c r="CUJ112" s="86"/>
      <c r="CUK112" s="86"/>
      <c r="CUL112" s="86"/>
      <c r="CUM112" s="86"/>
      <c r="CUN112" s="86"/>
      <c r="CUO112" s="86"/>
      <c r="CUP112" s="86"/>
      <c r="CUQ112" s="86"/>
      <c r="CUR112" s="86"/>
      <c r="CUS112" s="86"/>
      <c r="CUT112" s="86"/>
      <c r="CUU112" s="86"/>
      <c r="CUV112" s="86"/>
      <c r="CUW112" s="86"/>
      <c r="CUX112" s="86"/>
      <c r="CUY112" s="86"/>
      <c r="CUZ112" s="86"/>
      <c r="CVA112" s="86"/>
      <c r="CVB112" s="86"/>
      <c r="CVC112" s="86"/>
      <c r="CVD112" s="86"/>
      <c r="CVE112" s="86"/>
      <c r="CVF112" s="86"/>
      <c r="CVG112" s="86"/>
      <c r="CVH112" s="86"/>
      <c r="CVI112" s="86"/>
      <c r="CVJ112" s="86"/>
      <c r="CVK112" s="86"/>
      <c r="CVL112" s="86"/>
      <c r="CVM112" s="86"/>
      <c r="CVN112" s="86"/>
      <c r="CVO112" s="86"/>
      <c r="CVP112" s="86"/>
      <c r="CVQ112" s="86"/>
      <c r="CVR112" s="86"/>
      <c r="CVS112" s="86"/>
      <c r="CVT112" s="86"/>
      <c r="CVU112" s="86"/>
      <c r="CVV112" s="86"/>
      <c r="CVW112" s="86"/>
      <c r="CVX112" s="86"/>
      <c r="CVY112" s="86"/>
      <c r="CVZ112" s="86"/>
      <c r="CWA112" s="86"/>
      <c r="CWB112" s="86"/>
      <c r="CWC112" s="86"/>
      <c r="CWD112" s="86"/>
      <c r="CWE112" s="86"/>
      <c r="CWF112" s="86"/>
      <c r="CWG112" s="86"/>
      <c r="CWH112" s="86"/>
      <c r="CWI112" s="86"/>
      <c r="CWJ112" s="86"/>
      <c r="CWK112" s="86"/>
      <c r="CWL112" s="86"/>
      <c r="CWM112" s="86"/>
      <c r="CWN112" s="86"/>
      <c r="CWO112" s="86"/>
      <c r="CWP112" s="86"/>
      <c r="CWQ112" s="86"/>
      <c r="CWR112" s="86"/>
      <c r="CWS112" s="86"/>
      <c r="CWT112" s="86"/>
      <c r="CWU112" s="86"/>
      <c r="CWV112" s="86"/>
      <c r="CWW112" s="86"/>
      <c r="CWX112" s="86"/>
      <c r="CWY112" s="86"/>
      <c r="CWZ112" s="86"/>
      <c r="CXA112" s="86"/>
      <c r="CXB112" s="86"/>
      <c r="CXC112" s="86"/>
      <c r="CXD112" s="86"/>
      <c r="CXE112" s="86"/>
      <c r="CXF112" s="86"/>
      <c r="CXG112" s="86"/>
      <c r="CXH112" s="86"/>
      <c r="CXI112" s="86"/>
      <c r="CXJ112" s="86"/>
      <c r="CXK112" s="86"/>
      <c r="CXL112" s="86"/>
      <c r="CXM112" s="86"/>
      <c r="CXN112" s="86"/>
      <c r="CXO112" s="86"/>
      <c r="CXP112" s="86"/>
      <c r="CXQ112" s="86"/>
      <c r="CXR112" s="86"/>
      <c r="CXS112" s="86"/>
      <c r="CXT112" s="86"/>
      <c r="CXU112" s="86"/>
      <c r="CXV112" s="86"/>
      <c r="CXW112" s="86"/>
      <c r="CXX112" s="86"/>
      <c r="CXY112" s="86"/>
      <c r="CXZ112" s="86"/>
      <c r="CYA112" s="86"/>
      <c r="CYB112" s="86"/>
      <c r="CYC112" s="86"/>
      <c r="CYD112" s="86"/>
      <c r="CYE112" s="86"/>
      <c r="CYF112" s="86"/>
      <c r="CYG112" s="86"/>
      <c r="CYH112" s="86"/>
      <c r="CYI112" s="86"/>
      <c r="CYJ112" s="86"/>
      <c r="CYK112" s="86"/>
      <c r="CYL112" s="86"/>
      <c r="CYM112" s="86"/>
      <c r="CYN112" s="86"/>
      <c r="CYO112" s="86"/>
      <c r="CYP112" s="86"/>
      <c r="CYQ112" s="86"/>
      <c r="CYR112" s="86"/>
      <c r="CYS112" s="86"/>
      <c r="CYT112" s="86"/>
      <c r="CYU112" s="86"/>
      <c r="CYV112" s="86"/>
      <c r="CYW112" s="86"/>
      <c r="CYX112" s="86"/>
      <c r="CYY112" s="86"/>
      <c r="CYZ112" s="86"/>
      <c r="CZA112" s="86"/>
      <c r="CZB112" s="86"/>
      <c r="CZC112" s="86"/>
      <c r="CZD112" s="86"/>
      <c r="CZE112" s="86"/>
      <c r="CZF112" s="86"/>
      <c r="CZG112" s="86"/>
      <c r="CZH112" s="86"/>
      <c r="CZI112" s="86"/>
      <c r="CZJ112" s="86"/>
      <c r="CZK112" s="86"/>
      <c r="CZL112" s="86"/>
      <c r="CZM112" s="86"/>
      <c r="CZN112" s="86"/>
      <c r="CZO112" s="86"/>
      <c r="CZP112" s="86"/>
      <c r="CZQ112" s="86"/>
      <c r="CZR112" s="86"/>
      <c r="CZS112" s="86"/>
      <c r="CZT112" s="86"/>
      <c r="CZU112" s="86"/>
      <c r="CZV112" s="86"/>
      <c r="CZW112" s="86"/>
      <c r="CZX112" s="86"/>
      <c r="CZY112" s="86"/>
      <c r="CZZ112" s="86"/>
      <c r="DAA112" s="86"/>
      <c r="DAB112" s="86"/>
      <c r="DAC112" s="86"/>
      <c r="DAD112" s="86"/>
      <c r="DAE112" s="86"/>
      <c r="DAF112" s="86"/>
      <c r="DAG112" s="86"/>
      <c r="DAH112" s="86"/>
      <c r="DAI112" s="86"/>
      <c r="DAJ112" s="86"/>
      <c r="DAK112" s="86"/>
      <c r="DAL112" s="86"/>
      <c r="DAM112" s="86"/>
      <c r="DAN112" s="86"/>
      <c r="DAO112" s="86"/>
      <c r="DAP112" s="86"/>
      <c r="DAQ112" s="86"/>
      <c r="DAR112" s="86"/>
      <c r="DAS112" s="86"/>
      <c r="DAT112" s="86"/>
      <c r="DAU112" s="86"/>
      <c r="DAV112" s="86"/>
      <c r="DAW112" s="86"/>
      <c r="DAX112" s="86"/>
      <c r="DAY112" s="86"/>
      <c r="DAZ112" s="86"/>
      <c r="DBA112" s="86"/>
      <c r="DBB112" s="86"/>
      <c r="DBC112" s="86"/>
      <c r="DBD112" s="86"/>
      <c r="DBE112" s="86"/>
      <c r="DBF112" s="86"/>
      <c r="DBG112" s="86"/>
      <c r="DBH112" s="86"/>
      <c r="DBI112" s="86"/>
      <c r="DBJ112" s="86"/>
      <c r="DBK112" s="86"/>
      <c r="DBL112" s="86"/>
      <c r="DBM112" s="86"/>
      <c r="DBN112" s="86"/>
      <c r="DBO112" s="86"/>
      <c r="DBP112" s="86"/>
      <c r="DBQ112" s="86"/>
      <c r="DBR112" s="86"/>
      <c r="DBS112" s="86"/>
      <c r="DBT112" s="86"/>
      <c r="DBU112" s="86"/>
      <c r="DBV112" s="86"/>
      <c r="DBW112" s="86"/>
      <c r="DBX112" s="86"/>
      <c r="DBY112" s="86"/>
      <c r="DBZ112" s="86"/>
      <c r="DCA112" s="86"/>
      <c r="DCB112" s="86"/>
      <c r="DCC112" s="86"/>
      <c r="DCD112" s="86"/>
      <c r="DCE112" s="86"/>
      <c r="DCF112" s="86"/>
      <c r="DCG112" s="86"/>
      <c r="DCH112" s="86"/>
      <c r="DCI112" s="86"/>
      <c r="DCJ112" s="86"/>
      <c r="DCK112" s="86"/>
      <c r="DCL112" s="86"/>
      <c r="DCM112" s="86"/>
      <c r="DCN112" s="86"/>
      <c r="DCO112" s="86"/>
      <c r="DCP112" s="86"/>
      <c r="DCQ112" s="86"/>
      <c r="DCR112" s="86"/>
      <c r="DCS112" s="86"/>
      <c r="DCT112" s="86"/>
      <c r="DCU112" s="86"/>
      <c r="DCV112" s="86"/>
      <c r="DCW112" s="86"/>
      <c r="DCX112" s="86"/>
      <c r="DCY112" s="86"/>
      <c r="DCZ112" s="86"/>
      <c r="DDA112" s="86"/>
      <c r="DDB112" s="86"/>
      <c r="DDC112" s="86"/>
      <c r="DDD112" s="86"/>
      <c r="DDE112" s="86"/>
      <c r="DDF112" s="86"/>
      <c r="DDG112" s="86"/>
      <c r="DDH112" s="86"/>
      <c r="DDI112" s="86"/>
      <c r="DDJ112" s="86"/>
      <c r="DDK112" s="86"/>
      <c r="DDL112" s="86"/>
      <c r="DDM112" s="86"/>
      <c r="DDN112" s="86"/>
      <c r="DDO112" s="86"/>
      <c r="DDP112" s="86"/>
      <c r="DDQ112" s="86"/>
      <c r="DDR112" s="86"/>
      <c r="DDS112" s="86"/>
      <c r="DDT112" s="86"/>
      <c r="DDU112" s="86"/>
      <c r="DDV112" s="86"/>
      <c r="DDW112" s="86"/>
      <c r="DDX112" s="86"/>
      <c r="DDY112" s="86"/>
      <c r="DDZ112" s="86"/>
      <c r="DEA112" s="86"/>
      <c r="DEB112" s="86"/>
      <c r="DEC112" s="86"/>
      <c r="DED112" s="86"/>
      <c r="DEE112" s="86"/>
      <c r="DEF112" s="86"/>
      <c r="DEG112" s="86"/>
      <c r="DEH112" s="86"/>
      <c r="DEI112" s="86"/>
      <c r="DEJ112" s="86"/>
      <c r="DEK112" s="86"/>
      <c r="DEL112" s="86"/>
      <c r="DEM112" s="86"/>
      <c r="DEN112" s="86"/>
      <c r="DEO112" s="86"/>
      <c r="DEP112" s="86"/>
      <c r="DEQ112" s="86"/>
      <c r="DER112" s="86"/>
      <c r="DES112" s="86"/>
      <c r="DET112" s="86"/>
      <c r="DEU112" s="86"/>
      <c r="DEV112" s="86"/>
      <c r="DEW112" s="86"/>
      <c r="DEX112" s="86"/>
      <c r="DEY112" s="86"/>
      <c r="DEZ112" s="86"/>
      <c r="DFA112" s="86"/>
      <c r="DFB112" s="86"/>
      <c r="DFC112" s="86"/>
      <c r="DFD112" s="86"/>
      <c r="DFE112" s="86"/>
      <c r="DFF112" s="86"/>
      <c r="DFG112" s="86"/>
      <c r="DFH112" s="86"/>
      <c r="DFI112" s="86"/>
      <c r="DFJ112" s="86"/>
      <c r="DFK112" s="86"/>
      <c r="DFL112" s="86"/>
      <c r="DFM112" s="86"/>
      <c r="DFN112" s="86"/>
      <c r="DFO112" s="86"/>
      <c r="DFP112" s="86"/>
      <c r="DFQ112" s="86"/>
      <c r="DFR112" s="86"/>
      <c r="DFS112" s="86"/>
      <c r="DFT112" s="86"/>
      <c r="DFU112" s="86"/>
      <c r="DFV112" s="86"/>
      <c r="DFW112" s="86"/>
      <c r="DFX112" s="86"/>
      <c r="DFY112" s="86"/>
      <c r="DFZ112" s="86"/>
      <c r="DGA112" s="86"/>
      <c r="DGB112" s="86"/>
      <c r="DGC112" s="86"/>
      <c r="DGD112" s="86"/>
      <c r="DGE112" s="86"/>
      <c r="DGF112" s="86"/>
      <c r="DGG112" s="86"/>
      <c r="DGH112" s="86"/>
      <c r="DGI112" s="86"/>
      <c r="DGJ112" s="86"/>
      <c r="DGK112" s="86"/>
      <c r="DGL112" s="86"/>
      <c r="DGM112" s="86"/>
      <c r="DGN112" s="86"/>
      <c r="DGO112" s="86"/>
      <c r="DGP112" s="86"/>
      <c r="DGQ112" s="86"/>
      <c r="DGR112" s="86"/>
      <c r="DGS112" s="86"/>
      <c r="DGT112" s="86"/>
      <c r="DGU112" s="86"/>
      <c r="DGV112" s="86"/>
      <c r="DGW112" s="86"/>
      <c r="DGX112" s="86"/>
      <c r="DGY112" s="86"/>
      <c r="DGZ112" s="86"/>
      <c r="DHA112" s="86"/>
      <c r="DHB112" s="86"/>
      <c r="DHC112" s="86"/>
      <c r="DHD112" s="86"/>
      <c r="DHE112" s="86"/>
      <c r="DHF112" s="86"/>
      <c r="DHG112" s="86"/>
      <c r="DHH112" s="86"/>
      <c r="DHI112" s="86"/>
      <c r="DHJ112" s="86"/>
      <c r="DHK112" s="86"/>
      <c r="DHL112" s="86"/>
      <c r="DHM112" s="86"/>
      <c r="DHN112" s="86"/>
      <c r="DHO112" s="86"/>
      <c r="DHP112" s="86"/>
      <c r="DHQ112" s="86"/>
      <c r="DHR112" s="86"/>
      <c r="DHS112" s="86"/>
      <c r="DHT112" s="86"/>
      <c r="DHU112" s="86"/>
      <c r="DHV112" s="86"/>
      <c r="DHW112" s="86"/>
      <c r="DHX112" s="86"/>
      <c r="DHY112" s="86"/>
      <c r="DHZ112" s="86"/>
      <c r="DIA112" s="86"/>
      <c r="DIB112" s="86"/>
      <c r="DIC112" s="86"/>
      <c r="DID112" s="86"/>
      <c r="DIE112" s="86"/>
      <c r="DIF112" s="86"/>
      <c r="DIG112" s="86"/>
      <c r="DIH112" s="86"/>
      <c r="DII112" s="86"/>
      <c r="DIJ112" s="86"/>
      <c r="DIK112" s="86"/>
      <c r="DIL112" s="86"/>
      <c r="DIM112" s="86"/>
      <c r="DIN112" s="86"/>
      <c r="DIO112" s="86"/>
      <c r="DIP112" s="86"/>
      <c r="DIQ112" s="86"/>
      <c r="DIR112" s="86"/>
      <c r="DIS112" s="86"/>
      <c r="DIT112" s="86"/>
      <c r="DIU112" s="86"/>
      <c r="DIV112" s="86"/>
      <c r="DIW112" s="86"/>
      <c r="DIX112" s="86"/>
      <c r="DIY112" s="86"/>
      <c r="DIZ112" s="86"/>
      <c r="DJA112" s="86"/>
      <c r="DJB112" s="86"/>
      <c r="DJC112" s="86"/>
      <c r="DJD112" s="86"/>
      <c r="DJE112" s="86"/>
      <c r="DJF112" s="86"/>
      <c r="DJG112" s="86"/>
      <c r="DJH112" s="86"/>
      <c r="DJI112" s="86"/>
      <c r="DJJ112" s="86"/>
      <c r="DJK112" s="86"/>
      <c r="DJL112" s="86"/>
      <c r="DJM112" s="86"/>
      <c r="DJN112" s="86"/>
      <c r="DJO112" s="86"/>
      <c r="DJP112" s="86"/>
      <c r="DJQ112" s="86"/>
      <c r="DJR112" s="86"/>
      <c r="DJS112" s="86"/>
      <c r="DJT112" s="86"/>
      <c r="DJU112" s="86"/>
      <c r="DJV112" s="86"/>
      <c r="DJW112" s="86"/>
      <c r="DJX112" s="86"/>
      <c r="DJY112" s="86"/>
      <c r="DJZ112" s="86"/>
      <c r="DKA112" s="86"/>
      <c r="DKB112" s="86"/>
      <c r="DKC112" s="86"/>
      <c r="DKD112" s="86"/>
      <c r="DKE112" s="86"/>
      <c r="DKF112" s="86"/>
      <c r="DKG112" s="86"/>
      <c r="DKH112" s="86"/>
      <c r="DKI112" s="86"/>
      <c r="DKJ112" s="86"/>
      <c r="DKK112" s="86"/>
      <c r="DKL112" s="86"/>
      <c r="DKM112" s="86"/>
      <c r="DKN112" s="86"/>
      <c r="DKO112" s="86"/>
      <c r="DKP112" s="86"/>
      <c r="DKQ112" s="86"/>
      <c r="DKR112" s="86"/>
      <c r="DKS112" s="86"/>
      <c r="DKT112" s="86"/>
      <c r="DKU112" s="86"/>
      <c r="DKV112" s="86"/>
      <c r="DKW112" s="86"/>
      <c r="DKX112" s="86"/>
      <c r="DKY112" s="86"/>
      <c r="DKZ112" s="86"/>
      <c r="DLA112" s="86"/>
      <c r="DLB112" s="86"/>
      <c r="DLC112" s="86"/>
      <c r="DLD112" s="86"/>
      <c r="DLE112" s="86"/>
      <c r="DLF112" s="86"/>
      <c r="DLG112" s="86"/>
      <c r="DLH112" s="86"/>
      <c r="DLI112" s="86"/>
      <c r="DLJ112" s="86"/>
      <c r="DLK112" s="86"/>
      <c r="DLL112" s="86"/>
      <c r="DLM112" s="86"/>
      <c r="DLN112" s="86"/>
      <c r="DLO112" s="86"/>
      <c r="DLP112" s="86"/>
      <c r="DLQ112" s="86"/>
      <c r="DLR112" s="86"/>
      <c r="DLS112" s="86"/>
      <c r="DLT112" s="86"/>
      <c r="DLU112" s="86"/>
      <c r="DLV112" s="86"/>
      <c r="DLW112" s="86"/>
      <c r="DLX112" s="86"/>
      <c r="DLY112" s="86"/>
      <c r="DLZ112" s="86"/>
      <c r="DMA112" s="86"/>
      <c r="DMB112" s="86"/>
      <c r="DMC112" s="86"/>
      <c r="DMD112" s="86"/>
      <c r="DME112" s="86"/>
      <c r="DMF112" s="86"/>
      <c r="DMG112" s="86"/>
      <c r="DMH112" s="86"/>
      <c r="DMI112" s="86"/>
      <c r="DMJ112" s="86"/>
      <c r="DMK112" s="86"/>
      <c r="DML112" s="86"/>
      <c r="DMM112" s="86"/>
      <c r="DMN112" s="86"/>
      <c r="DMO112" s="86"/>
      <c r="DMP112" s="86"/>
      <c r="DMQ112" s="86"/>
      <c r="DMR112" s="86"/>
      <c r="DMS112" s="86"/>
      <c r="DMT112" s="86"/>
      <c r="DMU112" s="86"/>
      <c r="DMV112" s="86"/>
      <c r="DMW112" s="86"/>
      <c r="DMX112" s="86"/>
      <c r="DMY112" s="86"/>
      <c r="DMZ112" s="86"/>
      <c r="DNA112" s="86"/>
      <c r="DNB112" s="86"/>
      <c r="DNC112" s="86"/>
      <c r="DND112" s="86"/>
      <c r="DNE112" s="86"/>
      <c r="DNF112" s="86"/>
      <c r="DNG112" s="86"/>
      <c r="DNH112" s="86"/>
      <c r="DNI112" s="86"/>
      <c r="DNJ112" s="86"/>
      <c r="DNK112" s="86"/>
      <c r="DNL112" s="86"/>
      <c r="DNM112" s="86"/>
      <c r="DNN112" s="86"/>
      <c r="DNO112" s="86"/>
      <c r="DNP112" s="86"/>
      <c r="DNQ112" s="86"/>
      <c r="DNR112" s="86"/>
      <c r="DNS112" s="86"/>
      <c r="DNT112" s="86"/>
      <c r="DNU112" s="86"/>
      <c r="DNV112" s="86"/>
      <c r="DNW112" s="86"/>
      <c r="DNX112" s="86"/>
      <c r="DNY112" s="86"/>
      <c r="DNZ112" s="86"/>
      <c r="DOA112" s="86"/>
      <c r="DOB112" s="86"/>
      <c r="DOC112" s="86"/>
      <c r="DOD112" s="86"/>
      <c r="DOE112" s="86"/>
      <c r="DOF112" s="86"/>
      <c r="DOG112" s="86"/>
      <c r="DOH112" s="86"/>
      <c r="DOI112" s="86"/>
      <c r="DOJ112" s="86"/>
      <c r="DOK112" s="86"/>
      <c r="DOL112" s="86"/>
      <c r="DOM112" s="86"/>
      <c r="DON112" s="86"/>
      <c r="DOO112" s="86"/>
      <c r="DOP112" s="86"/>
      <c r="DOQ112" s="86"/>
      <c r="DOR112" s="86"/>
      <c r="DOS112" s="86"/>
      <c r="DOT112" s="86"/>
      <c r="DOU112" s="86"/>
      <c r="DOV112" s="86"/>
      <c r="DOW112" s="86"/>
      <c r="DOX112" s="86"/>
      <c r="DOY112" s="86"/>
      <c r="DOZ112" s="86"/>
      <c r="DPA112" s="86"/>
      <c r="DPB112" s="86"/>
      <c r="DPC112" s="86"/>
      <c r="DPD112" s="86"/>
      <c r="DPE112" s="86"/>
      <c r="DPF112" s="86"/>
      <c r="DPG112" s="86"/>
      <c r="DPH112" s="86"/>
      <c r="DPI112" s="86"/>
      <c r="DPJ112" s="86"/>
      <c r="DPK112" s="86"/>
      <c r="DPL112" s="86"/>
      <c r="DPM112" s="86"/>
      <c r="DPN112" s="86"/>
      <c r="DPO112" s="86"/>
      <c r="DPP112" s="86"/>
      <c r="DPQ112" s="86"/>
      <c r="DPR112" s="86"/>
      <c r="DPS112" s="86"/>
      <c r="DPT112" s="86"/>
      <c r="DPU112" s="86"/>
      <c r="DPV112" s="86"/>
      <c r="DPW112" s="86"/>
      <c r="DPX112" s="86"/>
      <c r="DPY112" s="86"/>
      <c r="DPZ112" s="86"/>
      <c r="DQA112" s="86"/>
      <c r="DQB112" s="86"/>
      <c r="DQC112" s="86"/>
      <c r="DQD112" s="86"/>
      <c r="DQE112" s="86"/>
      <c r="DQF112" s="86"/>
      <c r="DQG112" s="86"/>
      <c r="DQH112" s="86"/>
      <c r="DQI112" s="86"/>
      <c r="DQJ112" s="86"/>
      <c r="DQK112" s="86"/>
      <c r="DQL112" s="86"/>
      <c r="DQM112" s="86"/>
      <c r="DQN112" s="86"/>
      <c r="DQO112" s="86"/>
      <c r="DQP112" s="86"/>
      <c r="DQQ112" s="86"/>
      <c r="DQR112" s="86"/>
      <c r="DQS112" s="86"/>
      <c r="DQT112" s="86"/>
      <c r="DQU112" s="86"/>
      <c r="DQV112" s="86"/>
      <c r="DQW112" s="86"/>
      <c r="DQX112" s="86"/>
      <c r="DQY112" s="86"/>
      <c r="DQZ112" s="86"/>
      <c r="DRA112" s="86"/>
      <c r="DRB112" s="86"/>
      <c r="DRC112" s="86"/>
      <c r="DRD112" s="86"/>
      <c r="DRE112" s="86"/>
      <c r="DRF112" s="86"/>
      <c r="DRG112" s="86"/>
      <c r="DRH112" s="86"/>
      <c r="DRI112" s="86"/>
      <c r="DRJ112" s="86"/>
      <c r="DRK112" s="86"/>
      <c r="DRL112" s="86"/>
      <c r="DRM112" s="86"/>
      <c r="DRN112" s="86"/>
      <c r="DRO112" s="86"/>
      <c r="DRP112" s="86"/>
      <c r="DRQ112" s="86"/>
      <c r="DRR112" s="86"/>
      <c r="DRS112" s="86"/>
      <c r="DRT112" s="86"/>
      <c r="DRU112" s="86"/>
      <c r="DRV112" s="86"/>
      <c r="DRW112" s="86"/>
      <c r="DRX112" s="86"/>
      <c r="DRY112" s="86"/>
      <c r="DRZ112" s="86"/>
      <c r="DSA112" s="86"/>
      <c r="DSB112" s="86"/>
      <c r="DSC112" s="86"/>
      <c r="DSD112" s="86"/>
      <c r="DSE112" s="86"/>
      <c r="DSF112" s="86"/>
      <c r="DSG112" s="86"/>
      <c r="DSH112" s="86"/>
      <c r="DSI112" s="86"/>
      <c r="DSJ112" s="86"/>
      <c r="DSK112" s="86"/>
      <c r="DSL112" s="86"/>
      <c r="DSM112" s="86"/>
      <c r="DSN112" s="86"/>
      <c r="DSO112" s="86"/>
      <c r="DSP112" s="86"/>
      <c r="DSQ112" s="86"/>
      <c r="DSR112" s="86"/>
      <c r="DSS112" s="86"/>
      <c r="DST112" s="86"/>
      <c r="DSU112" s="86"/>
      <c r="DSV112" s="86"/>
      <c r="DSW112" s="86"/>
      <c r="DSX112" s="86"/>
      <c r="DSY112" s="86"/>
      <c r="DSZ112" s="86"/>
      <c r="DTA112" s="86"/>
      <c r="DTB112" s="86"/>
      <c r="DTC112" s="86"/>
      <c r="DTD112" s="86"/>
      <c r="DTE112" s="86"/>
      <c r="DTF112" s="86"/>
      <c r="DTG112" s="86"/>
      <c r="DTH112" s="86"/>
      <c r="DTI112" s="86"/>
      <c r="DTJ112" s="86"/>
      <c r="DTK112" s="86"/>
      <c r="DTL112" s="86"/>
      <c r="DTM112" s="86"/>
      <c r="DTN112" s="86"/>
      <c r="DTO112" s="86"/>
      <c r="DTP112" s="86"/>
      <c r="DTQ112" s="86"/>
      <c r="DTR112" s="86"/>
      <c r="DTS112" s="86"/>
      <c r="DTT112" s="86"/>
      <c r="DTU112" s="86"/>
      <c r="DTV112" s="86"/>
      <c r="DTW112" s="86"/>
      <c r="DTX112" s="86"/>
      <c r="DTY112" s="86"/>
      <c r="DTZ112" s="86"/>
      <c r="DUA112" s="86"/>
      <c r="DUB112" s="86"/>
      <c r="DUC112" s="86"/>
      <c r="DUD112" s="86"/>
      <c r="DUE112" s="86"/>
      <c r="DUF112" s="86"/>
      <c r="DUG112" s="86"/>
      <c r="DUH112" s="86"/>
      <c r="DUI112" s="86"/>
      <c r="DUJ112" s="86"/>
      <c r="DUK112" s="86"/>
      <c r="DUL112" s="86"/>
      <c r="DUM112" s="86"/>
      <c r="DUN112" s="86"/>
      <c r="DUO112" s="86"/>
      <c r="DUP112" s="86"/>
      <c r="DUQ112" s="86"/>
      <c r="DUR112" s="86"/>
      <c r="DUS112" s="86"/>
      <c r="DUT112" s="86"/>
      <c r="DUU112" s="86"/>
      <c r="DUV112" s="86"/>
      <c r="DUW112" s="86"/>
      <c r="DUX112" s="86"/>
      <c r="DUY112" s="86"/>
      <c r="DUZ112" s="86"/>
      <c r="DVA112" s="86"/>
      <c r="DVB112" s="86"/>
      <c r="DVC112" s="86"/>
      <c r="DVD112" s="86"/>
      <c r="DVE112" s="86"/>
      <c r="DVF112" s="86"/>
      <c r="DVG112" s="86"/>
      <c r="DVH112" s="86"/>
      <c r="DVI112" s="86"/>
      <c r="DVJ112" s="86"/>
      <c r="DVK112" s="86"/>
      <c r="DVL112" s="86"/>
      <c r="DVM112" s="86"/>
      <c r="DVN112" s="86"/>
      <c r="DVO112" s="86"/>
      <c r="DVP112" s="86"/>
      <c r="DVQ112" s="86"/>
      <c r="DVR112" s="86"/>
      <c r="DVS112" s="86"/>
      <c r="DVT112" s="86"/>
      <c r="DVU112" s="86"/>
      <c r="DVV112" s="86"/>
      <c r="DVW112" s="86"/>
      <c r="DVX112" s="86"/>
      <c r="DVY112" s="86"/>
      <c r="DVZ112" s="86"/>
      <c r="DWA112" s="86"/>
      <c r="DWB112" s="86"/>
      <c r="DWC112" s="86"/>
      <c r="DWD112" s="86"/>
      <c r="DWE112" s="86"/>
      <c r="DWF112" s="86"/>
      <c r="DWG112" s="86"/>
      <c r="DWH112" s="86"/>
      <c r="DWI112" s="86"/>
      <c r="DWJ112" s="86"/>
      <c r="DWK112" s="86"/>
      <c r="DWL112" s="86"/>
      <c r="DWM112" s="86"/>
      <c r="DWN112" s="86"/>
      <c r="DWO112" s="86"/>
      <c r="DWP112" s="86"/>
      <c r="DWQ112" s="86"/>
      <c r="DWR112" s="86"/>
      <c r="DWS112" s="86"/>
      <c r="DWT112" s="86"/>
      <c r="DWU112" s="86"/>
      <c r="DWV112" s="86"/>
      <c r="DWW112" s="86"/>
      <c r="DWX112" s="86"/>
      <c r="DWY112" s="86"/>
      <c r="DWZ112" s="86"/>
      <c r="DXA112" s="86"/>
      <c r="DXB112" s="86"/>
      <c r="DXC112" s="86"/>
      <c r="DXD112" s="86"/>
      <c r="DXE112" s="86"/>
      <c r="DXF112" s="86"/>
      <c r="DXG112" s="86"/>
      <c r="DXH112" s="86"/>
      <c r="DXI112" s="86"/>
      <c r="DXJ112" s="86"/>
      <c r="DXK112" s="86"/>
      <c r="DXL112" s="86"/>
      <c r="DXM112" s="86"/>
      <c r="DXN112" s="86"/>
      <c r="DXO112" s="86"/>
      <c r="DXP112" s="86"/>
      <c r="DXQ112" s="86"/>
      <c r="DXR112" s="86"/>
      <c r="DXS112" s="86"/>
      <c r="DXT112" s="86"/>
      <c r="DXU112" s="86"/>
      <c r="DXV112" s="86"/>
      <c r="DXW112" s="86"/>
      <c r="DXX112" s="86"/>
      <c r="DXY112" s="86"/>
      <c r="DXZ112" s="86"/>
      <c r="DYA112" s="86"/>
      <c r="DYB112" s="86"/>
      <c r="DYC112" s="86"/>
      <c r="DYD112" s="86"/>
      <c r="DYE112" s="86"/>
      <c r="DYF112" s="86"/>
      <c r="DYG112" s="86"/>
      <c r="DYH112" s="86"/>
      <c r="DYI112" s="86"/>
      <c r="DYJ112" s="86"/>
      <c r="DYK112" s="86"/>
      <c r="DYL112" s="86"/>
      <c r="DYM112" s="86"/>
      <c r="DYN112" s="86"/>
      <c r="DYO112" s="86"/>
      <c r="DYP112" s="86"/>
      <c r="DYQ112" s="86"/>
      <c r="DYR112" s="86"/>
      <c r="DYS112" s="86"/>
      <c r="DYT112" s="86"/>
      <c r="DYU112" s="86"/>
      <c r="DYV112" s="86"/>
      <c r="DYW112" s="86"/>
      <c r="DYX112" s="86"/>
      <c r="DYY112" s="86"/>
      <c r="DYZ112" s="86"/>
      <c r="DZA112" s="86"/>
      <c r="DZB112" s="86"/>
      <c r="DZC112" s="86"/>
      <c r="DZD112" s="86"/>
      <c r="DZE112" s="86"/>
      <c r="DZF112" s="86"/>
      <c r="DZG112" s="86"/>
      <c r="DZH112" s="86"/>
      <c r="DZI112" s="86"/>
      <c r="DZJ112" s="86"/>
      <c r="DZK112" s="86"/>
      <c r="DZL112" s="86"/>
      <c r="DZM112" s="86"/>
      <c r="DZN112" s="86"/>
      <c r="DZO112" s="86"/>
      <c r="DZP112" s="86"/>
      <c r="DZQ112" s="86"/>
      <c r="DZR112" s="86"/>
      <c r="DZS112" s="86"/>
      <c r="DZT112" s="86"/>
      <c r="DZU112" s="86"/>
      <c r="DZV112" s="86"/>
      <c r="DZW112" s="86"/>
      <c r="DZX112" s="86"/>
      <c r="DZY112" s="86"/>
      <c r="DZZ112" s="86"/>
      <c r="EAA112" s="86"/>
      <c r="EAB112" s="86"/>
      <c r="EAC112" s="86"/>
      <c r="EAD112" s="86"/>
      <c r="EAE112" s="86"/>
      <c r="EAF112" s="86"/>
      <c r="EAG112" s="86"/>
      <c r="EAH112" s="86"/>
      <c r="EAI112" s="86"/>
      <c r="EAJ112" s="86"/>
      <c r="EAK112" s="86"/>
      <c r="EAL112" s="86"/>
      <c r="EAM112" s="86"/>
      <c r="EAN112" s="86"/>
      <c r="EAO112" s="86"/>
      <c r="EAP112" s="86"/>
      <c r="EAQ112" s="86"/>
      <c r="EAR112" s="86"/>
      <c r="EAS112" s="86"/>
      <c r="EAT112" s="86"/>
      <c r="EAU112" s="86"/>
      <c r="EAV112" s="86"/>
      <c r="EAW112" s="86"/>
      <c r="EAX112" s="86"/>
      <c r="EAY112" s="86"/>
      <c r="EAZ112" s="86"/>
      <c r="EBA112" s="86"/>
      <c r="EBB112" s="86"/>
      <c r="EBC112" s="86"/>
      <c r="EBD112" s="86"/>
      <c r="EBE112" s="86"/>
      <c r="EBF112" s="86"/>
      <c r="EBG112" s="86"/>
      <c r="EBH112" s="86"/>
      <c r="EBI112" s="86"/>
      <c r="EBJ112" s="86"/>
      <c r="EBK112" s="86"/>
      <c r="EBL112" s="86"/>
      <c r="EBM112" s="86"/>
      <c r="EBN112" s="86"/>
      <c r="EBO112" s="86"/>
      <c r="EBP112" s="86"/>
      <c r="EBQ112" s="86"/>
      <c r="EBR112" s="86"/>
      <c r="EBS112" s="86"/>
      <c r="EBT112" s="86"/>
      <c r="EBU112" s="86"/>
      <c r="EBV112" s="86"/>
      <c r="EBW112" s="86"/>
      <c r="EBX112" s="86"/>
      <c r="EBY112" s="86"/>
      <c r="EBZ112" s="86"/>
      <c r="ECA112" s="86"/>
      <c r="ECB112" s="86"/>
      <c r="ECC112" s="86"/>
      <c r="ECD112" s="86"/>
      <c r="ECE112" s="86"/>
      <c r="ECF112" s="86"/>
      <c r="ECG112" s="86"/>
      <c r="ECH112" s="86"/>
      <c r="ECI112" s="86"/>
      <c r="ECJ112" s="86"/>
      <c r="ECK112" s="86"/>
      <c r="ECL112" s="86"/>
      <c r="ECM112" s="86"/>
      <c r="ECN112" s="86"/>
      <c r="ECO112" s="86"/>
      <c r="ECP112" s="86"/>
      <c r="ECQ112" s="86"/>
      <c r="ECR112" s="86"/>
      <c r="ECS112" s="86"/>
      <c r="ECT112" s="86"/>
      <c r="ECU112" s="86"/>
      <c r="ECV112" s="86"/>
      <c r="ECW112" s="86"/>
      <c r="ECX112" s="86"/>
      <c r="ECY112" s="86"/>
      <c r="ECZ112" s="86"/>
      <c r="EDA112" s="86"/>
      <c r="EDB112" s="86"/>
      <c r="EDC112" s="86"/>
      <c r="EDD112" s="86"/>
      <c r="EDE112" s="86"/>
      <c r="EDF112" s="86"/>
      <c r="EDG112" s="86"/>
      <c r="EDH112" s="86"/>
      <c r="EDI112" s="86"/>
      <c r="EDJ112" s="86"/>
      <c r="EDK112" s="86"/>
      <c r="EDL112" s="86"/>
      <c r="EDM112" s="86"/>
      <c r="EDN112" s="86"/>
      <c r="EDO112" s="86"/>
      <c r="EDP112" s="86"/>
      <c r="EDQ112" s="86"/>
      <c r="EDR112" s="86"/>
      <c r="EDS112" s="86"/>
      <c r="EDT112" s="86"/>
      <c r="EDU112" s="86"/>
      <c r="EDV112" s="86"/>
      <c r="EDW112" s="86"/>
      <c r="EDX112" s="86"/>
      <c r="EDY112" s="86"/>
      <c r="EDZ112" s="86"/>
      <c r="EEA112" s="86"/>
      <c r="EEB112" s="86"/>
      <c r="EEC112" s="86"/>
      <c r="EED112" s="86"/>
      <c r="EEE112" s="86"/>
      <c r="EEF112" s="86"/>
      <c r="EEG112" s="86"/>
      <c r="EEH112" s="86"/>
      <c r="EEI112" s="86"/>
      <c r="EEJ112" s="86"/>
      <c r="EEK112" s="86"/>
      <c r="EEL112" s="86"/>
      <c r="EEM112" s="86"/>
      <c r="EEN112" s="86"/>
      <c r="EEO112" s="86"/>
      <c r="EEP112" s="86"/>
      <c r="EEQ112" s="86"/>
      <c r="EER112" s="86"/>
      <c r="EES112" s="86"/>
      <c r="EET112" s="86"/>
      <c r="EEU112" s="86"/>
      <c r="EEV112" s="86"/>
      <c r="EEW112" s="86"/>
      <c r="EEX112" s="86"/>
      <c r="EEY112" s="86"/>
      <c r="EEZ112" s="86"/>
      <c r="EFA112" s="86"/>
      <c r="EFB112" s="86"/>
      <c r="EFC112" s="86"/>
      <c r="EFD112" s="86"/>
      <c r="EFE112" s="86"/>
      <c r="EFF112" s="86"/>
      <c r="EFG112" s="86"/>
      <c r="EFH112" s="86"/>
      <c r="EFI112" s="86"/>
      <c r="EFJ112" s="86"/>
      <c r="EFK112" s="86"/>
      <c r="EFL112" s="86"/>
      <c r="EFM112" s="86"/>
      <c r="EFN112" s="86"/>
      <c r="EFO112" s="86"/>
      <c r="EFP112" s="86"/>
      <c r="EFQ112" s="86"/>
      <c r="EFR112" s="86"/>
      <c r="EFS112" s="86"/>
      <c r="EFT112" s="86"/>
      <c r="EFU112" s="86"/>
      <c r="EFV112" s="86"/>
      <c r="EFW112" s="86"/>
      <c r="EFX112" s="86"/>
      <c r="EFY112" s="86"/>
      <c r="EFZ112" s="86"/>
      <c r="EGA112" s="86"/>
      <c r="EGB112" s="86"/>
      <c r="EGC112" s="86"/>
      <c r="EGD112" s="86"/>
      <c r="EGE112" s="86"/>
      <c r="EGF112" s="86"/>
      <c r="EGG112" s="86"/>
      <c r="EGH112" s="86"/>
      <c r="EGI112" s="86"/>
      <c r="EGJ112" s="86"/>
      <c r="EGK112" s="86"/>
      <c r="EGL112" s="86"/>
      <c r="EGM112" s="86"/>
      <c r="EGN112" s="86"/>
      <c r="EGO112" s="86"/>
      <c r="EGP112" s="86"/>
      <c r="EGQ112" s="86"/>
      <c r="EGR112" s="86"/>
      <c r="EGS112" s="86"/>
      <c r="EGT112" s="86"/>
      <c r="EGU112" s="86"/>
      <c r="EGV112" s="86"/>
      <c r="EGW112" s="86"/>
      <c r="EGX112" s="86"/>
      <c r="EGY112" s="86"/>
      <c r="EGZ112" s="86"/>
      <c r="EHA112" s="86"/>
      <c r="EHB112" s="86"/>
      <c r="EHC112" s="86"/>
      <c r="EHD112" s="86"/>
      <c r="EHE112" s="86"/>
      <c r="EHF112" s="86"/>
      <c r="EHG112" s="86"/>
      <c r="EHH112" s="86"/>
      <c r="EHI112" s="86"/>
      <c r="EHJ112" s="86"/>
      <c r="EHK112" s="86"/>
      <c r="EHL112" s="86"/>
      <c r="EHM112" s="86"/>
      <c r="EHN112" s="86"/>
      <c r="EHO112" s="86"/>
      <c r="EHP112" s="86"/>
      <c r="EHQ112" s="86"/>
      <c r="EHR112" s="86"/>
      <c r="EHS112" s="86"/>
      <c r="EHT112" s="86"/>
      <c r="EHU112" s="86"/>
      <c r="EHV112" s="86"/>
      <c r="EHW112" s="86"/>
      <c r="EHX112" s="86"/>
      <c r="EHY112" s="86"/>
      <c r="EHZ112" s="86"/>
      <c r="EIA112" s="86"/>
      <c r="EIB112" s="86"/>
      <c r="EIC112" s="86"/>
      <c r="EID112" s="86"/>
      <c r="EIE112" s="86"/>
      <c r="EIF112" s="86"/>
      <c r="EIG112" s="86"/>
      <c r="EIH112" s="86"/>
      <c r="EII112" s="86"/>
      <c r="EIJ112" s="86"/>
      <c r="EIK112" s="86"/>
      <c r="EIL112" s="86"/>
      <c r="EIM112" s="86"/>
      <c r="EIN112" s="86"/>
      <c r="EIO112" s="86"/>
      <c r="EIP112" s="86"/>
      <c r="EIQ112" s="86"/>
      <c r="EIR112" s="86"/>
      <c r="EIS112" s="86"/>
      <c r="EIT112" s="86"/>
      <c r="EIU112" s="86"/>
      <c r="EIV112" s="86"/>
      <c r="EIW112" s="86"/>
      <c r="EIX112" s="86"/>
      <c r="EIY112" s="86"/>
      <c r="EIZ112" s="86"/>
      <c r="EJA112" s="86"/>
      <c r="EJB112" s="86"/>
      <c r="EJC112" s="86"/>
      <c r="EJD112" s="86"/>
      <c r="EJE112" s="86"/>
      <c r="EJF112" s="86"/>
      <c r="EJG112" s="86"/>
      <c r="EJH112" s="86"/>
      <c r="EJI112" s="86"/>
      <c r="EJJ112" s="86"/>
      <c r="EJK112" s="86"/>
      <c r="EJL112" s="86"/>
      <c r="EJM112" s="86"/>
      <c r="EJN112" s="86"/>
      <c r="EJO112" s="86"/>
      <c r="EJP112" s="86"/>
      <c r="EJQ112" s="86"/>
      <c r="EJR112" s="86"/>
      <c r="EJS112" s="86"/>
      <c r="EJT112" s="86"/>
      <c r="EJU112" s="86"/>
      <c r="EJV112" s="86"/>
      <c r="EJW112" s="86"/>
      <c r="EJX112" s="86"/>
      <c r="EJY112" s="86"/>
      <c r="EJZ112" s="86"/>
      <c r="EKA112" s="86"/>
      <c r="EKB112" s="86"/>
      <c r="EKC112" s="86"/>
      <c r="EKD112" s="86"/>
      <c r="EKE112" s="86"/>
      <c r="EKF112" s="86"/>
      <c r="EKG112" s="86"/>
      <c r="EKH112" s="86"/>
      <c r="EKI112" s="86"/>
      <c r="EKJ112" s="86"/>
      <c r="EKK112" s="86"/>
      <c r="EKL112" s="86"/>
      <c r="EKM112" s="86"/>
      <c r="EKN112" s="86"/>
      <c r="EKO112" s="86"/>
      <c r="EKP112" s="86"/>
      <c r="EKQ112" s="86"/>
      <c r="EKR112" s="86"/>
      <c r="EKS112" s="86"/>
      <c r="EKT112" s="86"/>
      <c r="EKU112" s="86"/>
      <c r="EKV112" s="86"/>
      <c r="EKW112" s="86"/>
      <c r="EKX112" s="86"/>
      <c r="EKY112" s="86"/>
      <c r="EKZ112" s="86"/>
      <c r="ELA112" s="86"/>
      <c r="ELB112" s="86"/>
      <c r="ELC112" s="86"/>
      <c r="ELD112" s="86"/>
      <c r="ELE112" s="86"/>
      <c r="ELF112" s="86"/>
      <c r="ELG112" s="86"/>
      <c r="ELH112" s="86"/>
      <c r="ELI112" s="86"/>
      <c r="ELJ112" s="86"/>
      <c r="ELK112" s="86"/>
      <c r="ELL112" s="86"/>
      <c r="ELM112" s="86"/>
      <c r="ELN112" s="86"/>
      <c r="ELO112" s="86"/>
      <c r="ELP112" s="86"/>
      <c r="ELQ112" s="86"/>
      <c r="ELR112" s="86"/>
      <c r="ELS112" s="86"/>
      <c r="ELT112" s="86"/>
      <c r="ELU112" s="86"/>
      <c r="ELV112" s="86"/>
      <c r="ELW112" s="86"/>
      <c r="ELX112" s="86"/>
      <c r="ELY112" s="86"/>
      <c r="ELZ112" s="86"/>
      <c r="EMA112" s="86"/>
      <c r="EMB112" s="86"/>
      <c r="EMC112" s="86"/>
      <c r="EMD112" s="86"/>
      <c r="EME112" s="86"/>
      <c r="EMF112" s="86"/>
      <c r="EMG112" s="86"/>
      <c r="EMH112" s="86"/>
      <c r="EMI112" s="86"/>
      <c r="EMJ112" s="86"/>
      <c r="EMK112" s="86"/>
      <c r="EML112" s="86"/>
      <c r="EMM112" s="86"/>
      <c r="EMN112" s="86"/>
      <c r="EMO112" s="86"/>
      <c r="EMP112" s="86"/>
      <c r="EMQ112" s="86"/>
      <c r="EMR112" s="86"/>
      <c r="EMS112" s="86"/>
      <c r="EMT112" s="86"/>
      <c r="EMU112" s="86"/>
      <c r="EMV112" s="86"/>
      <c r="EMW112" s="86"/>
      <c r="EMX112" s="86"/>
      <c r="EMY112" s="86"/>
      <c r="EMZ112" s="86"/>
      <c r="ENA112" s="86"/>
      <c r="ENB112" s="86"/>
      <c r="ENC112" s="86"/>
      <c r="END112" s="86"/>
      <c r="ENE112" s="86"/>
      <c r="ENF112" s="86"/>
      <c r="ENG112" s="86"/>
      <c r="ENH112" s="86"/>
      <c r="ENI112" s="86"/>
      <c r="ENJ112" s="86"/>
      <c r="ENK112" s="86"/>
      <c r="ENL112" s="86"/>
      <c r="ENM112" s="86"/>
      <c r="ENN112" s="86"/>
      <c r="ENO112" s="86"/>
      <c r="ENP112" s="86"/>
      <c r="ENQ112" s="86"/>
      <c r="ENR112" s="86"/>
      <c r="ENS112" s="86"/>
      <c r="ENT112" s="86"/>
      <c r="ENU112" s="86"/>
      <c r="ENV112" s="86"/>
      <c r="ENW112" s="86"/>
      <c r="ENX112" s="86"/>
      <c r="ENY112" s="86"/>
      <c r="ENZ112" s="86"/>
      <c r="EOA112" s="86"/>
      <c r="EOB112" s="86"/>
      <c r="EOC112" s="86"/>
      <c r="EOD112" s="86"/>
      <c r="EOE112" s="86"/>
      <c r="EOF112" s="86"/>
      <c r="EOG112" s="86"/>
      <c r="EOH112" s="86"/>
      <c r="EOI112" s="86"/>
      <c r="EOJ112" s="86"/>
      <c r="EOK112" s="86"/>
      <c r="EOL112" s="86"/>
      <c r="EOM112" s="86"/>
      <c r="EON112" s="86"/>
      <c r="EOO112" s="86"/>
      <c r="EOP112" s="86"/>
      <c r="EOQ112" s="86"/>
      <c r="EOR112" s="86"/>
      <c r="EOS112" s="86"/>
      <c r="EOT112" s="86"/>
      <c r="EOU112" s="86"/>
      <c r="EOV112" s="86"/>
      <c r="EOW112" s="86"/>
      <c r="EOX112" s="86"/>
      <c r="EOY112" s="86"/>
      <c r="EOZ112" s="86"/>
      <c r="EPA112" s="86"/>
      <c r="EPB112" s="86"/>
      <c r="EPC112" s="86"/>
      <c r="EPD112" s="86"/>
      <c r="EPE112" s="86"/>
      <c r="EPF112" s="86"/>
      <c r="EPG112" s="86"/>
      <c r="EPH112" s="86"/>
      <c r="EPI112" s="86"/>
      <c r="EPJ112" s="86"/>
      <c r="EPK112" s="86"/>
      <c r="EPL112" s="86"/>
      <c r="EPM112" s="86"/>
      <c r="EPN112" s="86"/>
      <c r="EPO112" s="86"/>
      <c r="EPP112" s="86"/>
      <c r="EPQ112" s="86"/>
      <c r="EPR112" s="86"/>
      <c r="EPS112" s="86"/>
      <c r="EPT112" s="86"/>
      <c r="EPU112" s="86"/>
      <c r="EPV112" s="86"/>
      <c r="EPW112" s="86"/>
      <c r="EPX112" s="86"/>
      <c r="EPY112" s="86"/>
      <c r="EPZ112" s="86"/>
      <c r="EQA112" s="86"/>
      <c r="EQB112" s="86"/>
      <c r="EQC112" s="86"/>
      <c r="EQD112" s="86"/>
      <c r="EQE112" s="86"/>
      <c r="EQF112" s="86"/>
      <c r="EQG112" s="86"/>
      <c r="EQH112" s="86"/>
      <c r="EQI112" s="86"/>
      <c r="EQJ112" s="86"/>
      <c r="EQK112" s="86"/>
      <c r="EQL112" s="86"/>
      <c r="EQM112" s="86"/>
      <c r="EQN112" s="86"/>
      <c r="EQO112" s="86"/>
      <c r="EQP112" s="86"/>
      <c r="EQQ112" s="86"/>
      <c r="EQR112" s="86"/>
      <c r="EQS112" s="86"/>
      <c r="EQT112" s="86"/>
      <c r="EQU112" s="86"/>
      <c r="EQV112" s="86"/>
      <c r="EQW112" s="86"/>
      <c r="EQX112" s="86"/>
      <c r="EQY112" s="86"/>
      <c r="EQZ112" s="86"/>
      <c r="ERA112" s="86"/>
      <c r="ERB112" s="86"/>
      <c r="ERC112" s="86"/>
      <c r="ERD112" s="86"/>
      <c r="ERE112" s="86"/>
      <c r="ERF112" s="86"/>
      <c r="ERG112" s="86"/>
      <c r="ERH112" s="86"/>
      <c r="ERI112" s="86"/>
      <c r="ERJ112" s="86"/>
      <c r="ERK112" s="86"/>
      <c r="ERL112" s="86"/>
      <c r="ERM112" s="86"/>
      <c r="ERN112" s="86"/>
      <c r="ERO112" s="86"/>
      <c r="ERP112" s="86"/>
      <c r="ERQ112" s="86"/>
      <c r="ERR112" s="86"/>
      <c r="ERS112" s="86"/>
      <c r="ERT112" s="86"/>
      <c r="ERU112" s="86"/>
      <c r="ERV112" s="86"/>
      <c r="ERW112" s="86"/>
      <c r="ERX112" s="86"/>
      <c r="ERY112" s="86"/>
      <c r="ERZ112" s="86"/>
      <c r="ESA112" s="86"/>
      <c r="ESB112" s="86"/>
      <c r="ESC112" s="86"/>
      <c r="ESD112" s="86"/>
      <c r="ESE112" s="86"/>
      <c r="ESF112" s="86"/>
      <c r="ESG112" s="86"/>
      <c r="ESH112" s="86"/>
      <c r="ESI112" s="86"/>
      <c r="ESJ112" s="86"/>
      <c r="ESK112" s="86"/>
      <c r="ESL112" s="86"/>
      <c r="ESM112" s="86"/>
      <c r="ESN112" s="86"/>
      <c r="ESO112" s="86"/>
      <c r="ESP112" s="86"/>
      <c r="ESQ112" s="86"/>
      <c r="ESR112" s="86"/>
      <c r="ESS112" s="86"/>
      <c r="EST112" s="86"/>
      <c r="ESU112" s="86"/>
      <c r="ESV112" s="86"/>
      <c r="ESW112" s="86"/>
      <c r="ESX112" s="86"/>
      <c r="ESY112" s="86"/>
      <c r="ESZ112" s="86"/>
      <c r="ETA112" s="86"/>
      <c r="ETB112" s="86"/>
      <c r="ETC112" s="86"/>
      <c r="ETD112" s="86"/>
      <c r="ETE112" s="86"/>
      <c r="ETF112" s="86"/>
      <c r="ETG112" s="86"/>
      <c r="ETH112" s="86"/>
      <c r="ETI112" s="86"/>
      <c r="ETJ112" s="86"/>
      <c r="ETK112" s="86"/>
      <c r="ETL112" s="86"/>
      <c r="ETM112" s="86"/>
      <c r="ETN112" s="86"/>
      <c r="ETO112" s="86"/>
      <c r="ETP112" s="86"/>
      <c r="ETQ112" s="86"/>
      <c r="ETR112" s="86"/>
      <c r="ETS112" s="86"/>
      <c r="ETT112" s="86"/>
      <c r="ETU112" s="86"/>
      <c r="ETV112" s="86"/>
      <c r="ETW112" s="86"/>
      <c r="ETX112" s="86"/>
      <c r="ETY112" s="86"/>
      <c r="ETZ112" s="86"/>
      <c r="EUA112" s="86"/>
      <c r="EUB112" s="86"/>
      <c r="EUC112" s="86"/>
      <c r="EUD112" s="86"/>
      <c r="EUE112" s="86"/>
      <c r="EUF112" s="86"/>
      <c r="EUG112" s="86"/>
      <c r="EUH112" s="86"/>
      <c r="EUI112" s="86"/>
      <c r="EUJ112" s="86"/>
      <c r="EUK112" s="86"/>
      <c r="EUL112" s="86"/>
      <c r="EUM112" s="86"/>
      <c r="EUN112" s="86"/>
      <c r="EUO112" s="86"/>
      <c r="EUP112" s="86"/>
      <c r="EUQ112" s="86"/>
      <c r="EUR112" s="86"/>
      <c r="EUS112" s="86"/>
      <c r="EUT112" s="86"/>
      <c r="EUU112" s="86"/>
      <c r="EUV112" s="86"/>
      <c r="EUW112" s="86"/>
      <c r="EUX112" s="86"/>
      <c r="EUY112" s="86"/>
      <c r="EUZ112" s="86"/>
      <c r="EVA112" s="86"/>
      <c r="EVB112" s="86"/>
      <c r="EVC112" s="86"/>
      <c r="EVD112" s="86"/>
      <c r="EVE112" s="86"/>
      <c r="EVF112" s="86"/>
      <c r="EVG112" s="86"/>
      <c r="EVH112" s="86"/>
      <c r="EVI112" s="86"/>
      <c r="EVJ112" s="86"/>
      <c r="EVK112" s="86"/>
      <c r="EVL112" s="86"/>
      <c r="EVM112" s="86"/>
      <c r="EVN112" s="86"/>
      <c r="EVO112" s="86"/>
      <c r="EVP112" s="86"/>
      <c r="EVQ112" s="86"/>
      <c r="EVR112" s="86"/>
      <c r="EVS112" s="86"/>
      <c r="EVT112" s="86"/>
      <c r="EVU112" s="86"/>
      <c r="EVV112" s="86"/>
      <c r="EVW112" s="86"/>
      <c r="EVX112" s="86"/>
      <c r="EVY112" s="86"/>
      <c r="EVZ112" s="86"/>
      <c r="EWA112" s="86"/>
      <c r="EWB112" s="86"/>
      <c r="EWC112" s="86"/>
      <c r="EWD112" s="86"/>
      <c r="EWE112" s="86"/>
      <c r="EWF112" s="86"/>
      <c r="EWG112" s="86"/>
      <c r="EWH112" s="86"/>
      <c r="EWI112" s="86"/>
      <c r="EWJ112" s="86"/>
      <c r="EWK112" s="86"/>
      <c r="EWL112" s="86"/>
      <c r="EWM112" s="86"/>
      <c r="EWN112" s="86"/>
      <c r="EWO112" s="86"/>
      <c r="EWP112" s="86"/>
      <c r="EWQ112" s="86"/>
      <c r="EWR112" s="86"/>
      <c r="EWS112" s="86"/>
      <c r="EWT112" s="86"/>
      <c r="EWU112" s="86"/>
      <c r="EWV112" s="86"/>
      <c r="EWW112" s="86"/>
      <c r="EWX112" s="86"/>
      <c r="EWY112" s="86"/>
      <c r="EWZ112" s="86"/>
      <c r="EXA112" s="86"/>
      <c r="EXB112" s="86"/>
      <c r="EXC112" s="86"/>
      <c r="EXD112" s="86"/>
      <c r="EXE112" s="86"/>
      <c r="EXF112" s="86"/>
      <c r="EXG112" s="86"/>
      <c r="EXH112" s="86"/>
      <c r="EXI112" s="86"/>
      <c r="EXJ112" s="86"/>
      <c r="EXK112" s="86"/>
      <c r="EXL112" s="86"/>
      <c r="EXM112" s="86"/>
      <c r="EXN112" s="86"/>
      <c r="EXO112" s="86"/>
      <c r="EXP112" s="86"/>
      <c r="EXQ112" s="86"/>
      <c r="EXR112" s="86"/>
      <c r="EXS112" s="86"/>
      <c r="EXT112" s="86"/>
      <c r="EXU112" s="86"/>
      <c r="EXV112" s="86"/>
      <c r="EXW112" s="86"/>
      <c r="EXX112" s="86"/>
      <c r="EXY112" s="86"/>
      <c r="EXZ112" s="86"/>
      <c r="EYA112" s="86"/>
      <c r="EYB112" s="86"/>
      <c r="EYC112" s="86"/>
      <c r="EYD112" s="86"/>
      <c r="EYE112" s="86"/>
      <c r="EYF112" s="86"/>
      <c r="EYG112" s="86"/>
      <c r="EYH112" s="86"/>
      <c r="EYI112" s="86"/>
      <c r="EYJ112" s="86"/>
      <c r="EYK112" s="86"/>
      <c r="EYL112" s="86"/>
      <c r="EYM112" s="86"/>
      <c r="EYN112" s="86"/>
      <c r="EYO112" s="86"/>
      <c r="EYP112" s="86"/>
      <c r="EYQ112" s="86"/>
      <c r="EYR112" s="86"/>
      <c r="EYS112" s="86"/>
      <c r="EYT112" s="86"/>
      <c r="EYU112" s="86"/>
      <c r="EYV112" s="86"/>
      <c r="EYW112" s="86"/>
      <c r="EYX112" s="86"/>
      <c r="EYY112" s="86"/>
      <c r="EYZ112" s="86"/>
      <c r="EZA112" s="86"/>
      <c r="EZB112" s="86"/>
      <c r="EZC112" s="86"/>
      <c r="EZD112" s="86"/>
      <c r="EZE112" s="86"/>
      <c r="EZF112" s="86"/>
      <c r="EZG112" s="86"/>
      <c r="EZH112" s="86"/>
      <c r="EZI112" s="86"/>
      <c r="EZJ112" s="86"/>
      <c r="EZK112" s="86"/>
      <c r="EZL112" s="86"/>
      <c r="EZM112" s="86"/>
      <c r="EZN112" s="86"/>
      <c r="EZO112" s="86"/>
      <c r="EZP112" s="86"/>
      <c r="EZQ112" s="86"/>
      <c r="EZR112" s="86"/>
      <c r="EZS112" s="86"/>
      <c r="EZT112" s="86"/>
      <c r="EZU112" s="86"/>
      <c r="EZV112" s="86"/>
      <c r="EZW112" s="86"/>
      <c r="EZX112" s="86"/>
      <c r="EZY112" s="86"/>
      <c r="EZZ112" s="86"/>
      <c r="FAA112" s="86"/>
      <c r="FAB112" s="86"/>
      <c r="FAC112" s="86"/>
      <c r="FAD112" s="86"/>
      <c r="FAE112" s="86"/>
      <c r="FAF112" s="86"/>
      <c r="FAG112" s="86"/>
      <c r="FAH112" s="86"/>
      <c r="FAI112" s="86"/>
      <c r="FAJ112" s="86"/>
      <c r="FAK112" s="86"/>
      <c r="FAL112" s="86"/>
      <c r="FAM112" s="86"/>
      <c r="FAN112" s="86"/>
      <c r="FAO112" s="86"/>
      <c r="FAP112" s="86"/>
      <c r="FAQ112" s="86"/>
      <c r="FAR112" s="86"/>
      <c r="FAS112" s="86"/>
      <c r="FAT112" s="86"/>
      <c r="FAU112" s="86"/>
      <c r="FAV112" s="86"/>
      <c r="FAW112" s="86"/>
      <c r="FAX112" s="86"/>
      <c r="FAY112" s="86"/>
      <c r="FAZ112" s="86"/>
      <c r="FBA112" s="86"/>
      <c r="FBB112" s="86"/>
      <c r="FBC112" s="86"/>
      <c r="FBD112" s="86"/>
      <c r="FBE112" s="86"/>
      <c r="FBF112" s="86"/>
      <c r="FBG112" s="86"/>
      <c r="FBH112" s="86"/>
      <c r="FBI112" s="86"/>
      <c r="FBJ112" s="86"/>
      <c r="FBK112" s="86"/>
      <c r="FBL112" s="86"/>
      <c r="FBM112" s="86"/>
      <c r="FBN112" s="86"/>
      <c r="FBO112" s="86"/>
      <c r="FBP112" s="86"/>
      <c r="FBQ112" s="86"/>
      <c r="FBR112" s="86"/>
      <c r="FBS112" s="86"/>
      <c r="FBT112" s="86"/>
      <c r="FBU112" s="86"/>
      <c r="FBV112" s="86"/>
      <c r="FBW112" s="86"/>
      <c r="FBX112" s="86"/>
      <c r="FBY112" s="86"/>
      <c r="FBZ112" s="86"/>
      <c r="FCA112" s="86"/>
      <c r="FCB112" s="86"/>
      <c r="FCC112" s="86"/>
      <c r="FCD112" s="86"/>
      <c r="FCE112" s="86"/>
      <c r="FCF112" s="86"/>
      <c r="FCG112" s="86"/>
      <c r="FCH112" s="86"/>
      <c r="FCI112" s="86"/>
      <c r="FCJ112" s="86"/>
      <c r="FCK112" s="86"/>
      <c r="FCL112" s="86"/>
      <c r="FCM112" s="86"/>
      <c r="FCN112" s="86"/>
      <c r="FCO112" s="86"/>
      <c r="FCP112" s="86"/>
      <c r="FCQ112" s="86"/>
      <c r="FCR112" s="86"/>
      <c r="FCS112" s="86"/>
      <c r="FCT112" s="86"/>
      <c r="FCU112" s="86"/>
      <c r="FCV112" s="86"/>
      <c r="FCW112" s="86"/>
      <c r="FCX112" s="86"/>
      <c r="FCY112" s="86"/>
      <c r="FCZ112" s="86"/>
      <c r="FDA112" s="86"/>
      <c r="FDB112" s="86"/>
      <c r="FDC112" s="86"/>
      <c r="FDD112" s="86"/>
      <c r="FDE112" s="86"/>
      <c r="FDF112" s="86"/>
      <c r="FDG112" s="86"/>
      <c r="FDH112" s="86"/>
      <c r="FDI112" s="86"/>
      <c r="FDJ112" s="86"/>
      <c r="FDK112" s="86"/>
      <c r="FDL112" s="86"/>
      <c r="FDM112" s="86"/>
      <c r="FDN112" s="86"/>
      <c r="FDO112" s="86"/>
      <c r="FDP112" s="86"/>
      <c r="FDQ112" s="86"/>
      <c r="FDR112" s="86"/>
      <c r="FDS112" s="86"/>
      <c r="FDT112" s="86"/>
      <c r="FDU112" s="86"/>
      <c r="FDV112" s="86"/>
      <c r="FDW112" s="86"/>
      <c r="FDX112" s="86"/>
      <c r="FDY112" s="86"/>
      <c r="FDZ112" s="86"/>
      <c r="FEA112" s="86"/>
      <c r="FEB112" s="86"/>
      <c r="FEC112" s="86"/>
      <c r="FED112" s="86"/>
      <c r="FEE112" s="86"/>
      <c r="FEF112" s="86"/>
      <c r="FEG112" s="86"/>
      <c r="FEH112" s="86"/>
      <c r="FEI112" s="86"/>
      <c r="FEJ112" s="86"/>
      <c r="FEK112" s="86"/>
      <c r="FEL112" s="86"/>
      <c r="FEM112" s="86"/>
      <c r="FEN112" s="86"/>
      <c r="FEO112" s="86"/>
      <c r="FEP112" s="86"/>
      <c r="FEQ112" s="86"/>
      <c r="FER112" s="86"/>
      <c r="FES112" s="86"/>
      <c r="FET112" s="86"/>
      <c r="FEU112" s="86"/>
      <c r="FEV112" s="86"/>
      <c r="FEW112" s="86"/>
      <c r="FEX112" s="86"/>
      <c r="FEY112" s="86"/>
      <c r="FEZ112" s="86"/>
      <c r="FFA112" s="86"/>
      <c r="FFB112" s="86"/>
      <c r="FFC112" s="86"/>
      <c r="FFD112" s="86"/>
      <c r="FFE112" s="86"/>
      <c r="FFF112" s="86"/>
      <c r="FFG112" s="86"/>
      <c r="FFH112" s="86"/>
      <c r="FFI112" s="86"/>
      <c r="FFJ112" s="86"/>
      <c r="FFK112" s="86"/>
      <c r="FFL112" s="86"/>
      <c r="FFM112" s="86"/>
      <c r="FFN112" s="86"/>
      <c r="FFO112" s="86"/>
      <c r="FFP112" s="86"/>
      <c r="FFQ112" s="86"/>
      <c r="FFR112" s="86"/>
      <c r="FFS112" s="86"/>
      <c r="FFT112" s="86"/>
      <c r="FFU112" s="86"/>
      <c r="FFV112" s="86"/>
      <c r="FFW112" s="86"/>
      <c r="FFX112" s="86"/>
      <c r="FFY112" s="86"/>
      <c r="FFZ112" s="86"/>
      <c r="FGA112" s="86"/>
      <c r="FGB112" s="86"/>
      <c r="FGC112" s="86"/>
      <c r="FGD112" s="86"/>
      <c r="FGE112" s="86"/>
      <c r="FGF112" s="86"/>
      <c r="FGG112" s="86"/>
      <c r="FGH112" s="86"/>
      <c r="FGI112" s="86"/>
      <c r="FGJ112" s="86"/>
      <c r="FGK112" s="86"/>
      <c r="FGL112" s="86"/>
      <c r="FGM112" s="86"/>
      <c r="FGN112" s="86"/>
      <c r="FGO112" s="86"/>
      <c r="FGP112" s="86"/>
      <c r="FGQ112" s="86"/>
      <c r="FGR112" s="86"/>
      <c r="FGS112" s="86"/>
      <c r="FGT112" s="86"/>
      <c r="FGU112" s="86"/>
      <c r="FGV112" s="86"/>
      <c r="FGW112" s="86"/>
      <c r="FGX112" s="86"/>
      <c r="FGY112" s="86"/>
      <c r="FGZ112" s="86"/>
      <c r="FHA112" s="86"/>
      <c r="FHB112" s="86"/>
      <c r="FHC112" s="86"/>
      <c r="FHD112" s="86"/>
      <c r="FHE112" s="86"/>
      <c r="FHF112" s="86"/>
      <c r="FHG112" s="86"/>
      <c r="FHH112" s="86"/>
      <c r="FHI112" s="86"/>
      <c r="FHJ112" s="86"/>
      <c r="FHK112" s="86"/>
      <c r="FHL112" s="86"/>
      <c r="FHM112" s="86"/>
      <c r="FHN112" s="86"/>
      <c r="FHO112" s="86"/>
      <c r="FHP112" s="86"/>
      <c r="FHQ112" s="86"/>
      <c r="FHR112" s="86"/>
      <c r="FHS112" s="86"/>
      <c r="FHT112" s="86"/>
      <c r="FHU112" s="86"/>
      <c r="FHV112" s="86"/>
      <c r="FHW112" s="86"/>
      <c r="FHX112" s="86"/>
      <c r="FHY112" s="86"/>
      <c r="FHZ112" s="86"/>
      <c r="FIA112" s="86"/>
      <c r="FIB112" s="86"/>
      <c r="FIC112" s="86"/>
      <c r="FID112" s="86"/>
      <c r="FIE112" s="86"/>
      <c r="FIF112" s="86"/>
      <c r="FIG112" s="86"/>
      <c r="FIH112" s="86"/>
      <c r="FII112" s="86"/>
      <c r="FIJ112" s="86"/>
      <c r="FIK112" s="86"/>
      <c r="FIL112" s="86"/>
      <c r="FIM112" s="86"/>
      <c r="FIN112" s="86"/>
      <c r="FIO112" s="86"/>
      <c r="FIP112" s="86"/>
      <c r="FIQ112" s="86"/>
      <c r="FIR112" s="86"/>
      <c r="FIS112" s="86"/>
      <c r="FIT112" s="86"/>
      <c r="FIU112" s="86"/>
      <c r="FIV112" s="86"/>
      <c r="FIW112" s="86"/>
      <c r="FIX112" s="86"/>
      <c r="FIY112" s="86"/>
      <c r="FIZ112" s="86"/>
      <c r="FJA112" s="86"/>
      <c r="FJB112" s="86"/>
      <c r="FJC112" s="86"/>
      <c r="FJD112" s="86"/>
      <c r="FJE112" s="86"/>
      <c r="FJF112" s="86"/>
      <c r="FJG112" s="86"/>
      <c r="FJH112" s="86"/>
      <c r="FJI112" s="86"/>
      <c r="FJJ112" s="86"/>
      <c r="FJK112" s="86"/>
      <c r="FJL112" s="86"/>
      <c r="FJM112" s="86"/>
      <c r="FJN112" s="86"/>
      <c r="FJO112" s="86"/>
      <c r="FJP112" s="86"/>
      <c r="FJQ112" s="86"/>
      <c r="FJR112" s="86"/>
      <c r="FJS112" s="86"/>
      <c r="FJT112" s="86"/>
      <c r="FJU112" s="86"/>
      <c r="FJV112" s="86"/>
      <c r="FJW112" s="86"/>
      <c r="FJX112" s="86"/>
      <c r="FJY112" s="86"/>
      <c r="FJZ112" s="86"/>
      <c r="FKA112" s="86"/>
      <c r="FKB112" s="86"/>
      <c r="FKC112" s="86"/>
      <c r="FKD112" s="86"/>
      <c r="FKE112" s="86"/>
      <c r="FKF112" s="86"/>
      <c r="FKG112" s="86"/>
      <c r="FKH112" s="86"/>
      <c r="FKI112" s="86"/>
      <c r="FKJ112" s="86"/>
      <c r="FKK112" s="86"/>
      <c r="FKL112" s="86"/>
      <c r="FKM112" s="86"/>
      <c r="FKN112" s="86"/>
      <c r="FKO112" s="86"/>
      <c r="FKP112" s="86"/>
      <c r="FKQ112" s="86"/>
      <c r="FKR112" s="86"/>
      <c r="FKS112" s="86"/>
      <c r="FKT112" s="86"/>
      <c r="FKU112" s="86"/>
      <c r="FKV112" s="86"/>
      <c r="FKW112" s="86"/>
      <c r="FKX112" s="86"/>
      <c r="FKY112" s="86"/>
      <c r="FKZ112" s="86"/>
      <c r="FLA112" s="86"/>
      <c r="FLB112" s="86"/>
      <c r="FLC112" s="86"/>
      <c r="FLD112" s="86"/>
      <c r="FLE112" s="86"/>
      <c r="FLF112" s="86"/>
      <c r="FLG112" s="86"/>
      <c r="FLH112" s="86"/>
      <c r="FLI112" s="86"/>
      <c r="FLJ112" s="86"/>
      <c r="FLK112" s="86"/>
      <c r="FLL112" s="86"/>
      <c r="FLM112" s="86"/>
      <c r="FLN112" s="86"/>
      <c r="FLO112" s="86"/>
      <c r="FLP112" s="86"/>
      <c r="FLQ112" s="86"/>
      <c r="FLR112" s="86"/>
      <c r="FLS112" s="86"/>
      <c r="FLT112" s="86"/>
      <c r="FLU112" s="86"/>
      <c r="FLV112" s="86"/>
      <c r="FLW112" s="86"/>
      <c r="FLX112" s="86"/>
      <c r="FLY112" s="86"/>
      <c r="FLZ112" s="86"/>
      <c r="FMA112" s="86"/>
      <c r="FMB112" s="86"/>
      <c r="FMC112" s="86"/>
      <c r="FMD112" s="86"/>
      <c r="FME112" s="86"/>
      <c r="FMF112" s="86"/>
      <c r="FMG112" s="86"/>
      <c r="FMH112" s="86"/>
      <c r="FMI112" s="86"/>
      <c r="FMJ112" s="86"/>
      <c r="FMK112" s="86"/>
      <c r="FML112" s="86"/>
      <c r="FMM112" s="86"/>
      <c r="FMN112" s="86"/>
      <c r="FMO112" s="86"/>
      <c r="FMP112" s="86"/>
      <c r="FMQ112" s="86"/>
      <c r="FMR112" s="86"/>
      <c r="FMS112" s="86"/>
      <c r="FMT112" s="86"/>
      <c r="FMU112" s="86"/>
      <c r="FMV112" s="86"/>
      <c r="FMW112" s="86"/>
      <c r="FMX112" s="86"/>
      <c r="FMY112" s="86"/>
      <c r="FMZ112" s="86"/>
      <c r="FNA112" s="86"/>
      <c r="FNB112" s="86"/>
      <c r="FNC112" s="86"/>
      <c r="FND112" s="86"/>
      <c r="FNE112" s="86"/>
      <c r="FNF112" s="86"/>
      <c r="FNG112" s="86"/>
      <c r="FNH112" s="86"/>
      <c r="FNI112" s="86"/>
      <c r="FNJ112" s="86"/>
      <c r="FNK112" s="86"/>
      <c r="FNL112" s="86"/>
      <c r="FNM112" s="86"/>
      <c r="FNN112" s="86"/>
      <c r="FNO112" s="86"/>
      <c r="FNP112" s="86"/>
      <c r="FNQ112" s="86"/>
      <c r="FNR112" s="86"/>
      <c r="FNS112" s="86"/>
      <c r="FNT112" s="86"/>
      <c r="FNU112" s="86"/>
      <c r="FNV112" s="86"/>
      <c r="FNW112" s="86"/>
      <c r="FNX112" s="86"/>
      <c r="FNY112" s="86"/>
      <c r="FNZ112" s="86"/>
      <c r="FOA112" s="86"/>
      <c r="FOB112" s="86"/>
      <c r="FOC112" s="86"/>
      <c r="FOD112" s="86"/>
      <c r="FOE112" s="86"/>
      <c r="FOF112" s="86"/>
      <c r="FOG112" s="86"/>
      <c r="FOH112" s="86"/>
      <c r="FOI112" s="86"/>
      <c r="FOJ112" s="86"/>
      <c r="FOK112" s="86"/>
      <c r="FOL112" s="86"/>
      <c r="FOM112" s="86"/>
      <c r="FON112" s="86"/>
      <c r="FOO112" s="86"/>
      <c r="FOP112" s="86"/>
      <c r="FOQ112" s="86"/>
      <c r="FOR112" s="86"/>
      <c r="FOS112" s="86"/>
      <c r="FOT112" s="86"/>
      <c r="FOU112" s="86"/>
      <c r="FOV112" s="86"/>
      <c r="FOW112" s="86"/>
      <c r="FOX112" s="86"/>
      <c r="FOY112" s="86"/>
      <c r="FOZ112" s="86"/>
      <c r="FPA112" s="86"/>
      <c r="FPB112" s="86"/>
      <c r="FPC112" s="86"/>
      <c r="FPD112" s="86"/>
      <c r="FPE112" s="86"/>
      <c r="FPF112" s="86"/>
      <c r="FPG112" s="86"/>
      <c r="FPH112" s="86"/>
      <c r="FPI112" s="86"/>
      <c r="FPJ112" s="86"/>
      <c r="FPK112" s="86"/>
      <c r="FPL112" s="86"/>
      <c r="FPM112" s="86"/>
      <c r="FPN112" s="86"/>
      <c r="FPO112" s="86"/>
      <c r="FPP112" s="86"/>
      <c r="FPQ112" s="86"/>
      <c r="FPR112" s="86"/>
      <c r="FPS112" s="86"/>
      <c r="FPT112" s="86"/>
      <c r="FPU112" s="86"/>
      <c r="FPV112" s="86"/>
      <c r="FPW112" s="86"/>
      <c r="FPX112" s="86"/>
      <c r="FPY112" s="86"/>
      <c r="FPZ112" s="86"/>
      <c r="FQA112" s="86"/>
      <c r="FQB112" s="86"/>
      <c r="FQC112" s="86"/>
      <c r="FQD112" s="86"/>
      <c r="FQE112" s="86"/>
      <c r="FQF112" s="86"/>
      <c r="FQG112" s="86"/>
      <c r="FQH112" s="86"/>
      <c r="FQI112" s="86"/>
      <c r="FQJ112" s="86"/>
      <c r="FQK112" s="86"/>
      <c r="FQL112" s="86"/>
      <c r="FQM112" s="86"/>
      <c r="FQN112" s="86"/>
      <c r="FQO112" s="86"/>
      <c r="FQP112" s="86"/>
      <c r="FQQ112" s="86"/>
      <c r="FQR112" s="86"/>
      <c r="FQS112" s="86"/>
      <c r="FQT112" s="86"/>
      <c r="FQU112" s="86"/>
      <c r="FQV112" s="86"/>
      <c r="FQW112" s="86"/>
      <c r="FQX112" s="86"/>
      <c r="FQY112" s="86"/>
      <c r="FQZ112" s="86"/>
      <c r="FRA112" s="86"/>
      <c r="FRB112" s="86"/>
      <c r="FRC112" s="86"/>
      <c r="FRD112" s="86"/>
      <c r="FRE112" s="86"/>
      <c r="FRF112" s="86"/>
      <c r="FRG112" s="86"/>
      <c r="FRH112" s="86"/>
      <c r="FRI112" s="86"/>
      <c r="FRJ112" s="86"/>
      <c r="FRK112" s="86"/>
      <c r="FRL112" s="86"/>
      <c r="FRM112" s="86"/>
      <c r="FRN112" s="86"/>
      <c r="FRO112" s="86"/>
      <c r="FRP112" s="86"/>
      <c r="FRQ112" s="86"/>
      <c r="FRR112" s="86"/>
      <c r="FRS112" s="86"/>
      <c r="FRT112" s="86"/>
      <c r="FRU112" s="86"/>
      <c r="FRV112" s="86"/>
      <c r="FRW112" s="86"/>
      <c r="FRX112" s="86"/>
      <c r="FRY112" s="86"/>
      <c r="FRZ112" s="86"/>
      <c r="FSA112" s="86"/>
      <c r="FSB112" s="86"/>
      <c r="FSC112" s="86"/>
      <c r="FSD112" s="86"/>
      <c r="FSE112" s="86"/>
      <c r="FSF112" s="86"/>
      <c r="FSG112" s="86"/>
      <c r="FSH112" s="86"/>
      <c r="FSI112" s="86"/>
      <c r="FSJ112" s="86"/>
      <c r="FSK112" s="86"/>
      <c r="FSL112" s="86"/>
      <c r="FSM112" s="86"/>
      <c r="FSN112" s="86"/>
      <c r="FSO112" s="86"/>
      <c r="FSP112" s="86"/>
      <c r="FSQ112" s="86"/>
      <c r="FSR112" s="86"/>
      <c r="FSS112" s="86"/>
      <c r="FST112" s="86"/>
      <c r="FSU112" s="86"/>
      <c r="FSV112" s="86"/>
      <c r="FSW112" s="86"/>
      <c r="FSX112" s="86"/>
      <c r="FSY112" s="86"/>
      <c r="FSZ112" s="86"/>
      <c r="FTA112" s="86"/>
      <c r="FTB112" s="86"/>
      <c r="FTC112" s="86"/>
      <c r="FTD112" s="86"/>
      <c r="FTE112" s="86"/>
      <c r="FTF112" s="86"/>
      <c r="FTG112" s="86"/>
      <c r="FTH112" s="86"/>
      <c r="FTI112" s="86"/>
      <c r="FTJ112" s="86"/>
      <c r="FTK112" s="86"/>
      <c r="FTL112" s="86"/>
      <c r="FTM112" s="86"/>
      <c r="FTN112" s="86"/>
      <c r="FTO112" s="86"/>
      <c r="FTP112" s="86"/>
      <c r="FTQ112" s="86"/>
      <c r="FTR112" s="86"/>
      <c r="FTS112" s="86"/>
      <c r="FTT112" s="86"/>
      <c r="FTU112" s="86"/>
      <c r="FTV112" s="86"/>
      <c r="FTW112" s="86"/>
      <c r="FTX112" s="86"/>
      <c r="FTY112" s="86"/>
      <c r="FTZ112" s="86"/>
      <c r="FUA112" s="86"/>
      <c r="FUB112" s="86"/>
      <c r="FUC112" s="86"/>
      <c r="FUD112" s="86"/>
      <c r="FUE112" s="86"/>
      <c r="FUF112" s="86"/>
      <c r="FUG112" s="86"/>
      <c r="FUH112" s="86"/>
      <c r="FUI112" s="86"/>
      <c r="FUJ112" s="86"/>
      <c r="FUK112" s="86"/>
      <c r="FUL112" s="86"/>
      <c r="FUM112" s="86"/>
      <c r="FUN112" s="86"/>
      <c r="FUO112" s="86"/>
      <c r="FUP112" s="86"/>
      <c r="FUQ112" s="86"/>
      <c r="FUR112" s="86"/>
      <c r="FUS112" s="86"/>
      <c r="FUT112" s="86"/>
      <c r="FUU112" s="86"/>
      <c r="FUV112" s="86"/>
      <c r="FUW112" s="86"/>
      <c r="FUX112" s="86"/>
      <c r="FUY112" s="86"/>
      <c r="FUZ112" s="86"/>
      <c r="FVA112" s="86"/>
      <c r="FVB112" s="86"/>
      <c r="FVC112" s="86"/>
      <c r="FVD112" s="86"/>
      <c r="FVE112" s="86"/>
      <c r="FVF112" s="86"/>
      <c r="FVG112" s="86"/>
      <c r="FVH112" s="86"/>
      <c r="FVI112" s="86"/>
      <c r="FVJ112" s="86"/>
      <c r="FVK112" s="86"/>
      <c r="FVL112" s="86"/>
      <c r="FVM112" s="86"/>
      <c r="FVN112" s="86"/>
      <c r="FVO112" s="86"/>
      <c r="FVP112" s="86"/>
      <c r="FVQ112" s="86"/>
      <c r="FVR112" s="86"/>
      <c r="FVS112" s="86"/>
      <c r="FVT112" s="86"/>
      <c r="FVU112" s="86"/>
      <c r="FVV112" s="86"/>
      <c r="FVW112" s="86"/>
      <c r="FVX112" s="86"/>
      <c r="FVY112" s="86"/>
      <c r="FVZ112" s="86"/>
      <c r="FWA112" s="86"/>
      <c r="FWB112" s="86"/>
      <c r="FWC112" s="86"/>
      <c r="FWD112" s="86"/>
      <c r="FWE112" s="86"/>
      <c r="FWF112" s="86"/>
      <c r="FWG112" s="86"/>
      <c r="FWH112" s="86"/>
      <c r="FWI112" s="86"/>
      <c r="FWJ112" s="86"/>
      <c r="FWK112" s="86"/>
      <c r="FWL112" s="86"/>
      <c r="FWM112" s="86"/>
      <c r="FWN112" s="86"/>
      <c r="FWO112" s="86"/>
      <c r="FWP112" s="86"/>
      <c r="FWQ112" s="86"/>
      <c r="FWR112" s="86"/>
      <c r="FWS112" s="86"/>
      <c r="FWT112" s="86"/>
      <c r="FWU112" s="86"/>
      <c r="FWV112" s="86"/>
      <c r="FWW112" s="86"/>
      <c r="FWX112" s="86"/>
      <c r="FWY112" s="86"/>
      <c r="FWZ112" s="86"/>
      <c r="FXA112" s="86"/>
      <c r="FXB112" s="86"/>
      <c r="FXC112" s="86"/>
      <c r="FXD112" s="86"/>
      <c r="FXE112" s="86"/>
      <c r="FXF112" s="86"/>
      <c r="FXG112" s="86"/>
      <c r="FXH112" s="86"/>
      <c r="FXI112" s="86"/>
      <c r="FXJ112" s="86"/>
      <c r="FXK112" s="86"/>
      <c r="FXL112" s="86"/>
      <c r="FXM112" s="86"/>
      <c r="FXN112" s="86"/>
      <c r="FXO112" s="86"/>
      <c r="FXP112" s="86"/>
      <c r="FXQ112" s="86"/>
      <c r="FXR112" s="86"/>
      <c r="FXS112" s="86"/>
      <c r="FXT112" s="86"/>
      <c r="FXU112" s="86"/>
      <c r="FXV112" s="86"/>
      <c r="FXW112" s="86"/>
      <c r="FXX112" s="86"/>
      <c r="FXY112" s="86"/>
      <c r="FXZ112" s="86"/>
      <c r="FYA112" s="86"/>
      <c r="FYB112" s="86"/>
      <c r="FYC112" s="86"/>
      <c r="FYD112" s="86"/>
      <c r="FYE112" s="86"/>
      <c r="FYF112" s="86"/>
      <c r="FYG112" s="86"/>
      <c r="FYH112" s="86"/>
      <c r="FYI112" s="86"/>
      <c r="FYJ112" s="86"/>
      <c r="FYK112" s="86"/>
      <c r="FYL112" s="86"/>
      <c r="FYM112" s="86"/>
      <c r="FYN112" s="86"/>
      <c r="FYO112" s="86"/>
      <c r="FYP112" s="86"/>
      <c r="FYQ112" s="86"/>
      <c r="FYR112" s="86"/>
      <c r="FYS112" s="86"/>
      <c r="FYT112" s="86"/>
      <c r="FYU112" s="86"/>
      <c r="FYV112" s="86"/>
      <c r="FYW112" s="86"/>
      <c r="FYX112" s="86"/>
      <c r="FYY112" s="86"/>
      <c r="FYZ112" s="86"/>
      <c r="FZA112" s="86"/>
      <c r="FZB112" s="86"/>
      <c r="FZC112" s="86"/>
      <c r="FZD112" s="86"/>
      <c r="FZE112" s="86"/>
      <c r="FZF112" s="86"/>
      <c r="FZG112" s="86"/>
      <c r="FZH112" s="86"/>
      <c r="FZI112" s="86"/>
      <c r="FZJ112" s="86"/>
      <c r="FZK112" s="86"/>
      <c r="FZL112" s="86"/>
      <c r="FZM112" s="86"/>
      <c r="FZN112" s="86"/>
      <c r="FZO112" s="86"/>
      <c r="FZP112" s="86"/>
      <c r="FZQ112" s="86"/>
      <c r="FZR112" s="86"/>
      <c r="FZS112" s="86"/>
      <c r="FZT112" s="86"/>
      <c r="FZU112" s="86"/>
      <c r="FZV112" s="86"/>
      <c r="FZW112" s="86"/>
      <c r="FZX112" s="86"/>
      <c r="FZY112" s="86"/>
      <c r="FZZ112" s="86"/>
      <c r="GAA112" s="86"/>
      <c r="GAB112" s="86"/>
      <c r="GAC112" s="86"/>
      <c r="GAD112" s="86"/>
      <c r="GAE112" s="86"/>
      <c r="GAF112" s="86"/>
      <c r="GAG112" s="86"/>
      <c r="GAH112" s="86"/>
      <c r="GAI112" s="86"/>
      <c r="GAJ112" s="86"/>
      <c r="GAK112" s="86"/>
      <c r="GAL112" s="86"/>
      <c r="GAM112" s="86"/>
      <c r="GAN112" s="86"/>
      <c r="GAO112" s="86"/>
      <c r="GAP112" s="86"/>
      <c r="GAQ112" s="86"/>
      <c r="GAR112" s="86"/>
      <c r="GAS112" s="86"/>
      <c r="GAT112" s="86"/>
      <c r="GAU112" s="86"/>
      <c r="GAV112" s="86"/>
      <c r="GAW112" s="86"/>
      <c r="GAX112" s="86"/>
      <c r="GAY112" s="86"/>
      <c r="GAZ112" s="86"/>
      <c r="GBA112" s="86"/>
      <c r="GBB112" s="86"/>
      <c r="GBC112" s="86"/>
      <c r="GBD112" s="86"/>
      <c r="GBE112" s="86"/>
      <c r="GBF112" s="86"/>
      <c r="GBG112" s="86"/>
      <c r="GBH112" s="86"/>
      <c r="GBI112" s="86"/>
      <c r="GBJ112" s="86"/>
      <c r="GBK112" s="86"/>
      <c r="GBL112" s="86"/>
      <c r="GBM112" s="86"/>
      <c r="GBN112" s="86"/>
      <c r="GBO112" s="86"/>
      <c r="GBP112" s="86"/>
      <c r="GBQ112" s="86"/>
      <c r="GBR112" s="86"/>
      <c r="GBS112" s="86"/>
      <c r="GBT112" s="86"/>
      <c r="GBU112" s="86"/>
      <c r="GBV112" s="86"/>
      <c r="GBW112" s="86"/>
      <c r="GBX112" s="86"/>
      <c r="GBY112" s="86"/>
      <c r="GBZ112" s="86"/>
      <c r="GCA112" s="86"/>
      <c r="GCB112" s="86"/>
      <c r="GCC112" s="86"/>
      <c r="GCD112" s="86"/>
      <c r="GCE112" s="86"/>
      <c r="GCF112" s="86"/>
      <c r="GCG112" s="86"/>
      <c r="GCH112" s="86"/>
      <c r="GCI112" s="86"/>
      <c r="GCJ112" s="86"/>
      <c r="GCK112" s="86"/>
      <c r="GCL112" s="86"/>
      <c r="GCM112" s="86"/>
      <c r="GCN112" s="86"/>
      <c r="GCO112" s="86"/>
      <c r="GCP112" s="86"/>
      <c r="GCQ112" s="86"/>
      <c r="GCR112" s="86"/>
      <c r="GCS112" s="86"/>
      <c r="GCT112" s="86"/>
      <c r="GCU112" s="86"/>
      <c r="GCV112" s="86"/>
      <c r="GCW112" s="86"/>
      <c r="GCX112" s="86"/>
      <c r="GCY112" s="86"/>
      <c r="GCZ112" s="86"/>
      <c r="GDA112" s="86"/>
      <c r="GDB112" s="86"/>
      <c r="GDC112" s="86"/>
      <c r="GDD112" s="86"/>
      <c r="GDE112" s="86"/>
      <c r="GDF112" s="86"/>
      <c r="GDG112" s="86"/>
      <c r="GDH112" s="86"/>
      <c r="GDI112" s="86"/>
      <c r="GDJ112" s="86"/>
      <c r="GDK112" s="86"/>
      <c r="GDL112" s="86"/>
      <c r="GDM112" s="86"/>
      <c r="GDN112" s="86"/>
      <c r="GDO112" s="86"/>
      <c r="GDP112" s="86"/>
      <c r="GDQ112" s="86"/>
      <c r="GDR112" s="86"/>
      <c r="GDS112" s="86"/>
      <c r="GDT112" s="86"/>
      <c r="GDU112" s="86"/>
      <c r="GDV112" s="86"/>
      <c r="GDW112" s="86"/>
      <c r="GDX112" s="86"/>
      <c r="GDY112" s="86"/>
      <c r="GDZ112" s="86"/>
      <c r="GEA112" s="86"/>
      <c r="GEB112" s="86"/>
      <c r="GEC112" s="86"/>
      <c r="GED112" s="86"/>
      <c r="GEE112" s="86"/>
      <c r="GEF112" s="86"/>
      <c r="GEG112" s="86"/>
      <c r="GEH112" s="86"/>
      <c r="GEI112" s="86"/>
      <c r="GEJ112" s="86"/>
      <c r="GEK112" s="86"/>
      <c r="GEL112" s="86"/>
      <c r="GEM112" s="86"/>
      <c r="GEN112" s="86"/>
      <c r="GEO112" s="86"/>
      <c r="GEP112" s="86"/>
      <c r="GEQ112" s="86"/>
      <c r="GER112" s="86"/>
      <c r="GES112" s="86"/>
      <c r="GET112" s="86"/>
      <c r="GEU112" s="86"/>
      <c r="GEV112" s="86"/>
      <c r="GEW112" s="86"/>
      <c r="GEX112" s="86"/>
      <c r="GEY112" s="86"/>
      <c r="GEZ112" s="86"/>
      <c r="GFA112" s="86"/>
      <c r="GFB112" s="86"/>
      <c r="GFC112" s="86"/>
      <c r="GFD112" s="86"/>
      <c r="GFE112" s="86"/>
      <c r="GFF112" s="86"/>
      <c r="GFG112" s="86"/>
      <c r="GFH112" s="86"/>
      <c r="GFI112" s="86"/>
      <c r="GFJ112" s="86"/>
      <c r="GFK112" s="86"/>
      <c r="GFL112" s="86"/>
      <c r="GFM112" s="86"/>
      <c r="GFN112" s="86"/>
      <c r="GFO112" s="86"/>
      <c r="GFP112" s="86"/>
      <c r="GFQ112" s="86"/>
      <c r="GFR112" s="86"/>
      <c r="GFS112" s="86"/>
      <c r="GFT112" s="86"/>
      <c r="GFU112" s="86"/>
      <c r="GFV112" s="86"/>
      <c r="GFW112" s="86"/>
      <c r="GFX112" s="86"/>
      <c r="GFY112" s="86"/>
      <c r="GFZ112" s="86"/>
      <c r="GGA112" s="86"/>
      <c r="GGB112" s="86"/>
      <c r="GGC112" s="86"/>
      <c r="GGD112" s="86"/>
      <c r="GGE112" s="86"/>
      <c r="GGF112" s="86"/>
      <c r="GGG112" s="86"/>
      <c r="GGH112" s="86"/>
      <c r="GGI112" s="86"/>
      <c r="GGJ112" s="86"/>
      <c r="GGK112" s="86"/>
      <c r="GGL112" s="86"/>
      <c r="GGM112" s="86"/>
      <c r="GGN112" s="86"/>
      <c r="GGO112" s="86"/>
      <c r="GGP112" s="86"/>
      <c r="GGQ112" s="86"/>
      <c r="GGR112" s="86"/>
      <c r="GGS112" s="86"/>
      <c r="GGT112" s="86"/>
      <c r="GGU112" s="86"/>
      <c r="GGV112" s="86"/>
      <c r="GGW112" s="86"/>
      <c r="GGX112" s="86"/>
      <c r="GGY112" s="86"/>
      <c r="GGZ112" s="86"/>
      <c r="GHA112" s="86"/>
      <c r="GHB112" s="86"/>
      <c r="GHC112" s="86"/>
      <c r="GHD112" s="86"/>
      <c r="GHE112" s="86"/>
      <c r="GHF112" s="86"/>
      <c r="GHG112" s="86"/>
      <c r="GHH112" s="86"/>
      <c r="GHI112" s="86"/>
      <c r="GHJ112" s="86"/>
      <c r="GHK112" s="86"/>
      <c r="GHL112" s="86"/>
      <c r="GHM112" s="86"/>
      <c r="GHN112" s="86"/>
      <c r="GHO112" s="86"/>
      <c r="GHP112" s="86"/>
      <c r="GHQ112" s="86"/>
      <c r="GHR112" s="86"/>
      <c r="GHS112" s="86"/>
      <c r="GHT112" s="86"/>
      <c r="GHU112" s="86"/>
      <c r="GHV112" s="86"/>
      <c r="GHW112" s="86"/>
      <c r="GHX112" s="86"/>
      <c r="GHY112" s="86"/>
      <c r="GHZ112" s="86"/>
      <c r="GIA112" s="86"/>
      <c r="GIB112" s="86"/>
      <c r="GIC112" s="86"/>
      <c r="GID112" s="86"/>
      <c r="GIE112" s="86"/>
      <c r="GIF112" s="86"/>
      <c r="GIG112" s="86"/>
      <c r="GIH112" s="86"/>
      <c r="GII112" s="86"/>
      <c r="GIJ112" s="86"/>
      <c r="GIK112" s="86"/>
      <c r="GIL112" s="86"/>
      <c r="GIM112" s="86"/>
      <c r="GIN112" s="86"/>
      <c r="GIO112" s="86"/>
      <c r="GIP112" s="86"/>
      <c r="GIQ112" s="86"/>
      <c r="GIR112" s="86"/>
      <c r="GIS112" s="86"/>
      <c r="GIT112" s="86"/>
      <c r="GIU112" s="86"/>
      <c r="GIV112" s="86"/>
      <c r="GIW112" s="86"/>
      <c r="GIX112" s="86"/>
      <c r="GIY112" s="86"/>
      <c r="GIZ112" s="86"/>
      <c r="GJA112" s="86"/>
      <c r="GJB112" s="86"/>
      <c r="GJC112" s="86"/>
      <c r="GJD112" s="86"/>
      <c r="GJE112" s="86"/>
      <c r="GJF112" s="86"/>
      <c r="GJG112" s="86"/>
      <c r="GJH112" s="86"/>
      <c r="GJI112" s="86"/>
      <c r="GJJ112" s="86"/>
      <c r="GJK112" s="86"/>
      <c r="GJL112" s="86"/>
      <c r="GJM112" s="86"/>
      <c r="GJN112" s="86"/>
      <c r="GJO112" s="86"/>
      <c r="GJP112" s="86"/>
      <c r="GJQ112" s="86"/>
      <c r="GJR112" s="86"/>
      <c r="GJS112" s="86"/>
      <c r="GJT112" s="86"/>
      <c r="GJU112" s="86"/>
      <c r="GJV112" s="86"/>
      <c r="GJW112" s="86"/>
      <c r="GJX112" s="86"/>
      <c r="GJY112" s="86"/>
      <c r="GJZ112" s="86"/>
      <c r="GKA112" s="86"/>
      <c r="GKB112" s="86"/>
      <c r="GKC112" s="86"/>
      <c r="GKD112" s="86"/>
      <c r="GKE112" s="86"/>
      <c r="GKF112" s="86"/>
      <c r="GKG112" s="86"/>
      <c r="GKH112" s="86"/>
      <c r="GKI112" s="86"/>
      <c r="GKJ112" s="86"/>
      <c r="GKK112" s="86"/>
      <c r="GKL112" s="86"/>
      <c r="GKM112" s="86"/>
      <c r="GKN112" s="86"/>
      <c r="GKO112" s="86"/>
      <c r="GKP112" s="86"/>
      <c r="GKQ112" s="86"/>
      <c r="GKR112" s="86"/>
      <c r="GKS112" s="86"/>
      <c r="GKT112" s="86"/>
      <c r="GKU112" s="86"/>
      <c r="GKV112" s="86"/>
      <c r="GKW112" s="86"/>
      <c r="GKX112" s="86"/>
      <c r="GKY112" s="86"/>
      <c r="GKZ112" s="86"/>
      <c r="GLA112" s="86"/>
      <c r="GLB112" s="86"/>
      <c r="GLC112" s="86"/>
      <c r="GLD112" s="86"/>
      <c r="GLE112" s="86"/>
      <c r="GLF112" s="86"/>
      <c r="GLG112" s="86"/>
      <c r="GLH112" s="86"/>
      <c r="GLI112" s="86"/>
      <c r="GLJ112" s="86"/>
      <c r="GLK112" s="86"/>
      <c r="GLL112" s="86"/>
      <c r="GLM112" s="86"/>
      <c r="GLN112" s="86"/>
      <c r="GLO112" s="86"/>
      <c r="GLP112" s="86"/>
      <c r="GLQ112" s="86"/>
      <c r="GLR112" s="86"/>
      <c r="GLS112" s="86"/>
      <c r="GLT112" s="86"/>
      <c r="GLU112" s="86"/>
      <c r="GLV112" s="86"/>
      <c r="GLW112" s="86"/>
      <c r="GLX112" s="86"/>
      <c r="GLY112" s="86"/>
      <c r="GLZ112" s="86"/>
      <c r="GMA112" s="86"/>
      <c r="GMB112" s="86"/>
      <c r="GMC112" s="86"/>
      <c r="GMD112" s="86"/>
      <c r="GME112" s="86"/>
      <c r="GMF112" s="86"/>
      <c r="GMG112" s="86"/>
      <c r="GMH112" s="86"/>
      <c r="GMI112" s="86"/>
      <c r="GMJ112" s="86"/>
      <c r="GMK112" s="86"/>
      <c r="GML112" s="86"/>
      <c r="GMM112" s="86"/>
      <c r="GMN112" s="86"/>
      <c r="GMO112" s="86"/>
      <c r="GMP112" s="86"/>
      <c r="GMQ112" s="86"/>
      <c r="GMR112" s="86"/>
      <c r="GMS112" s="86"/>
      <c r="GMT112" s="86"/>
      <c r="GMU112" s="86"/>
      <c r="GMV112" s="86"/>
      <c r="GMW112" s="86"/>
      <c r="GMX112" s="86"/>
      <c r="GMY112" s="86"/>
      <c r="GMZ112" s="86"/>
      <c r="GNA112" s="86"/>
      <c r="GNB112" s="86"/>
      <c r="GNC112" s="86"/>
      <c r="GND112" s="86"/>
      <c r="GNE112" s="86"/>
      <c r="GNF112" s="86"/>
      <c r="GNG112" s="86"/>
      <c r="GNH112" s="86"/>
      <c r="GNI112" s="86"/>
      <c r="GNJ112" s="86"/>
      <c r="GNK112" s="86"/>
      <c r="GNL112" s="86"/>
      <c r="GNM112" s="86"/>
      <c r="GNN112" s="86"/>
      <c r="GNO112" s="86"/>
      <c r="GNP112" s="86"/>
      <c r="GNQ112" s="86"/>
      <c r="GNR112" s="86"/>
      <c r="GNS112" s="86"/>
      <c r="GNT112" s="86"/>
      <c r="GNU112" s="86"/>
      <c r="GNV112" s="86"/>
      <c r="GNW112" s="86"/>
      <c r="GNX112" s="86"/>
      <c r="GNY112" s="86"/>
      <c r="GNZ112" s="86"/>
      <c r="GOA112" s="86"/>
      <c r="GOB112" s="86"/>
      <c r="GOC112" s="86"/>
      <c r="GOD112" s="86"/>
      <c r="GOE112" s="86"/>
      <c r="GOF112" s="86"/>
      <c r="GOG112" s="86"/>
      <c r="GOH112" s="86"/>
      <c r="GOI112" s="86"/>
      <c r="GOJ112" s="86"/>
      <c r="GOK112" s="86"/>
      <c r="GOL112" s="86"/>
      <c r="GOM112" s="86"/>
      <c r="GON112" s="86"/>
      <c r="GOO112" s="86"/>
      <c r="GOP112" s="86"/>
      <c r="GOQ112" s="86"/>
      <c r="GOR112" s="86"/>
      <c r="GOS112" s="86"/>
      <c r="GOT112" s="86"/>
      <c r="GOU112" s="86"/>
      <c r="GOV112" s="86"/>
      <c r="GOW112" s="86"/>
      <c r="GOX112" s="86"/>
      <c r="GOY112" s="86"/>
      <c r="GOZ112" s="86"/>
      <c r="GPA112" s="86"/>
      <c r="GPB112" s="86"/>
      <c r="GPC112" s="86"/>
      <c r="GPD112" s="86"/>
      <c r="GPE112" s="86"/>
      <c r="GPF112" s="86"/>
      <c r="GPG112" s="86"/>
      <c r="GPH112" s="86"/>
      <c r="GPI112" s="86"/>
      <c r="GPJ112" s="86"/>
      <c r="GPK112" s="86"/>
      <c r="GPL112" s="86"/>
      <c r="GPM112" s="86"/>
      <c r="GPN112" s="86"/>
      <c r="GPO112" s="86"/>
      <c r="GPP112" s="86"/>
      <c r="GPQ112" s="86"/>
      <c r="GPR112" s="86"/>
      <c r="GPS112" s="86"/>
      <c r="GPT112" s="86"/>
      <c r="GPU112" s="86"/>
      <c r="GPV112" s="86"/>
      <c r="GPW112" s="86"/>
      <c r="GPX112" s="86"/>
      <c r="GPY112" s="86"/>
      <c r="GPZ112" s="86"/>
      <c r="GQA112" s="86"/>
      <c r="GQB112" s="86"/>
      <c r="GQC112" s="86"/>
      <c r="GQD112" s="86"/>
      <c r="GQE112" s="86"/>
      <c r="GQF112" s="86"/>
      <c r="GQG112" s="86"/>
      <c r="GQH112" s="86"/>
      <c r="GQI112" s="86"/>
      <c r="GQJ112" s="86"/>
      <c r="GQK112" s="86"/>
      <c r="GQL112" s="86"/>
      <c r="GQM112" s="86"/>
      <c r="GQN112" s="86"/>
      <c r="GQO112" s="86"/>
      <c r="GQP112" s="86"/>
      <c r="GQQ112" s="86"/>
      <c r="GQR112" s="86"/>
      <c r="GQS112" s="86"/>
      <c r="GQT112" s="86"/>
      <c r="GQU112" s="86"/>
      <c r="GQV112" s="86"/>
      <c r="GQW112" s="86"/>
      <c r="GQX112" s="86"/>
      <c r="GQY112" s="86"/>
      <c r="GQZ112" s="86"/>
      <c r="GRA112" s="86"/>
      <c r="GRB112" s="86"/>
      <c r="GRC112" s="86"/>
      <c r="GRD112" s="86"/>
      <c r="GRE112" s="86"/>
      <c r="GRF112" s="86"/>
      <c r="GRG112" s="86"/>
      <c r="GRH112" s="86"/>
      <c r="GRI112" s="86"/>
      <c r="GRJ112" s="86"/>
      <c r="GRK112" s="86"/>
      <c r="GRL112" s="86"/>
      <c r="GRM112" s="86"/>
      <c r="GRN112" s="86"/>
      <c r="GRO112" s="86"/>
      <c r="GRP112" s="86"/>
      <c r="GRQ112" s="86"/>
      <c r="GRR112" s="86"/>
      <c r="GRS112" s="86"/>
      <c r="GRT112" s="86"/>
      <c r="GRU112" s="86"/>
      <c r="GRV112" s="86"/>
      <c r="GRW112" s="86"/>
      <c r="GRX112" s="86"/>
      <c r="GRY112" s="86"/>
      <c r="GRZ112" s="86"/>
      <c r="GSA112" s="86"/>
      <c r="GSB112" s="86"/>
      <c r="GSC112" s="86"/>
      <c r="GSD112" s="86"/>
      <c r="GSE112" s="86"/>
      <c r="GSF112" s="86"/>
      <c r="GSG112" s="86"/>
      <c r="GSH112" s="86"/>
      <c r="GSI112" s="86"/>
      <c r="GSJ112" s="86"/>
      <c r="GSK112" s="86"/>
      <c r="GSL112" s="86"/>
      <c r="GSM112" s="86"/>
      <c r="GSN112" s="86"/>
      <c r="GSO112" s="86"/>
      <c r="GSP112" s="86"/>
      <c r="GSQ112" s="86"/>
      <c r="GSR112" s="86"/>
      <c r="GSS112" s="86"/>
      <c r="GST112" s="86"/>
      <c r="GSU112" s="86"/>
      <c r="GSV112" s="86"/>
      <c r="GSW112" s="86"/>
      <c r="GSX112" s="86"/>
      <c r="GSY112" s="86"/>
      <c r="GSZ112" s="86"/>
      <c r="GTA112" s="86"/>
      <c r="GTB112" s="86"/>
      <c r="GTC112" s="86"/>
      <c r="GTD112" s="86"/>
      <c r="GTE112" s="86"/>
      <c r="GTF112" s="86"/>
      <c r="GTG112" s="86"/>
      <c r="GTH112" s="86"/>
      <c r="GTI112" s="86"/>
      <c r="GTJ112" s="86"/>
      <c r="GTK112" s="86"/>
      <c r="GTL112" s="86"/>
      <c r="GTM112" s="86"/>
      <c r="GTN112" s="86"/>
      <c r="GTO112" s="86"/>
      <c r="GTP112" s="86"/>
      <c r="GTQ112" s="86"/>
      <c r="GTR112" s="86"/>
      <c r="GTS112" s="86"/>
      <c r="GTT112" s="86"/>
      <c r="GTU112" s="86"/>
      <c r="GTV112" s="86"/>
      <c r="GTW112" s="86"/>
      <c r="GTX112" s="86"/>
      <c r="GTY112" s="86"/>
      <c r="GTZ112" s="86"/>
      <c r="GUA112" s="86"/>
      <c r="GUB112" s="86"/>
      <c r="GUC112" s="86"/>
      <c r="GUD112" s="86"/>
      <c r="GUE112" s="86"/>
      <c r="GUF112" s="86"/>
      <c r="GUG112" s="86"/>
      <c r="GUH112" s="86"/>
      <c r="GUI112" s="86"/>
      <c r="GUJ112" s="86"/>
      <c r="GUK112" s="86"/>
      <c r="GUL112" s="86"/>
      <c r="GUM112" s="86"/>
      <c r="GUN112" s="86"/>
      <c r="GUO112" s="86"/>
      <c r="GUP112" s="86"/>
      <c r="GUQ112" s="86"/>
      <c r="GUR112" s="86"/>
      <c r="GUS112" s="86"/>
      <c r="GUT112" s="86"/>
      <c r="GUU112" s="86"/>
      <c r="GUV112" s="86"/>
      <c r="GUW112" s="86"/>
      <c r="GUX112" s="86"/>
      <c r="GUY112" s="86"/>
      <c r="GUZ112" s="86"/>
      <c r="GVA112" s="86"/>
      <c r="GVB112" s="86"/>
      <c r="GVC112" s="86"/>
      <c r="GVD112" s="86"/>
      <c r="GVE112" s="86"/>
      <c r="GVF112" s="86"/>
      <c r="GVG112" s="86"/>
      <c r="GVH112" s="86"/>
      <c r="GVI112" s="86"/>
      <c r="GVJ112" s="86"/>
      <c r="GVK112" s="86"/>
      <c r="GVL112" s="86"/>
      <c r="GVM112" s="86"/>
      <c r="GVN112" s="86"/>
      <c r="GVO112" s="86"/>
      <c r="GVP112" s="86"/>
      <c r="GVQ112" s="86"/>
      <c r="GVR112" s="86"/>
      <c r="GVS112" s="86"/>
      <c r="GVT112" s="86"/>
      <c r="GVU112" s="86"/>
      <c r="GVV112" s="86"/>
      <c r="GVW112" s="86"/>
      <c r="GVX112" s="86"/>
      <c r="GVY112" s="86"/>
      <c r="GVZ112" s="86"/>
      <c r="GWA112" s="86"/>
      <c r="GWB112" s="86"/>
      <c r="GWC112" s="86"/>
      <c r="GWD112" s="86"/>
      <c r="GWE112" s="86"/>
      <c r="GWF112" s="86"/>
      <c r="GWG112" s="86"/>
      <c r="GWH112" s="86"/>
      <c r="GWI112" s="86"/>
      <c r="GWJ112" s="86"/>
      <c r="GWK112" s="86"/>
      <c r="GWL112" s="86"/>
      <c r="GWM112" s="86"/>
      <c r="GWN112" s="86"/>
      <c r="GWO112" s="86"/>
      <c r="GWP112" s="86"/>
      <c r="GWQ112" s="86"/>
      <c r="GWR112" s="86"/>
      <c r="GWS112" s="86"/>
      <c r="GWT112" s="86"/>
      <c r="GWU112" s="86"/>
      <c r="GWV112" s="86"/>
      <c r="GWW112" s="86"/>
      <c r="GWX112" s="86"/>
      <c r="GWY112" s="86"/>
      <c r="GWZ112" s="86"/>
      <c r="GXA112" s="86"/>
      <c r="GXB112" s="86"/>
      <c r="GXC112" s="86"/>
      <c r="GXD112" s="86"/>
      <c r="GXE112" s="86"/>
      <c r="GXF112" s="86"/>
      <c r="GXG112" s="86"/>
      <c r="GXH112" s="86"/>
      <c r="GXI112" s="86"/>
      <c r="GXJ112" s="86"/>
      <c r="GXK112" s="86"/>
      <c r="GXL112" s="86"/>
      <c r="GXM112" s="86"/>
      <c r="GXN112" s="86"/>
      <c r="GXO112" s="86"/>
      <c r="GXP112" s="86"/>
      <c r="GXQ112" s="86"/>
      <c r="GXR112" s="86"/>
      <c r="GXS112" s="86"/>
      <c r="GXT112" s="86"/>
      <c r="GXU112" s="86"/>
      <c r="GXV112" s="86"/>
      <c r="GXW112" s="86"/>
      <c r="GXX112" s="86"/>
      <c r="GXY112" s="86"/>
      <c r="GXZ112" s="86"/>
      <c r="GYA112" s="86"/>
      <c r="GYB112" s="86"/>
      <c r="GYC112" s="86"/>
      <c r="GYD112" s="86"/>
      <c r="GYE112" s="86"/>
      <c r="GYF112" s="86"/>
      <c r="GYG112" s="86"/>
      <c r="GYH112" s="86"/>
      <c r="GYI112" s="86"/>
      <c r="GYJ112" s="86"/>
      <c r="GYK112" s="86"/>
      <c r="GYL112" s="86"/>
      <c r="GYM112" s="86"/>
      <c r="GYN112" s="86"/>
      <c r="GYO112" s="86"/>
      <c r="GYP112" s="86"/>
      <c r="GYQ112" s="86"/>
      <c r="GYR112" s="86"/>
      <c r="GYS112" s="86"/>
      <c r="GYT112" s="86"/>
      <c r="GYU112" s="86"/>
      <c r="GYV112" s="86"/>
      <c r="GYW112" s="86"/>
      <c r="GYX112" s="86"/>
      <c r="GYY112" s="86"/>
      <c r="GYZ112" s="86"/>
      <c r="GZA112" s="86"/>
      <c r="GZB112" s="86"/>
      <c r="GZC112" s="86"/>
      <c r="GZD112" s="86"/>
      <c r="GZE112" s="86"/>
      <c r="GZF112" s="86"/>
      <c r="GZG112" s="86"/>
      <c r="GZH112" s="86"/>
      <c r="GZI112" s="86"/>
      <c r="GZJ112" s="86"/>
      <c r="GZK112" s="86"/>
      <c r="GZL112" s="86"/>
      <c r="GZM112" s="86"/>
      <c r="GZN112" s="86"/>
      <c r="GZO112" s="86"/>
      <c r="GZP112" s="86"/>
      <c r="GZQ112" s="86"/>
      <c r="GZR112" s="86"/>
      <c r="GZS112" s="86"/>
      <c r="GZT112" s="86"/>
      <c r="GZU112" s="86"/>
      <c r="GZV112" s="86"/>
      <c r="GZW112" s="86"/>
      <c r="GZX112" s="86"/>
      <c r="GZY112" s="86"/>
      <c r="GZZ112" s="86"/>
      <c r="HAA112" s="86"/>
      <c r="HAB112" s="86"/>
      <c r="HAC112" s="86"/>
      <c r="HAD112" s="86"/>
      <c r="HAE112" s="86"/>
      <c r="HAF112" s="86"/>
      <c r="HAG112" s="86"/>
      <c r="HAH112" s="86"/>
      <c r="HAI112" s="86"/>
      <c r="HAJ112" s="86"/>
      <c r="HAK112" s="86"/>
      <c r="HAL112" s="86"/>
      <c r="HAM112" s="86"/>
      <c r="HAN112" s="86"/>
      <c r="HAO112" s="86"/>
      <c r="HAP112" s="86"/>
      <c r="HAQ112" s="86"/>
      <c r="HAR112" s="86"/>
      <c r="HAS112" s="86"/>
      <c r="HAT112" s="86"/>
      <c r="HAU112" s="86"/>
      <c r="HAV112" s="86"/>
      <c r="HAW112" s="86"/>
      <c r="HAX112" s="86"/>
      <c r="HAY112" s="86"/>
      <c r="HAZ112" s="86"/>
      <c r="HBA112" s="86"/>
      <c r="HBB112" s="86"/>
      <c r="HBC112" s="86"/>
      <c r="HBD112" s="86"/>
      <c r="HBE112" s="86"/>
      <c r="HBF112" s="86"/>
      <c r="HBG112" s="86"/>
      <c r="HBH112" s="86"/>
      <c r="HBI112" s="86"/>
      <c r="HBJ112" s="86"/>
      <c r="HBK112" s="86"/>
      <c r="HBL112" s="86"/>
      <c r="HBM112" s="86"/>
      <c r="HBN112" s="86"/>
      <c r="HBO112" s="86"/>
      <c r="HBP112" s="86"/>
      <c r="HBQ112" s="86"/>
      <c r="HBR112" s="86"/>
      <c r="HBS112" s="86"/>
      <c r="HBT112" s="86"/>
      <c r="HBU112" s="86"/>
      <c r="HBV112" s="86"/>
      <c r="HBW112" s="86"/>
      <c r="HBX112" s="86"/>
      <c r="HBY112" s="86"/>
      <c r="HBZ112" s="86"/>
      <c r="HCA112" s="86"/>
      <c r="HCB112" s="86"/>
      <c r="HCC112" s="86"/>
      <c r="HCD112" s="86"/>
      <c r="HCE112" s="86"/>
      <c r="HCF112" s="86"/>
      <c r="HCG112" s="86"/>
      <c r="HCH112" s="86"/>
      <c r="HCI112" s="86"/>
      <c r="HCJ112" s="86"/>
      <c r="HCK112" s="86"/>
      <c r="HCL112" s="86"/>
      <c r="HCM112" s="86"/>
      <c r="HCN112" s="86"/>
      <c r="HCO112" s="86"/>
      <c r="HCP112" s="86"/>
      <c r="HCQ112" s="86"/>
      <c r="HCR112" s="86"/>
      <c r="HCS112" s="86"/>
      <c r="HCT112" s="86"/>
      <c r="HCU112" s="86"/>
      <c r="HCV112" s="86"/>
      <c r="HCW112" s="86"/>
      <c r="HCX112" s="86"/>
      <c r="HCY112" s="86"/>
      <c r="HCZ112" s="86"/>
      <c r="HDA112" s="86"/>
      <c r="HDB112" s="86"/>
      <c r="HDC112" s="86"/>
      <c r="HDD112" s="86"/>
      <c r="HDE112" s="86"/>
      <c r="HDF112" s="86"/>
      <c r="HDG112" s="86"/>
      <c r="HDH112" s="86"/>
      <c r="HDI112" s="86"/>
      <c r="HDJ112" s="86"/>
      <c r="HDK112" s="86"/>
      <c r="HDL112" s="86"/>
      <c r="HDM112" s="86"/>
      <c r="HDN112" s="86"/>
      <c r="HDO112" s="86"/>
      <c r="HDP112" s="86"/>
      <c r="HDQ112" s="86"/>
      <c r="HDR112" s="86"/>
      <c r="HDS112" s="86"/>
      <c r="HDT112" s="86"/>
      <c r="HDU112" s="86"/>
      <c r="HDV112" s="86"/>
      <c r="HDW112" s="86"/>
      <c r="HDX112" s="86"/>
      <c r="HDY112" s="86"/>
      <c r="HDZ112" s="86"/>
      <c r="HEA112" s="86"/>
      <c r="HEB112" s="86"/>
      <c r="HEC112" s="86"/>
      <c r="HED112" s="86"/>
      <c r="HEE112" s="86"/>
      <c r="HEF112" s="86"/>
      <c r="HEG112" s="86"/>
      <c r="HEH112" s="86"/>
      <c r="HEI112" s="86"/>
      <c r="HEJ112" s="86"/>
      <c r="HEK112" s="86"/>
      <c r="HEL112" s="86"/>
      <c r="HEM112" s="86"/>
      <c r="HEN112" s="86"/>
      <c r="HEO112" s="86"/>
      <c r="HEP112" s="86"/>
      <c r="HEQ112" s="86"/>
      <c r="HER112" s="86"/>
      <c r="HES112" s="86"/>
      <c r="HET112" s="86"/>
      <c r="HEU112" s="86"/>
      <c r="HEV112" s="86"/>
      <c r="HEW112" s="86"/>
      <c r="HEX112" s="86"/>
      <c r="HEY112" s="86"/>
      <c r="HEZ112" s="86"/>
      <c r="HFA112" s="86"/>
      <c r="HFB112" s="86"/>
      <c r="HFC112" s="86"/>
      <c r="HFD112" s="86"/>
      <c r="HFE112" s="86"/>
      <c r="HFF112" s="86"/>
      <c r="HFG112" s="86"/>
      <c r="HFH112" s="86"/>
      <c r="HFI112" s="86"/>
      <c r="HFJ112" s="86"/>
      <c r="HFK112" s="86"/>
      <c r="HFL112" s="86"/>
      <c r="HFM112" s="86"/>
      <c r="HFN112" s="86"/>
      <c r="HFO112" s="86"/>
      <c r="HFP112" s="86"/>
      <c r="HFQ112" s="86"/>
      <c r="HFR112" s="86"/>
      <c r="HFS112" s="86"/>
      <c r="HFT112" s="86"/>
      <c r="HFU112" s="86"/>
      <c r="HFV112" s="86"/>
      <c r="HFW112" s="86"/>
      <c r="HFX112" s="86"/>
      <c r="HFY112" s="86"/>
      <c r="HFZ112" s="86"/>
      <c r="HGA112" s="86"/>
      <c r="HGB112" s="86"/>
      <c r="HGC112" s="86"/>
      <c r="HGD112" s="86"/>
      <c r="HGE112" s="86"/>
      <c r="HGF112" s="86"/>
      <c r="HGG112" s="86"/>
      <c r="HGH112" s="86"/>
      <c r="HGI112" s="86"/>
      <c r="HGJ112" s="86"/>
      <c r="HGK112" s="86"/>
      <c r="HGL112" s="86"/>
      <c r="HGM112" s="86"/>
      <c r="HGN112" s="86"/>
      <c r="HGO112" s="86"/>
      <c r="HGP112" s="86"/>
      <c r="HGQ112" s="86"/>
      <c r="HGR112" s="86"/>
      <c r="HGS112" s="86"/>
      <c r="HGT112" s="86"/>
      <c r="HGU112" s="86"/>
      <c r="HGV112" s="86"/>
      <c r="HGW112" s="86"/>
      <c r="HGX112" s="86"/>
      <c r="HGY112" s="86"/>
      <c r="HGZ112" s="86"/>
      <c r="HHA112" s="86"/>
      <c r="HHB112" s="86"/>
      <c r="HHC112" s="86"/>
      <c r="HHD112" s="86"/>
      <c r="HHE112" s="86"/>
      <c r="HHF112" s="86"/>
      <c r="HHG112" s="86"/>
      <c r="HHH112" s="86"/>
      <c r="HHI112" s="86"/>
      <c r="HHJ112" s="86"/>
      <c r="HHK112" s="86"/>
      <c r="HHL112" s="86"/>
      <c r="HHM112" s="86"/>
      <c r="HHN112" s="86"/>
      <c r="HHO112" s="86"/>
      <c r="HHP112" s="86"/>
      <c r="HHQ112" s="86"/>
      <c r="HHR112" s="86"/>
      <c r="HHS112" s="86"/>
      <c r="HHT112" s="86"/>
      <c r="HHU112" s="86"/>
      <c r="HHV112" s="86"/>
      <c r="HHW112" s="86"/>
      <c r="HHX112" s="86"/>
      <c r="HHY112" s="86"/>
      <c r="HHZ112" s="86"/>
      <c r="HIA112" s="86"/>
      <c r="HIB112" s="86"/>
      <c r="HIC112" s="86"/>
      <c r="HID112" s="86"/>
      <c r="HIE112" s="86"/>
      <c r="HIF112" s="86"/>
      <c r="HIG112" s="86"/>
      <c r="HIH112" s="86"/>
      <c r="HII112" s="86"/>
      <c r="HIJ112" s="86"/>
      <c r="HIK112" s="86"/>
      <c r="HIL112" s="86"/>
      <c r="HIM112" s="86"/>
      <c r="HIN112" s="86"/>
      <c r="HIO112" s="86"/>
      <c r="HIP112" s="86"/>
      <c r="HIQ112" s="86"/>
      <c r="HIR112" s="86"/>
      <c r="HIS112" s="86"/>
      <c r="HIT112" s="86"/>
      <c r="HIU112" s="86"/>
      <c r="HIV112" s="86"/>
      <c r="HIW112" s="86"/>
      <c r="HIX112" s="86"/>
      <c r="HIY112" s="86"/>
      <c r="HIZ112" s="86"/>
      <c r="HJA112" s="86"/>
      <c r="HJB112" s="86"/>
      <c r="HJC112" s="86"/>
      <c r="HJD112" s="86"/>
      <c r="HJE112" s="86"/>
      <c r="HJF112" s="86"/>
      <c r="HJG112" s="86"/>
      <c r="HJH112" s="86"/>
      <c r="HJI112" s="86"/>
      <c r="HJJ112" s="86"/>
      <c r="HJK112" s="86"/>
      <c r="HJL112" s="86"/>
      <c r="HJM112" s="86"/>
      <c r="HJN112" s="86"/>
      <c r="HJO112" s="86"/>
      <c r="HJP112" s="86"/>
      <c r="HJQ112" s="86"/>
      <c r="HJR112" s="86"/>
      <c r="HJS112" s="86"/>
      <c r="HJT112" s="86"/>
      <c r="HJU112" s="86"/>
      <c r="HJV112" s="86"/>
      <c r="HJW112" s="86"/>
      <c r="HJX112" s="86"/>
      <c r="HJY112" s="86"/>
      <c r="HJZ112" s="86"/>
      <c r="HKA112" s="86"/>
      <c r="HKB112" s="86"/>
      <c r="HKC112" s="86"/>
      <c r="HKD112" s="86"/>
      <c r="HKE112" s="86"/>
      <c r="HKF112" s="86"/>
      <c r="HKG112" s="86"/>
      <c r="HKH112" s="86"/>
      <c r="HKI112" s="86"/>
      <c r="HKJ112" s="86"/>
      <c r="HKK112" s="86"/>
      <c r="HKL112" s="86"/>
      <c r="HKM112" s="86"/>
      <c r="HKN112" s="86"/>
      <c r="HKO112" s="86"/>
      <c r="HKP112" s="86"/>
      <c r="HKQ112" s="86"/>
      <c r="HKR112" s="86"/>
      <c r="HKS112" s="86"/>
      <c r="HKT112" s="86"/>
      <c r="HKU112" s="86"/>
      <c r="HKV112" s="86"/>
      <c r="HKW112" s="86"/>
      <c r="HKX112" s="86"/>
      <c r="HKY112" s="86"/>
      <c r="HKZ112" s="86"/>
      <c r="HLA112" s="86"/>
      <c r="HLB112" s="86"/>
      <c r="HLC112" s="86"/>
      <c r="HLD112" s="86"/>
      <c r="HLE112" s="86"/>
      <c r="HLF112" s="86"/>
      <c r="HLG112" s="86"/>
      <c r="HLH112" s="86"/>
      <c r="HLI112" s="86"/>
      <c r="HLJ112" s="86"/>
      <c r="HLK112" s="86"/>
      <c r="HLL112" s="86"/>
      <c r="HLM112" s="86"/>
      <c r="HLN112" s="86"/>
      <c r="HLO112" s="86"/>
      <c r="HLP112" s="86"/>
      <c r="HLQ112" s="86"/>
      <c r="HLR112" s="86"/>
      <c r="HLS112" s="86"/>
      <c r="HLT112" s="86"/>
      <c r="HLU112" s="86"/>
      <c r="HLV112" s="86"/>
      <c r="HLW112" s="86"/>
      <c r="HLX112" s="86"/>
      <c r="HLY112" s="86"/>
      <c r="HLZ112" s="86"/>
      <c r="HMA112" s="86"/>
      <c r="HMB112" s="86"/>
      <c r="HMC112" s="86"/>
      <c r="HMD112" s="86"/>
      <c r="HME112" s="86"/>
      <c r="HMF112" s="86"/>
      <c r="HMG112" s="86"/>
      <c r="HMH112" s="86"/>
      <c r="HMI112" s="86"/>
      <c r="HMJ112" s="86"/>
      <c r="HMK112" s="86"/>
      <c r="HML112" s="86"/>
      <c r="HMM112" s="86"/>
      <c r="HMN112" s="86"/>
      <c r="HMO112" s="86"/>
      <c r="HMP112" s="86"/>
      <c r="HMQ112" s="86"/>
      <c r="HMR112" s="86"/>
      <c r="HMS112" s="86"/>
      <c r="HMT112" s="86"/>
      <c r="HMU112" s="86"/>
      <c r="HMV112" s="86"/>
      <c r="HMW112" s="86"/>
      <c r="HMX112" s="86"/>
      <c r="HMY112" s="86"/>
      <c r="HMZ112" s="86"/>
      <c r="HNA112" s="86"/>
      <c r="HNB112" s="86"/>
      <c r="HNC112" s="86"/>
      <c r="HND112" s="86"/>
      <c r="HNE112" s="86"/>
      <c r="HNF112" s="86"/>
      <c r="HNG112" s="86"/>
      <c r="HNH112" s="86"/>
      <c r="HNI112" s="86"/>
      <c r="HNJ112" s="86"/>
      <c r="HNK112" s="86"/>
      <c r="HNL112" s="86"/>
      <c r="HNM112" s="86"/>
      <c r="HNN112" s="86"/>
      <c r="HNO112" s="86"/>
      <c r="HNP112" s="86"/>
      <c r="HNQ112" s="86"/>
      <c r="HNR112" s="86"/>
      <c r="HNS112" s="86"/>
      <c r="HNT112" s="86"/>
      <c r="HNU112" s="86"/>
      <c r="HNV112" s="86"/>
      <c r="HNW112" s="86"/>
      <c r="HNX112" s="86"/>
      <c r="HNY112" s="86"/>
      <c r="HNZ112" s="86"/>
      <c r="HOA112" s="86"/>
      <c r="HOB112" s="86"/>
      <c r="HOC112" s="86"/>
      <c r="HOD112" s="86"/>
      <c r="HOE112" s="86"/>
      <c r="HOF112" s="86"/>
      <c r="HOG112" s="86"/>
      <c r="HOH112" s="86"/>
      <c r="HOI112" s="86"/>
      <c r="HOJ112" s="86"/>
      <c r="HOK112" s="86"/>
      <c r="HOL112" s="86"/>
      <c r="HOM112" s="86"/>
      <c r="HON112" s="86"/>
      <c r="HOO112" s="86"/>
      <c r="HOP112" s="86"/>
      <c r="HOQ112" s="86"/>
      <c r="HOR112" s="86"/>
      <c r="HOS112" s="86"/>
      <c r="HOT112" s="86"/>
      <c r="HOU112" s="86"/>
      <c r="HOV112" s="86"/>
      <c r="HOW112" s="86"/>
      <c r="HOX112" s="86"/>
      <c r="HOY112" s="86"/>
      <c r="HOZ112" s="86"/>
      <c r="HPA112" s="86"/>
      <c r="HPB112" s="86"/>
      <c r="HPC112" s="86"/>
      <c r="HPD112" s="86"/>
      <c r="HPE112" s="86"/>
      <c r="HPF112" s="86"/>
      <c r="HPG112" s="86"/>
      <c r="HPH112" s="86"/>
      <c r="HPI112" s="86"/>
      <c r="HPJ112" s="86"/>
      <c r="HPK112" s="86"/>
      <c r="HPL112" s="86"/>
      <c r="HPM112" s="86"/>
      <c r="HPN112" s="86"/>
      <c r="HPO112" s="86"/>
      <c r="HPP112" s="86"/>
      <c r="HPQ112" s="86"/>
      <c r="HPR112" s="86"/>
      <c r="HPS112" s="86"/>
      <c r="HPT112" s="86"/>
      <c r="HPU112" s="86"/>
      <c r="HPV112" s="86"/>
      <c r="HPW112" s="86"/>
      <c r="HPX112" s="86"/>
      <c r="HPY112" s="86"/>
      <c r="HPZ112" s="86"/>
      <c r="HQA112" s="86"/>
      <c r="HQB112" s="86"/>
      <c r="HQC112" s="86"/>
      <c r="HQD112" s="86"/>
      <c r="HQE112" s="86"/>
      <c r="HQF112" s="86"/>
      <c r="HQG112" s="86"/>
      <c r="HQH112" s="86"/>
      <c r="HQI112" s="86"/>
      <c r="HQJ112" s="86"/>
      <c r="HQK112" s="86"/>
      <c r="HQL112" s="86"/>
      <c r="HQM112" s="86"/>
      <c r="HQN112" s="86"/>
      <c r="HQO112" s="86"/>
      <c r="HQP112" s="86"/>
      <c r="HQQ112" s="86"/>
      <c r="HQR112" s="86"/>
      <c r="HQS112" s="86"/>
      <c r="HQT112" s="86"/>
      <c r="HQU112" s="86"/>
      <c r="HQV112" s="86"/>
      <c r="HQW112" s="86"/>
      <c r="HQX112" s="86"/>
      <c r="HQY112" s="86"/>
      <c r="HQZ112" s="86"/>
      <c r="HRA112" s="86"/>
      <c r="HRB112" s="86"/>
      <c r="HRC112" s="86"/>
      <c r="HRD112" s="86"/>
      <c r="HRE112" s="86"/>
      <c r="HRF112" s="86"/>
      <c r="HRG112" s="86"/>
      <c r="HRH112" s="86"/>
      <c r="HRI112" s="86"/>
      <c r="HRJ112" s="86"/>
      <c r="HRK112" s="86"/>
      <c r="HRL112" s="86"/>
      <c r="HRM112" s="86"/>
      <c r="HRN112" s="86"/>
      <c r="HRO112" s="86"/>
      <c r="HRP112" s="86"/>
      <c r="HRQ112" s="86"/>
      <c r="HRR112" s="86"/>
      <c r="HRS112" s="86"/>
      <c r="HRT112" s="86"/>
      <c r="HRU112" s="86"/>
      <c r="HRV112" s="86"/>
      <c r="HRW112" s="86"/>
      <c r="HRX112" s="86"/>
      <c r="HRY112" s="86"/>
      <c r="HRZ112" s="86"/>
      <c r="HSA112" s="86"/>
      <c r="HSB112" s="86"/>
      <c r="HSC112" s="86"/>
      <c r="HSD112" s="86"/>
      <c r="HSE112" s="86"/>
      <c r="HSF112" s="86"/>
      <c r="HSG112" s="86"/>
      <c r="HSH112" s="86"/>
      <c r="HSI112" s="86"/>
      <c r="HSJ112" s="86"/>
      <c r="HSK112" s="86"/>
      <c r="HSL112" s="86"/>
      <c r="HSM112" s="86"/>
      <c r="HSN112" s="86"/>
      <c r="HSO112" s="86"/>
      <c r="HSP112" s="86"/>
      <c r="HSQ112" s="86"/>
      <c r="HSR112" s="86"/>
      <c r="HSS112" s="86"/>
      <c r="HST112" s="86"/>
      <c r="HSU112" s="86"/>
      <c r="HSV112" s="86"/>
      <c r="HSW112" s="86"/>
      <c r="HSX112" s="86"/>
      <c r="HSY112" s="86"/>
      <c r="HSZ112" s="86"/>
      <c r="HTA112" s="86"/>
      <c r="HTB112" s="86"/>
      <c r="HTC112" s="86"/>
      <c r="HTD112" s="86"/>
      <c r="HTE112" s="86"/>
      <c r="HTF112" s="86"/>
      <c r="HTG112" s="86"/>
      <c r="HTH112" s="86"/>
      <c r="HTI112" s="86"/>
      <c r="HTJ112" s="86"/>
      <c r="HTK112" s="86"/>
      <c r="HTL112" s="86"/>
      <c r="HTM112" s="86"/>
      <c r="HTN112" s="86"/>
      <c r="HTO112" s="86"/>
      <c r="HTP112" s="86"/>
      <c r="HTQ112" s="86"/>
      <c r="HTR112" s="86"/>
      <c r="HTS112" s="86"/>
      <c r="HTT112" s="86"/>
      <c r="HTU112" s="86"/>
      <c r="HTV112" s="86"/>
      <c r="HTW112" s="86"/>
      <c r="HTX112" s="86"/>
      <c r="HTY112" s="86"/>
      <c r="HTZ112" s="86"/>
      <c r="HUA112" s="86"/>
      <c r="HUB112" s="86"/>
      <c r="HUC112" s="86"/>
      <c r="HUD112" s="86"/>
      <c r="HUE112" s="86"/>
      <c r="HUF112" s="86"/>
      <c r="HUG112" s="86"/>
      <c r="HUH112" s="86"/>
      <c r="HUI112" s="86"/>
      <c r="HUJ112" s="86"/>
      <c r="HUK112" s="86"/>
      <c r="HUL112" s="86"/>
      <c r="HUM112" s="86"/>
      <c r="HUN112" s="86"/>
      <c r="HUO112" s="86"/>
      <c r="HUP112" s="86"/>
      <c r="HUQ112" s="86"/>
      <c r="HUR112" s="86"/>
      <c r="HUS112" s="86"/>
      <c r="HUT112" s="86"/>
      <c r="HUU112" s="86"/>
      <c r="HUV112" s="86"/>
      <c r="HUW112" s="86"/>
      <c r="HUX112" s="86"/>
      <c r="HUY112" s="86"/>
      <c r="HUZ112" s="86"/>
      <c r="HVA112" s="86"/>
      <c r="HVB112" s="86"/>
      <c r="HVC112" s="86"/>
      <c r="HVD112" s="86"/>
      <c r="HVE112" s="86"/>
      <c r="HVF112" s="86"/>
      <c r="HVG112" s="86"/>
      <c r="HVH112" s="86"/>
      <c r="HVI112" s="86"/>
      <c r="HVJ112" s="86"/>
      <c r="HVK112" s="86"/>
      <c r="HVL112" s="86"/>
      <c r="HVM112" s="86"/>
      <c r="HVN112" s="86"/>
      <c r="HVO112" s="86"/>
      <c r="HVP112" s="86"/>
      <c r="HVQ112" s="86"/>
      <c r="HVR112" s="86"/>
      <c r="HVS112" s="86"/>
      <c r="HVT112" s="86"/>
      <c r="HVU112" s="86"/>
      <c r="HVV112" s="86"/>
      <c r="HVW112" s="86"/>
      <c r="HVX112" s="86"/>
      <c r="HVY112" s="86"/>
      <c r="HVZ112" s="86"/>
      <c r="HWA112" s="86"/>
      <c r="HWB112" s="86"/>
      <c r="HWC112" s="86"/>
      <c r="HWD112" s="86"/>
      <c r="HWE112" s="86"/>
      <c r="HWF112" s="86"/>
      <c r="HWG112" s="86"/>
      <c r="HWH112" s="86"/>
      <c r="HWI112" s="86"/>
      <c r="HWJ112" s="86"/>
      <c r="HWK112" s="86"/>
      <c r="HWL112" s="86"/>
      <c r="HWM112" s="86"/>
      <c r="HWN112" s="86"/>
      <c r="HWO112" s="86"/>
      <c r="HWP112" s="86"/>
      <c r="HWQ112" s="86"/>
      <c r="HWR112" s="86"/>
      <c r="HWS112" s="86"/>
      <c r="HWT112" s="86"/>
      <c r="HWU112" s="86"/>
      <c r="HWV112" s="86"/>
      <c r="HWW112" s="86"/>
      <c r="HWX112" s="86"/>
      <c r="HWY112" s="86"/>
      <c r="HWZ112" s="86"/>
      <c r="HXA112" s="86"/>
      <c r="HXB112" s="86"/>
      <c r="HXC112" s="86"/>
      <c r="HXD112" s="86"/>
      <c r="HXE112" s="86"/>
      <c r="HXF112" s="86"/>
      <c r="HXG112" s="86"/>
      <c r="HXH112" s="86"/>
      <c r="HXI112" s="86"/>
      <c r="HXJ112" s="86"/>
      <c r="HXK112" s="86"/>
      <c r="HXL112" s="86"/>
      <c r="HXM112" s="86"/>
      <c r="HXN112" s="86"/>
      <c r="HXO112" s="86"/>
      <c r="HXP112" s="86"/>
      <c r="HXQ112" s="86"/>
      <c r="HXR112" s="86"/>
      <c r="HXS112" s="86"/>
      <c r="HXT112" s="86"/>
      <c r="HXU112" s="86"/>
      <c r="HXV112" s="86"/>
      <c r="HXW112" s="86"/>
      <c r="HXX112" s="86"/>
      <c r="HXY112" s="86"/>
      <c r="HXZ112" s="86"/>
      <c r="HYA112" s="86"/>
      <c r="HYB112" s="86"/>
      <c r="HYC112" s="86"/>
      <c r="HYD112" s="86"/>
      <c r="HYE112" s="86"/>
      <c r="HYF112" s="86"/>
      <c r="HYG112" s="86"/>
      <c r="HYH112" s="86"/>
      <c r="HYI112" s="86"/>
      <c r="HYJ112" s="86"/>
      <c r="HYK112" s="86"/>
      <c r="HYL112" s="86"/>
      <c r="HYM112" s="86"/>
      <c r="HYN112" s="86"/>
      <c r="HYO112" s="86"/>
      <c r="HYP112" s="86"/>
      <c r="HYQ112" s="86"/>
      <c r="HYR112" s="86"/>
      <c r="HYS112" s="86"/>
      <c r="HYT112" s="86"/>
      <c r="HYU112" s="86"/>
      <c r="HYV112" s="86"/>
      <c r="HYW112" s="86"/>
      <c r="HYX112" s="86"/>
      <c r="HYY112" s="86"/>
      <c r="HYZ112" s="86"/>
      <c r="HZA112" s="86"/>
      <c r="HZB112" s="86"/>
      <c r="HZC112" s="86"/>
      <c r="HZD112" s="86"/>
      <c r="HZE112" s="86"/>
      <c r="HZF112" s="86"/>
      <c r="HZG112" s="86"/>
      <c r="HZH112" s="86"/>
      <c r="HZI112" s="86"/>
      <c r="HZJ112" s="86"/>
      <c r="HZK112" s="86"/>
      <c r="HZL112" s="86"/>
      <c r="HZM112" s="86"/>
      <c r="HZN112" s="86"/>
      <c r="HZO112" s="86"/>
      <c r="HZP112" s="86"/>
      <c r="HZQ112" s="86"/>
      <c r="HZR112" s="86"/>
      <c r="HZS112" s="86"/>
      <c r="HZT112" s="86"/>
      <c r="HZU112" s="86"/>
      <c r="HZV112" s="86"/>
      <c r="HZW112" s="86"/>
      <c r="HZX112" s="86"/>
      <c r="HZY112" s="86"/>
      <c r="HZZ112" s="86"/>
      <c r="IAA112" s="86"/>
      <c r="IAB112" s="86"/>
      <c r="IAC112" s="86"/>
      <c r="IAD112" s="86"/>
      <c r="IAE112" s="86"/>
      <c r="IAF112" s="86"/>
      <c r="IAG112" s="86"/>
      <c r="IAH112" s="86"/>
      <c r="IAI112" s="86"/>
      <c r="IAJ112" s="86"/>
      <c r="IAK112" s="86"/>
      <c r="IAL112" s="86"/>
      <c r="IAM112" s="86"/>
      <c r="IAN112" s="86"/>
      <c r="IAO112" s="86"/>
      <c r="IAP112" s="86"/>
      <c r="IAQ112" s="86"/>
      <c r="IAR112" s="86"/>
      <c r="IAS112" s="86"/>
      <c r="IAT112" s="86"/>
      <c r="IAU112" s="86"/>
      <c r="IAV112" s="86"/>
      <c r="IAW112" s="86"/>
      <c r="IAX112" s="86"/>
      <c r="IAY112" s="86"/>
      <c r="IAZ112" s="86"/>
      <c r="IBA112" s="86"/>
      <c r="IBB112" s="86"/>
      <c r="IBC112" s="86"/>
      <c r="IBD112" s="86"/>
      <c r="IBE112" s="86"/>
      <c r="IBF112" s="86"/>
      <c r="IBG112" s="86"/>
      <c r="IBH112" s="86"/>
      <c r="IBI112" s="86"/>
      <c r="IBJ112" s="86"/>
      <c r="IBK112" s="86"/>
      <c r="IBL112" s="86"/>
      <c r="IBM112" s="86"/>
      <c r="IBN112" s="86"/>
      <c r="IBO112" s="86"/>
      <c r="IBP112" s="86"/>
      <c r="IBQ112" s="86"/>
      <c r="IBR112" s="86"/>
      <c r="IBS112" s="86"/>
      <c r="IBT112" s="86"/>
      <c r="IBU112" s="86"/>
      <c r="IBV112" s="86"/>
      <c r="IBW112" s="86"/>
      <c r="IBX112" s="86"/>
      <c r="IBY112" s="86"/>
      <c r="IBZ112" s="86"/>
      <c r="ICA112" s="86"/>
      <c r="ICB112" s="86"/>
      <c r="ICC112" s="86"/>
      <c r="ICD112" s="86"/>
      <c r="ICE112" s="86"/>
      <c r="ICF112" s="86"/>
      <c r="ICG112" s="86"/>
      <c r="ICH112" s="86"/>
      <c r="ICI112" s="86"/>
      <c r="ICJ112" s="86"/>
      <c r="ICK112" s="86"/>
      <c r="ICL112" s="86"/>
      <c r="ICM112" s="86"/>
      <c r="ICN112" s="86"/>
      <c r="ICO112" s="86"/>
      <c r="ICP112" s="86"/>
      <c r="ICQ112" s="86"/>
      <c r="ICR112" s="86"/>
      <c r="ICS112" s="86"/>
      <c r="ICT112" s="86"/>
      <c r="ICU112" s="86"/>
      <c r="ICV112" s="86"/>
      <c r="ICW112" s="86"/>
      <c r="ICX112" s="86"/>
      <c r="ICY112" s="86"/>
      <c r="ICZ112" s="86"/>
      <c r="IDA112" s="86"/>
      <c r="IDB112" s="86"/>
      <c r="IDC112" s="86"/>
      <c r="IDD112" s="86"/>
      <c r="IDE112" s="86"/>
      <c r="IDF112" s="86"/>
      <c r="IDG112" s="86"/>
      <c r="IDH112" s="86"/>
      <c r="IDI112" s="86"/>
      <c r="IDJ112" s="86"/>
      <c r="IDK112" s="86"/>
      <c r="IDL112" s="86"/>
      <c r="IDM112" s="86"/>
      <c r="IDN112" s="86"/>
      <c r="IDO112" s="86"/>
      <c r="IDP112" s="86"/>
      <c r="IDQ112" s="86"/>
      <c r="IDR112" s="86"/>
      <c r="IDS112" s="86"/>
      <c r="IDT112" s="86"/>
      <c r="IDU112" s="86"/>
      <c r="IDV112" s="86"/>
      <c r="IDW112" s="86"/>
      <c r="IDX112" s="86"/>
      <c r="IDY112" s="86"/>
      <c r="IDZ112" s="86"/>
      <c r="IEA112" s="86"/>
      <c r="IEB112" s="86"/>
      <c r="IEC112" s="86"/>
      <c r="IED112" s="86"/>
      <c r="IEE112" s="86"/>
      <c r="IEF112" s="86"/>
      <c r="IEG112" s="86"/>
      <c r="IEH112" s="86"/>
      <c r="IEI112" s="86"/>
      <c r="IEJ112" s="86"/>
      <c r="IEK112" s="86"/>
      <c r="IEL112" s="86"/>
      <c r="IEM112" s="86"/>
      <c r="IEN112" s="86"/>
      <c r="IEO112" s="86"/>
      <c r="IEP112" s="86"/>
      <c r="IEQ112" s="86"/>
      <c r="IER112" s="86"/>
      <c r="IES112" s="86"/>
      <c r="IET112" s="86"/>
      <c r="IEU112" s="86"/>
      <c r="IEV112" s="86"/>
      <c r="IEW112" s="86"/>
      <c r="IEX112" s="86"/>
      <c r="IEY112" s="86"/>
      <c r="IEZ112" s="86"/>
      <c r="IFA112" s="86"/>
      <c r="IFB112" s="86"/>
      <c r="IFC112" s="86"/>
      <c r="IFD112" s="86"/>
      <c r="IFE112" s="86"/>
      <c r="IFF112" s="86"/>
      <c r="IFG112" s="86"/>
      <c r="IFH112" s="86"/>
      <c r="IFI112" s="86"/>
      <c r="IFJ112" s="86"/>
      <c r="IFK112" s="86"/>
      <c r="IFL112" s="86"/>
      <c r="IFM112" s="86"/>
      <c r="IFN112" s="86"/>
      <c r="IFO112" s="86"/>
      <c r="IFP112" s="86"/>
      <c r="IFQ112" s="86"/>
      <c r="IFR112" s="86"/>
      <c r="IFS112" s="86"/>
      <c r="IFT112" s="86"/>
      <c r="IFU112" s="86"/>
      <c r="IFV112" s="86"/>
      <c r="IFW112" s="86"/>
      <c r="IFX112" s="86"/>
      <c r="IFY112" s="86"/>
      <c r="IFZ112" s="86"/>
      <c r="IGA112" s="86"/>
      <c r="IGB112" s="86"/>
      <c r="IGC112" s="86"/>
      <c r="IGD112" s="86"/>
      <c r="IGE112" s="86"/>
      <c r="IGF112" s="86"/>
      <c r="IGG112" s="86"/>
      <c r="IGH112" s="86"/>
      <c r="IGI112" s="86"/>
      <c r="IGJ112" s="86"/>
      <c r="IGK112" s="86"/>
      <c r="IGL112" s="86"/>
      <c r="IGM112" s="86"/>
      <c r="IGN112" s="86"/>
      <c r="IGO112" s="86"/>
      <c r="IGP112" s="86"/>
      <c r="IGQ112" s="86"/>
      <c r="IGR112" s="86"/>
      <c r="IGS112" s="86"/>
      <c r="IGT112" s="86"/>
      <c r="IGU112" s="86"/>
      <c r="IGV112" s="86"/>
      <c r="IGW112" s="86"/>
      <c r="IGX112" s="86"/>
      <c r="IGY112" s="86"/>
      <c r="IGZ112" s="86"/>
      <c r="IHA112" s="86"/>
      <c r="IHB112" s="86"/>
      <c r="IHC112" s="86"/>
      <c r="IHD112" s="86"/>
      <c r="IHE112" s="86"/>
      <c r="IHF112" s="86"/>
      <c r="IHG112" s="86"/>
      <c r="IHH112" s="86"/>
      <c r="IHI112" s="86"/>
      <c r="IHJ112" s="86"/>
      <c r="IHK112" s="86"/>
      <c r="IHL112" s="86"/>
      <c r="IHM112" s="86"/>
      <c r="IHN112" s="86"/>
      <c r="IHO112" s="86"/>
      <c r="IHP112" s="86"/>
      <c r="IHQ112" s="86"/>
      <c r="IHR112" s="86"/>
      <c r="IHS112" s="86"/>
      <c r="IHT112" s="86"/>
      <c r="IHU112" s="86"/>
      <c r="IHV112" s="86"/>
      <c r="IHW112" s="86"/>
      <c r="IHX112" s="86"/>
      <c r="IHY112" s="86"/>
      <c r="IHZ112" s="86"/>
      <c r="IIA112" s="86"/>
      <c r="IIB112" s="86"/>
      <c r="IIC112" s="86"/>
      <c r="IID112" s="86"/>
      <c r="IIE112" s="86"/>
      <c r="IIF112" s="86"/>
      <c r="IIG112" s="86"/>
      <c r="IIH112" s="86"/>
      <c r="III112" s="86"/>
      <c r="IIJ112" s="86"/>
      <c r="IIK112" s="86"/>
      <c r="IIL112" s="86"/>
      <c r="IIM112" s="86"/>
      <c r="IIN112" s="86"/>
      <c r="IIO112" s="86"/>
      <c r="IIP112" s="86"/>
      <c r="IIQ112" s="86"/>
      <c r="IIR112" s="86"/>
      <c r="IIS112" s="86"/>
      <c r="IIT112" s="86"/>
      <c r="IIU112" s="86"/>
      <c r="IIV112" s="86"/>
      <c r="IIW112" s="86"/>
      <c r="IIX112" s="86"/>
      <c r="IIY112" s="86"/>
      <c r="IIZ112" s="86"/>
      <c r="IJA112" s="86"/>
      <c r="IJB112" s="86"/>
      <c r="IJC112" s="86"/>
      <c r="IJD112" s="86"/>
      <c r="IJE112" s="86"/>
      <c r="IJF112" s="86"/>
      <c r="IJG112" s="86"/>
      <c r="IJH112" s="86"/>
      <c r="IJI112" s="86"/>
      <c r="IJJ112" s="86"/>
      <c r="IJK112" s="86"/>
      <c r="IJL112" s="86"/>
      <c r="IJM112" s="86"/>
      <c r="IJN112" s="86"/>
      <c r="IJO112" s="86"/>
      <c r="IJP112" s="86"/>
      <c r="IJQ112" s="86"/>
      <c r="IJR112" s="86"/>
      <c r="IJS112" s="86"/>
      <c r="IJT112" s="86"/>
      <c r="IJU112" s="86"/>
      <c r="IJV112" s="86"/>
      <c r="IJW112" s="86"/>
      <c r="IJX112" s="86"/>
      <c r="IJY112" s="86"/>
      <c r="IJZ112" s="86"/>
      <c r="IKA112" s="86"/>
      <c r="IKB112" s="86"/>
      <c r="IKC112" s="86"/>
      <c r="IKD112" s="86"/>
      <c r="IKE112" s="86"/>
      <c r="IKF112" s="86"/>
      <c r="IKG112" s="86"/>
      <c r="IKH112" s="86"/>
      <c r="IKI112" s="86"/>
      <c r="IKJ112" s="86"/>
      <c r="IKK112" s="86"/>
      <c r="IKL112" s="86"/>
      <c r="IKM112" s="86"/>
      <c r="IKN112" s="86"/>
      <c r="IKO112" s="86"/>
      <c r="IKP112" s="86"/>
      <c r="IKQ112" s="86"/>
      <c r="IKR112" s="86"/>
      <c r="IKS112" s="86"/>
      <c r="IKT112" s="86"/>
      <c r="IKU112" s="86"/>
      <c r="IKV112" s="86"/>
      <c r="IKW112" s="86"/>
      <c r="IKX112" s="86"/>
      <c r="IKY112" s="86"/>
      <c r="IKZ112" s="86"/>
      <c r="ILA112" s="86"/>
      <c r="ILB112" s="86"/>
      <c r="ILC112" s="86"/>
      <c r="ILD112" s="86"/>
      <c r="ILE112" s="86"/>
      <c r="ILF112" s="86"/>
      <c r="ILG112" s="86"/>
      <c r="ILH112" s="86"/>
      <c r="ILI112" s="86"/>
      <c r="ILJ112" s="86"/>
      <c r="ILK112" s="86"/>
      <c r="ILL112" s="86"/>
      <c r="ILM112" s="86"/>
      <c r="ILN112" s="86"/>
      <c r="ILO112" s="86"/>
      <c r="ILP112" s="86"/>
      <c r="ILQ112" s="86"/>
      <c r="ILR112" s="86"/>
      <c r="ILS112" s="86"/>
      <c r="ILT112" s="86"/>
      <c r="ILU112" s="86"/>
      <c r="ILV112" s="86"/>
      <c r="ILW112" s="86"/>
      <c r="ILX112" s="86"/>
      <c r="ILY112" s="86"/>
      <c r="ILZ112" s="86"/>
      <c r="IMA112" s="86"/>
      <c r="IMB112" s="86"/>
      <c r="IMC112" s="86"/>
      <c r="IMD112" s="86"/>
      <c r="IME112" s="86"/>
      <c r="IMF112" s="86"/>
      <c r="IMG112" s="86"/>
      <c r="IMH112" s="86"/>
      <c r="IMI112" s="86"/>
      <c r="IMJ112" s="86"/>
      <c r="IMK112" s="86"/>
      <c r="IML112" s="86"/>
      <c r="IMM112" s="86"/>
      <c r="IMN112" s="86"/>
      <c r="IMO112" s="86"/>
      <c r="IMP112" s="86"/>
      <c r="IMQ112" s="86"/>
      <c r="IMR112" s="86"/>
      <c r="IMS112" s="86"/>
      <c r="IMT112" s="86"/>
      <c r="IMU112" s="86"/>
      <c r="IMV112" s="86"/>
      <c r="IMW112" s="86"/>
      <c r="IMX112" s="86"/>
      <c r="IMY112" s="86"/>
      <c r="IMZ112" s="86"/>
      <c r="INA112" s="86"/>
      <c r="INB112" s="86"/>
      <c r="INC112" s="86"/>
      <c r="IND112" s="86"/>
      <c r="INE112" s="86"/>
      <c r="INF112" s="86"/>
      <c r="ING112" s="86"/>
      <c r="INH112" s="86"/>
      <c r="INI112" s="86"/>
      <c r="INJ112" s="86"/>
      <c r="INK112" s="86"/>
      <c r="INL112" s="86"/>
      <c r="INM112" s="86"/>
      <c r="INN112" s="86"/>
      <c r="INO112" s="86"/>
      <c r="INP112" s="86"/>
      <c r="INQ112" s="86"/>
      <c r="INR112" s="86"/>
      <c r="INS112" s="86"/>
      <c r="INT112" s="86"/>
      <c r="INU112" s="86"/>
      <c r="INV112" s="86"/>
      <c r="INW112" s="86"/>
      <c r="INX112" s="86"/>
      <c r="INY112" s="86"/>
      <c r="INZ112" s="86"/>
      <c r="IOA112" s="86"/>
      <c r="IOB112" s="86"/>
      <c r="IOC112" s="86"/>
      <c r="IOD112" s="86"/>
      <c r="IOE112" s="86"/>
      <c r="IOF112" s="86"/>
      <c r="IOG112" s="86"/>
      <c r="IOH112" s="86"/>
      <c r="IOI112" s="86"/>
      <c r="IOJ112" s="86"/>
      <c r="IOK112" s="86"/>
      <c r="IOL112" s="86"/>
      <c r="IOM112" s="86"/>
      <c r="ION112" s="86"/>
      <c r="IOO112" s="86"/>
      <c r="IOP112" s="86"/>
      <c r="IOQ112" s="86"/>
      <c r="IOR112" s="86"/>
      <c r="IOS112" s="86"/>
      <c r="IOT112" s="86"/>
      <c r="IOU112" s="86"/>
      <c r="IOV112" s="86"/>
      <c r="IOW112" s="86"/>
      <c r="IOX112" s="86"/>
      <c r="IOY112" s="86"/>
      <c r="IOZ112" s="86"/>
      <c r="IPA112" s="86"/>
      <c r="IPB112" s="86"/>
      <c r="IPC112" s="86"/>
      <c r="IPD112" s="86"/>
      <c r="IPE112" s="86"/>
      <c r="IPF112" s="86"/>
      <c r="IPG112" s="86"/>
      <c r="IPH112" s="86"/>
      <c r="IPI112" s="86"/>
      <c r="IPJ112" s="86"/>
      <c r="IPK112" s="86"/>
      <c r="IPL112" s="86"/>
      <c r="IPM112" s="86"/>
      <c r="IPN112" s="86"/>
      <c r="IPO112" s="86"/>
      <c r="IPP112" s="86"/>
      <c r="IPQ112" s="86"/>
      <c r="IPR112" s="86"/>
      <c r="IPS112" s="86"/>
      <c r="IPT112" s="86"/>
      <c r="IPU112" s="86"/>
      <c r="IPV112" s="86"/>
      <c r="IPW112" s="86"/>
      <c r="IPX112" s="86"/>
      <c r="IPY112" s="86"/>
      <c r="IPZ112" s="86"/>
      <c r="IQA112" s="86"/>
      <c r="IQB112" s="86"/>
      <c r="IQC112" s="86"/>
      <c r="IQD112" s="86"/>
      <c r="IQE112" s="86"/>
      <c r="IQF112" s="86"/>
      <c r="IQG112" s="86"/>
      <c r="IQH112" s="86"/>
      <c r="IQI112" s="86"/>
      <c r="IQJ112" s="86"/>
      <c r="IQK112" s="86"/>
      <c r="IQL112" s="86"/>
      <c r="IQM112" s="86"/>
      <c r="IQN112" s="86"/>
      <c r="IQO112" s="86"/>
      <c r="IQP112" s="86"/>
      <c r="IQQ112" s="86"/>
      <c r="IQR112" s="86"/>
      <c r="IQS112" s="86"/>
      <c r="IQT112" s="86"/>
      <c r="IQU112" s="86"/>
      <c r="IQV112" s="86"/>
      <c r="IQW112" s="86"/>
      <c r="IQX112" s="86"/>
      <c r="IQY112" s="86"/>
      <c r="IQZ112" s="86"/>
      <c r="IRA112" s="86"/>
      <c r="IRB112" s="86"/>
      <c r="IRC112" s="86"/>
      <c r="IRD112" s="86"/>
      <c r="IRE112" s="86"/>
      <c r="IRF112" s="86"/>
      <c r="IRG112" s="86"/>
      <c r="IRH112" s="86"/>
      <c r="IRI112" s="86"/>
      <c r="IRJ112" s="86"/>
      <c r="IRK112" s="86"/>
      <c r="IRL112" s="86"/>
      <c r="IRM112" s="86"/>
      <c r="IRN112" s="86"/>
      <c r="IRO112" s="86"/>
      <c r="IRP112" s="86"/>
      <c r="IRQ112" s="86"/>
      <c r="IRR112" s="86"/>
      <c r="IRS112" s="86"/>
      <c r="IRT112" s="86"/>
      <c r="IRU112" s="86"/>
      <c r="IRV112" s="86"/>
      <c r="IRW112" s="86"/>
      <c r="IRX112" s="86"/>
      <c r="IRY112" s="86"/>
      <c r="IRZ112" s="86"/>
      <c r="ISA112" s="86"/>
      <c r="ISB112" s="86"/>
      <c r="ISC112" s="86"/>
      <c r="ISD112" s="86"/>
      <c r="ISE112" s="86"/>
      <c r="ISF112" s="86"/>
      <c r="ISG112" s="86"/>
      <c r="ISH112" s="86"/>
      <c r="ISI112" s="86"/>
      <c r="ISJ112" s="86"/>
      <c r="ISK112" s="86"/>
      <c r="ISL112" s="86"/>
      <c r="ISM112" s="86"/>
      <c r="ISN112" s="86"/>
      <c r="ISO112" s="86"/>
      <c r="ISP112" s="86"/>
      <c r="ISQ112" s="86"/>
      <c r="ISR112" s="86"/>
      <c r="ISS112" s="86"/>
      <c r="IST112" s="86"/>
      <c r="ISU112" s="86"/>
      <c r="ISV112" s="86"/>
      <c r="ISW112" s="86"/>
      <c r="ISX112" s="86"/>
      <c r="ISY112" s="86"/>
      <c r="ISZ112" s="86"/>
      <c r="ITA112" s="86"/>
      <c r="ITB112" s="86"/>
      <c r="ITC112" s="86"/>
      <c r="ITD112" s="86"/>
      <c r="ITE112" s="86"/>
      <c r="ITF112" s="86"/>
      <c r="ITG112" s="86"/>
      <c r="ITH112" s="86"/>
      <c r="ITI112" s="86"/>
      <c r="ITJ112" s="86"/>
      <c r="ITK112" s="86"/>
      <c r="ITL112" s="86"/>
      <c r="ITM112" s="86"/>
      <c r="ITN112" s="86"/>
      <c r="ITO112" s="86"/>
      <c r="ITP112" s="86"/>
      <c r="ITQ112" s="86"/>
      <c r="ITR112" s="86"/>
      <c r="ITS112" s="86"/>
      <c r="ITT112" s="86"/>
      <c r="ITU112" s="86"/>
      <c r="ITV112" s="86"/>
      <c r="ITW112" s="86"/>
      <c r="ITX112" s="86"/>
      <c r="ITY112" s="86"/>
      <c r="ITZ112" s="86"/>
      <c r="IUA112" s="86"/>
      <c r="IUB112" s="86"/>
      <c r="IUC112" s="86"/>
      <c r="IUD112" s="86"/>
      <c r="IUE112" s="86"/>
      <c r="IUF112" s="86"/>
      <c r="IUG112" s="86"/>
      <c r="IUH112" s="86"/>
      <c r="IUI112" s="86"/>
      <c r="IUJ112" s="86"/>
      <c r="IUK112" s="86"/>
      <c r="IUL112" s="86"/>
      <c r="IUM112" s="86"/>
      <c r="IUN112" s="86"/>
      <c r="IUO112" s="86"/>
      <c r="IUP112" s="86"/>
      <c r="IUQ112" s="86"/>
      <c r="IUR112" s="86"/>
      <c r="IUS112" s="86"/>
      <c r="IUT112" s="86"/>
      <c r="IUU112" s="86"/>
      <c r="IUV112" s="86"/>
      <c r="IUW112" s="86"/>
      <c r="IUX112" s="86"/>
      <c r="IUY112" s="86"/>
      <c r="IUZ112" s="86"/>
      <c r="IVA112" s="86"/>
      <c r="IVB112" s="86"/>
      <c r="IVC112" s="86"/>
      <c r="IVD112" s="86"/>
      <c r="IVE112" s="86"/>
      <c r="IVF112" s="86"/>
      <c r="IVG112" s="86"/>
      <c r="IVH112" s="86"/>
      <c r="IVI112" s="86"/>
      <c r="IVJ112" s="86"/>
      <c r="IVK112" s="86"/>
      <c r="IVL112" s="86"/>
      <c r="IVM112" s="86"/>
      <c r="IVN112" s="86"/>
      <c r="IVO112" s="86"/>
      <c r="IVP112" s="86"/>
      <c r="IVQ112" s="86"/>
      <c r="IVR112" s="86"/>
      <c r="IVS112" s="86"/>
      <c r="IVT112" s="86"/>
      <c r="IVU112" s="86"/>
      <c r="IVV112" s="86"/>
      <c r="IVW112" s="86"/>
      <c r="IVX112" s="86"/>
      <c r="IVY112" s="86"/>
      <c r="IVZ112" s="86"/>
      <c r="IWA112" s="86"/>
      <c r="IWB112" s="86"/>
      <c r="IWC112" s="86"/>
      <c r="IWD112" s="86"/>
      <c r="IWE112" s="86"/>
      <c r="IWF112" s="86"/>
      <c r="IWG112" s="86"/>
      <c r="IWH112" s="86"/>
      <c r="IWI112" s="86"/>
      <c r="IWJ112" s="86"/>
      <c r="IWK112" s="86"/>
      <c r="IWL112" s="86"/>
      <c r="IWM112" s="86"/>
      <c r="IWN112" s="86"/>
      <c r="IWO112" s="86"/>
      <c r="IWP112" s="86"/>
      <c r="IWQ112" s="86"/>
      <c r="IWR112" s="86"/>
      <c r="IWS112" s="86"/>
      <c r="IWT112" s="86"/>
      <c r="IWU112" s="86"/>
      <c r="IWV112" s="86"/>
      <c r="IWW112" s="86"/>
      <c r="IWX112" s="86"/>
      <c r="IWY112" s="86"/>
      <c r="IWZ112" s="86"/>
      <c r="IXA112" s="86"/>
      <c r="IXB112" s="86"/>
      <c r="IXC112" s="86"/>
      <c r="IXD112" s="86"/>
      <c r="IXE112" s="86"/>
      <c r="IXF112" s="86"/>
      <c r="IXG112" s="86"/>
      <c r="IXH112" s="86"/>
      <c r="IXI112" s="86"/>
      <c r="IXJ112" s="86"/>
      <c r="IXK112" s="86"/>
      <c r="IXL112" s="86"/>
      <c r="IXM112" s="86"/>
      <c r="IXN112" s="86"/>
      <c r="IXO112" s="86"/>
      <c r="IXP112" s="86"/>
      <c r="IXQ112" s="86"/>
      <c r="IXR112" s="86"/>
      <c r="IXS112" s="86"/>
      <c r="IXT112" s="86"/>
      <c r="IXU112" s="86"/>
      <c r="IXV112" s="86"/>
      <c r="IXW112" s="86"/>
      <c r="IXX112" s="86"/>
      <c r="IXY112" s="86"/>
      <c r="IXZ112" s="86"/>
      <c r="IYA112" s="86"/>
      <c r="IYB112" s="86"/>
      <c r="IYC112" s="86"/>
      <c r="IYD112" s="86"/>
      <c r="IYE112" s="86"/>
      <c r="IYF112" s="86"/>
      <c r="IYG112" s="86"/>
      <c r="IYH112" s="86"/>
      <c r="IYI112" s="86"/>
      <c r="IYJ112" s="86"/>
      <c r="IYK112" s="86"/>
      <c r="IYL112" s="86"/>
      <c r="IYM112" s="86"/>
      <c r="IYN112" s="86"/>
      <c r="IYO112" s="86"/>
      <c r="IYP112" s="86"/>
      <c r="IYQ112" s="86"/>
      <c r="IYR112" s="86"/>
      <c r="IYS112" s="86"/>
      <c r="IYT112" s="86"/>
      <c r="IYU112" s="86"/>
      <c r="IYV112" s="86"/>
      <c r="IYW112" s="86"/>
      <c r="IYX112" s="86"/>
      <c r="IYY112" s="86"/>
      <c r="IYZ112" s="86"/>
      <c r="IZA112" s="86"/>
      <c r="IZB112" s="86"/>
      <c r="IZC112" s="86"/>
      <c r="IZD112" s="86"/>
      <c r="IZE112" s="86"/>
      <c r="IZF112" s="86"/>
      <c r="IZG112" s="86"/>
      <c r="IZH112" s="86"/>
      <c r="IZI112" s="86"/>
      <c r="IZJ112" s="86"/>
      <c r="IZK112" s="86"/>
      <c r="IZL112" s="86"/>
      <c r="IZM112" s="86"/>
      <c r="IZN112" s="86"/>
      <c r="IZO112" s="86"/>
      <c r="IZP112" s="86"/>
      <c r="IZQ112" s="86"/>
      <c r="IZR112" s="86"/>
      <c r="IZS112" s="86"/>
      <c r="IZT112" s="86"/>
      <c r="IZU112" s="86"/>
      <c r="IZV112" s="86"/>
      <c r="IZW112" s="86"/>
      <c r="IZX112" s="86"/>
      <c r="IZY112" s="86"/>
      <c r="IZZ112" s="86"/>
      <c r="JAA112" s="86"/>
      <c r="JAB112" s="86"/>
      <c r="JAC112" s="86"/>
      <c r="JAD112" s="86"/>
      <c r="JAE112" s="86"/>
      <c r="JAF112" s="86"/>
      <c r="JAG112" s="86"/>
      <c r="JAH112" s="86"/>
      <c r="JAI112" s="86"/>
      <c r="JAJ112" s="86"/>
      <c r="JAK112" s="86"/>
      <c r="JAL112" s="86"/>
      <c r="JAM112" s="86"/>
      <c r="JAN112" s="86"/>
      <c r="JAO112" s="86"/>
      <c r="JAP112" s="86"/>
      <c r="JAQ112" s="86"/>
      <c r="JAR112" s="86"/>
      <c r="JAS112" s="86"/>
      <c r="JAT112" s="86"/>
      <c r="JAU112" s="86"/>
      <c r="JAV112" s="86"/>
      <c r="JAW112" s="86"/>
      <c r="JAX112" s="86"/>
      <c r="JAY112" s="86"/>
      <c r="JAZ112" s="86"/>
      <c r="JBA112" s="86"/>
      <c r="JBB112" s="86"/>
      <c r="JBC112" s="86"/>
      <c r="JBD112" s="86"/>
      <c r="JBE112" s="86"/>
      <c r="JBF112" s="86"/>
      <c r="JBG112" s="86"/>
      <c r="JBH112" s="86"/>
      <c r="JBI112" s="86"/>
      <c r="JBJ112" s="86"/>
      <c r="JBK112" s="86"/>
      <c r="JBL112" s="86"/>
      <c r="JBM112" s="86"/>
      <c r="JBN112" s="86"/>
      <c r="JBO112" s="86"/>
      <c r="JBP112" s="86"/>
      <c r="JBQ112" s="86"/>
      <c r="JBR112" s="86"/>
      <c r="JBS112" s="86"/>
      <c r="JBT112" s="86"/>
      <c r="JBU112" s="86"/>
      <c r="JBV112" s="86"/>
      <c r="JBW112" s="86"/>
      <c r="JBX112" s="86"/>
      <c r="JBY112" s="86"/>
      <c r="JBZ112" s="86"/>
      <c r="JCA112" s="86"/>
      <c r="JCB112" s="86"/>
      <c r="JCC112" s="86"/>
      <c r="JCD112" s="86"/>
      <c r="JCE112" s="86"/>
      <c r="JCF112" s="86"/>
      <c r="JCG112" s="86"/>
      <c r="JCH112" s="86"/>
      <c r="JCI112" s="86"/>
      <c r="JCJ112" s="86"/>
      <c r="JCK112" s="86"/>
      <c r="JCL112" s="86"/>
      <c r="JCM112" s="86"/>
      <c r="JCN112" s="86"/>
      <c r="JCO112" s="86"/>
      <c r="JCP112" s="86"/>
      <c r="JCQ112" s="86"/>
      <c r="JCR112" s="86"/>
      <c r="JCS112" s="86"/>
      <c r="JCT112" s="86"/>
      <c r="JCU112" s="86"/>
      <c r="JCV112" s="86"/>
      <c r="JCW112" s="86"/>
      <c r="JCX112" s="86"/>
      <c r="JCY112" s="86"/>
      <c r="JCZ112" s="86"/>
      <c r="JDA112" s="86"/>
      <c r="JDB112" s="86"/>
      <c r="JDC112" s="86"/>
      <c r="JDD112" s="86"/>
      <c r="JDE112" s="86"/>
      <c r="JDF112" s="86"/>
      <c r="JDG112" s="86"/>
      <c r="JDH112" s="86"/>
      <c r="JDI112" s="86"/>
      <c r="JDJ112" s="86"/>
      <c r="JDK112" s="86"/>
      <c r="JDL112" s="86"/>
      <c r="JDM112" s="86"/>
      <c r="JDN112" s="86"/>
      <c r="JDO112" s="86"/>
      <c r="JDP112" s="86"/>
      <c r="JDQ112" s="86"/>
      <c r="JDR112" s="86"/>
      <c r="JDS112" s="86"/>
      <c r="JDT112" s="86"/>
      <c r="JDU112" s="86"/>
      <c r="JDV112" s="86"/>
      <c r="JDW112" s="86"/>
      <c r="JDX112" s="86"/>
      <c r="JDY112" s="86"/>
      <c r="JDZ112" s="86"/>
      <c r="JEA112" s="86"/>
      <c r="JEB112" s="86"/>
      <c r="JEC112" s="86"/>
      <c r="JED112" s="86"/>
      <c r="JEE112" s="86"/>
      <c r="JEF112" s="86"/>
      <c r="JEG112" s="86"/>
      <c r="JEH112" s="86"/>
      <c r="JEI112" s="86"/>
      <c r="JEJ112" s="86"/>
      <c r="JEK112" s="86"/>
      <c r="JEL112" s="86"/>
      <c r="JEM112" s="86"/>
      <c r="JEN112" s="86"/>
      <c r="JEO112" s="86"/>
      <c r="JEP112" s="86"/>
      <c r="JEQ112" s="86"/>
      <c r="JER112" s="86"/>
      <c r="JES112" s="86"/>
      <c r="JET112" s="86"/>
      <c r="JEU112" s="86"/>
      <c r="JEV112" s="86"/>
      <c r="JEW112" s="86"/>
      <c r="JEX112" s="86"/>
      <c r="JEY112" s="86"/>
      <c r="JEZ112" s="86"/>
      <c r="JFA112" s="86"/>
      <c r="JFB112" s="86"/>
      <c r="JFC112" s="86"/>
      <c r="JFD112" s="86"/>
      <c r="JFE112" s="86"/>
      <c r="JFF112" s="86"/>
      <c r="JFG112" s="86"/>
      <c r="JFH112" s="86"/>
      <c r="JFI112" s="86"/>
      <c r="JFJ112" s="86"/>
      <c r="JFK112" s="86"/>
      <c r="JFL112" s="86"/>
      <c r="JFM112" s="86"/>
      <c r="JFN112" s="86"/>
      <c r="JFO112" s="86"/>
      <c r="JFP112" s="86"/>
      <c r="JFQ112" s="86"/>
      <c r="JFR112" s="86"/>
      <c r="JFS112" s="86"/>
      <c r="JFT112" s="86"/>
      <c r="JFU112" s="86"/>
      <c r="JFV112" s="86"/>
      <c r="JFW112" s="86"/>
      <c r="JFX112" s="86"/>
      <c r="JFY112" s="86"/>
      <c r="JFZ112" s="86"/>
      <c r="JGA112" s="86"/>
      <c r="JGB112" s="86"/>
      <c r="JGC112" s="86"/>
      <c r="JGD112" s="86"/>
      <c r="JGE112" s="86"/>
      <c r="JGF112" s="86"/>
      <c r="JGG112" s="86"/>
      <c r="JGH112" s="86"/>
      <c r="JGI112" s="86"/>
      <c r="JGJ112" s="86"/>
      <c r="JGK112" s="86"/>
      <c r="JGL112" s="86"/>
      <c r="JGM112" s="86"/>
      <c r="JGN112" s="86"/>
      <c r="JGO112" s="86"/>
      <c r="JGP112" s="86"/>
      <c r="JGQ112" s="86"/>
      <c r="JGR112" s="86"/>
      <c r="JGS112" s="86"/>
      <c r="JGT112" s="86"/>
      <c r="JGU112" s="86"/>
      <c r="JGV112" s="86"/>
      <c r="JGW112" s="86"/>
      <c r="JGX112" s="86"/>
      <c r="JGY112" s="86"/>
      <c r="JGZ112" s="86"/>
      <c r="JHA112" s="86"/>
      <c r="JHB112" s="86"/>
      <c r="JHC112" s="86"/>
      <c r="JHD112" s="86"/>
      <c r="JHE112" s="86"/>
      <c r="JHF112" s="86"/>
      <c r="JHG112" s="86"/>
      <c r="JHH112" s="86"/>
      <c r="JHI112" s="86"/>
      <c r="JHJ112" s="86"/>
      <c r="JHK112" s="86"/>
      <c r="JHL112" s="86"/>
      <c r="JHM112" s="86"/>
      <c r="JHN112" s="86"/>
      <c r="JHO112" s="86"/>
      <c r="JHP112" s="86"/>
      <c r="JHQ112" s="86"/>
      <c r="JHR112" s="86"/>
      <c r="JHS112" s="86"/>
      <c r="JHT112" s="86"/>
      <c r="JHU112" s="86"/>
      <c r="JHV112" s="86"/>
      <c r="JHW112" s="86"/>
      <c r="JHX112" s="86"/>
      <c r="JHY112" s="86"/>
      <c r="JHZ112" s="86"/>
      <c r="JIA112" s="86"/>
      <c r="JIB112" s="86"/>
      <c r="JIC112" s="86"/>
      <c r="JID112" s="86"/>
      <c r="JIE112" s="86"/>
      <c r="JIF112" s="86"/>
      <c r="JIG112" s="86"/>
      <c r="JIH112" s="86"/>
      <c r="JII112" s="86"/>
      <c r="JIJ112" s="86"/>
      <c r="JIK112" s="86"/>
      <c r="JIL112" s="86"/>
      <c r="JIM112" s="86"/>
      <c r="JIN112" s="86"/>
      <c r="JIO112" s="86"/>
      <c r="JIP112" s="86"/>
      <c r="JIQ112" s="86"/>
      <c r="JIR112" s="86"/>
      <c r="JIS112" s="86"/>
      <c r="JIT112" s="86"/>
      <c r="JIU112" s="86"/>
      <c r="JIV112" s="86"/>
      <c r="JIW112" s="86"/>
      <c r="JIX112" s="86"/>
      <c r="JIY112" s="86"/>
      <c r="JIZ112" s="86"/>
      <c r="JJA112" s="86"/>
      <c r="JJB112" s="86"/>
      <c r="JJC112" s="86"/>
      <c r="JJD112" s="86"/>
      <c r="JJE112" s="86"/>
      <c r="JJF112" s="86"/>
      <c r="JJG112" s="86"/>
      <c r="JJH112" s="86"/>
      <c r="JJI112" s="86"/>
      <c r="JJJ112" s="86"/>
      <c r="JJK112" s="86"/>
      <c r="JJL112" s="86"/>
      <c r="JJM112" s="86"/>
      <c r="JJN112" s="86"/>
      <c r="JJO112" s="86"/>
      <c r="JJP112" s="86"/>
      <c r="JJQ112" s="86"/>
      <c r="JJR112" s="86"/>
      <c r="JJS112" s="86"/>
      <c r="JJT112" s="86"/>
      <c r="JJU112" s="86"/>
      <c r="JJV112" s="86"/>
      <c r="JJW112" s="86"/>
      <c r="JJX112" s="86"/>
      <c r="JJY112" s="86"/>
      <c r="JJZ112" s="86"/>
      <c r="JKA112" s="86"/>
      <c r="JKB112" s="86"/>
      <c r="JKC112" s="86"/>
      <c r="JKD112" s="86"/>
      <c r="JKE112" s="86"/>
      <c r="JKF112" s="86"/>
      <c r="JKG112" s="86"/>
      <c r="JKH112" s="86"/>
      <c r="JKI112" s="86"/>
      <c r="JKJ112" s="86"/>
      <c r="JKK112" s="86"/>
      <c r="JKL112" s="86"/>
      <c r="JKM112" s="86"/>
      <c r="JKN112" s="86"/>
      <c r="JKO112" s="86"/>
      <c r="JKP112" s="86"/>
      <c r="JKQ112" s="86"/>
      <c r="JKR112" s="86"/>
      <c r="JKS112" s="86"/>
      <c r="JKT112" s="86"/>
      <c r="JKU112" s="86"/>
      <c r="JKV112" s="86"/>
      <c r="JKW112" s="86"/>
      <c r="JKX112" s="86"/>
      <c r="JKY112" s="86"/>
      <c r="JKZ112" s="86"/>
      <c r="JLA112" s="86"/>
      <c r="JLB112" s="86"/>
      <c r="JLC112" s="86"/>
      <c r="JLD112" s="86"/>
      <c r="JLE112" s="86"/>
      <c r="JLF112" s="86"/>
      <c r="JLG112" s="86"/>
      <c r="JLH112" s="86"/>
      <c r="JLI112" s="86"/>
      <c r="JLJ112" s="86"/>
      <c r="JLK112" s="86"/>
      <c r="JLL112" s="86"/>
      <c r="JLM112" s="86"/>
      <c r="JLN112" s="86"/>
      <c r="JLO112" s="86"/>
      <c r="JLP112" s="86"/>
      <c r="JLQ112" s="86"/>
      <c r="JLR112" s="86"/>
      <c r="JLS112" s="86"/>
      <c r="JLT112" s="86"/>
      <c r="JLU112" s="86"/>
      <c r="JLV112" s="86"/>
      <c r="JLW112" s="86"/>
      <c r="JLX112" s="86"/>
      <c r="JLY112" s="86"/>
      <c r="JLZ112" s="86"/>
      <c r="JMA112" s="86"/>
      <c r="JMB112" s="86"/>
      <c r="JMC112" s="86"/>
      <c r="JMD112" s="86"/>
      <c r="JME112" s="86"/>
      <c r="JMF112" s="86"/>
      <c r="JMG112" s="86"/>
      <c r="JMH112" s="86"/>
      <c r="JMI112" s="86"/>
      <c r="JMJ112" s="86"/>
      <c r="JMK112" s="86"/>
      <c r="JML112" s="86"/>
      <c r="JMM112" s="86"/>
      <c r="JMN112" s="86"/>
      <c r="JMO112" s="86"/>
      <c r="JMP112" s="86"/>
      <c r="JMQ112" s="86"/>
      <c r="JMR112" s="86"/>
      <c r="JMS112" s="86"/>
      <c r="JMT112" s="86"/>
      <c r="JMU112" s="86"/>
      <c r="JMV112" s="86"/>
      <c r="JMW112" s="86"/>
      <c r="JMX112" s="86"/>
      <c r="JMY112" s="86"/>
      <c r="JMZ112" s="86"/>
      <c r="JNA112" s="86"/>
      <c r="JNB112" s="86"/>
      <c r="JNC112" s="86"/>
      <c r="JND112" s="86"/>
      <c r="JNE112" s="86"/>
      <c r="JNF112" s="86"/>
      <c r="JNG112" s="86"/>
      <c r="JNH112" s="86"/>
      <c r="JNI112" s="86"/>
      <c r="JNJ112" s="86"/>
      <c r="JNK112" s="86"/>
      <c r="JNL112" s="86"/>
      <c r="JNM112" s="86"/>
      <c r="JNN112" s="86"/>
      <c r="JNO112" s="86"/>
      <c r="JNP112" s="86"/>
      <c r="JNQ112" s="86"/>
      <c r="JNR112" s="86"/>
      <c r="JNS112" s="86"/>
      <c r="JNT112" s="86"/>
      <c r="JNU112" s="86"/>
      <c r="JNV112" s="86"/>
      <c r="JNW112" s="86"/>
      <c r="JNX112" s="86"/>
      <c r="JNY112" s="86"/>
      <c r="JNZ112" s="86"/>
      <c r="JOA112" s="86"/>
      <c r="JOB112" s="86"/>
      <c r="JOC112" s="86"/>
      <c r="JOD112" s="86"/>
      <c r="JOE112" s="86"/>
      <c r="JOF112" s="86"/>
      <c r="JOG112" s="86"/>
      <c r="JOH112" s="86"/>
      <c r="JOI112" s="86"/>
      <c r="JOJ112" s="86"/>
      <c r="JOK112" s="86"/>
      <c r="JOL112" s="86"/>
      <c r="JOM112" s="86"/>
      <c r="JON112" s="86"/>
      <c r="JOO112" s="86"/>
      <c r="JOP112" s="86"/>
      <c r="JOQ112" s="86"/>
      <c r="JOR112" s="86"/>
      <c r="JOS112" s="86"/>
      <c r="JOT112" s="86"/>
      <c r="JOU112" s="86"/>
      <c r="JOV112" s="86"/>
      <c r="JOW112" s="86"/>
      <c r="JOX112" s="86"/>
      <c r="JOY112" s="86"/>
      <c r="JOZ112" s="86"/>
      <c r="JPA112" s="86"/>
      <c r="JPB112" s="86"/>
      <c r="JPC112" s="86"/>
      <c r="JPD112" s="86"/>
      <c r="JPE112" s="86"/>
      <c r="JPF112" s="86"/>
      <c r="JPG112" s="86"/>
      <c r="JPH112" s="86"/>
      <c r="JPI112" s="86"/>
      <c r="JPJ112" s="86"/>
      <c r="JPK112" s="86"/>
      <c r="JPL112" s="86"/>
      <c r="JPM112" s="86"/>
      <c r="JPN112" s="86"/>
      <c r="JPO112" s="86"/>
      <c r="JPP112" s="86"/>
      <c r="JPQ112" s="86"/>
      <c r="JPR112" s="86"/>
      <c r="JPS112" s="86"/>
      <c r="JPT112" s="86"/>
      <c r="JPU112" s="86"/>
      <c r="JPV112" s="86"/>
      <c r="JPW112" s="86"/>
      <c r="JPX112" s="86"/>
      <c r="JPY112" s="86"/>
      <c r="JPZ112" s="86"/>
      <c r="JQA112" s="86"/>
      <c r="JQB112" s="86"/>
      <c r="JQC112" s="86"/>
      <c r="JQD112" s="86"/>
      <c r="JQE112" s="86"/>
      <c r="JQF112" s="86"/>
      <c r="JQG112" s="86"/>
      <c r="JQH112" s="86"/>
      <c r="JQI112" s="86"/>
      <c r="JQJ112" s="86"/>
      <c r="JQK112" s="86"/>
      <c r="JQL112" s="86"/>
      <c r="JQM112" s="86"/>
      <c r="JQN112" s="86"/>
      <c r="JQO112" s="86"/>
      <c r="JQP112" s="86"/>
      <c r="JQQ112" s="86"/>
      <c r="JQR112" s="86"/>
      <c r="JQS112" s="86"/>
      <c r="JQT112" s="86"/>
      <c r="JQU112" s="86"/>
      <c r="JQV112" s="86"/>
      <c r="JQW112" s="86"/>
      <c r="JQX112" s="86"/>
      <c r="JQY112" s="86"/>
      <c r="JQZ112" s="86"/>
      <c r="JRA112" s="86"/>
      <c r="JRB112" s="86"/>
      <c r="JRC112" s="86"/>
      <c r="JRD112" s="86"/>
      <c r="JRE112" s="86"/>
      <c r="JRF112" s="86"/>
      <c r="JRG112" s="86"/>
      <c r="JRH112" s="86"/>
      <c r="JRI112" s="86"/>
      <c r="JRJ112" s="86"/>
      <c r="JRK112" s="86"/>
      <c r="JRL112" s="86"/>
      <c r="JRM112" s="86"/>
      <c r="JRN112" s="86"/>
      <c r="JRO112" s="86"/>
      <c r="JRP112" s="86"/>
      <c r="JRQ112" s="86"/>
      <c r="JRR112" s="86"/>
      <c r="JRS112" s="86"/>
      <c r="JRT112" s="86"/>
      <c r="JRU112" s="86"/>
      <c r="JRV112" s="86"/>
      <c r="JRW112" s="86"/>
      <c r="JRX112" s="86"/>
      <c r="JRY112" s="86"/>
      <c r="JRZ112" s="86"/>
      <c r="JSA112" s="86"/>
      <c r="JSB112" s="86"/>
      <c r="JSC112" s="86"/>
      <c r="JSD112" s="86"/>
      <c r="JSE112" s="86"/>
      <c r="JSF112" s="86"/>
      <c r="JSG112" s="86"/>
      <c r="JSH112" s="86"/>
      <c r="JSI112" s="86"/>
      <c r="JSJ112" s="86"/>
      <c r="JSK112" s="86"/>
      <c r="JSL112" s="86"/>
      <c r="JSM112" s="86"/>
      <c r="JSN112" s="86"/>
      <c r="JSO112" s="86"/>
      <c r="JSP112" s="86"/>
      <c r="JSQ112" s="86"/>
      <c r="JSR112" s="86"/>
      <c r="JSS112" s="86"/>
      <c r="JST112" s="86"/>
      <c r="JSU112" s="86"/>
      <c r="JSV112" s="86"/>
      <c r="JSW112" s="86"/>
      <c r="JSX112" s="86"/>
      <c r="JSY112" s="86"/>
      <c r="JSZ112" s="86"/>
      <c r="JTA112" s="86"/>
      <c r="JTB112" s="86"/>
      <c r="JTC112" s="86"/>
      <c r="JTD112" s="86"/>
      <c r="JTE112" s="86"/>
      <c r="JTF112" s="86"/>
      <c r="JTG112" s="86"/>
      <c r="JTH112" s="86"/>
      <c r="JTI112" s="86"/>
      <c r="JTJ112" s="86"/>
      <c r="JTK112" s="86"/>
      <c r="JTL112" s="86"/>
      <c r="JTM112" s="86"/>
      <c r="JTN112" s="86"/>
      <c r="JTO112" s="86"/>
      <c r="JTP112" s="86"/>
      <c r="JTQ112" s="86"/>
      <c r="JTR112" s="86"/>
      <c r="JTS112" s="86"/>
      <c r="JTT112" s="86"/>
      <c r="JTU112" s="86"/>
      <c r="JTV112" s="86"/>
      <c r="JTW112" s="86"/>
      <c r="JTX112" s="86"/>
      <c r="JTY112" s="86"/>
      <c r="JTZ112" s="86"/>
      <c r="JUA112" s="86"/>
      <c r="JUB112" s="86"/>
      <c r="JUC112" s="86"/>
      <c r="JUD112" s="86"/>
      <c r="JUE112" s="86"/>
      <c r="JUF112" s="86"/>
      <c r="JUG112" s="86"/>
      <c r="JUH112" s="86"/>
      <c r="JUI112" s="86"/>
      <c r="JUJ112" s="86"/>
      <c r="JUK112" s="86"/>
      <c r="JUL112" s="86"/>
      <c r="JUM112" s="86"/>
      <c r="JUN112" s="86"/>
      <c r="JUO112" s="86"/>
      <c r="JUP112" s="86"/>
      <c r="JUQ112" s="86"/>
      <c r="JUR112" s="86"/>
      <c r="JUS112" s="86"/>
      <c r="JUT112" s="86"/>
      <c r="JUU112" s="86"/>
      <c r="JUV112" s="86"/>
      <c r="JUW112" s="86"/>
      <c r="JUX112" s="86"/>
      <c r="JUY112" s="86"/>
      <c r="JUZ112" s="86"/>
      <c r="JVA112" s="86"/>
      <c r="JVB112" s="86"/>
      <c r="JVC112" s="86"/>
      <c r="JVD112" s="86"/>
      <c r="JVE112" s="86"/>
      <c r="JVF112" s="86"/>
      <c r="JVG112" s="86"/>
      <c r="JVH112" s="86"/>
      <c r="JVI112" s="86"/>
      <c r="JVJ112" s="86"/>
      <c r="JVK112" s="86"/>
      <c r="JVL112" s="86"/>
      <c r="JVM112" s="86"/>
      <c r="JVN112" s="86"/>
      <c r="JVO112" s="86"/>
      <c r="JVP112" s="86"/>
      <c r="JVQ112" s="86"/>
      <c r="JVR112" s="86"/>
      <c r="JVS112" s="86"/>
      <c r="JVT112" s="86"/>
      <c r="JVU112" s="86"/>
      <c r="JVV112" s="86"/>
      <c r="JVW112" s="86"/>
      <c r="JVX112" s="86"/>
      <c r="JVY112" s="86"/>
      <c r="JVZ112" s="86"/>
      <c r="JWA112" s="86"/>
      <c r="JWB112" s="86"/>
      <c r="JWC112" s="86"/>
      <c r="JWD112" s="86"/>
      <c r="JWE112" s="86"/>
      <c r="JWF112" s="86"/>
      <c r="JWG112" s="86"/>
      <c r="JWH112" s="86"/>
      <c r="JWI112" s="86"/>
      <c r="JWJ112" s="86"/>
      <c r="JWK112" s="86"/>
      <c r="JWL112" s="86"/>
      <c r="JWM112" s="86"/>
      <c r="JWN112" s="86"/>
      <c r="JWO112" s="86"/>
      <c r="JWP112" s="86"/>
      <c r="JWQ112" s="86"/>
      <c r="JWR112" s="86"/>
      <c r="JWS112" s="86"/>
      <c r="JWT112" s="86"/>
      <c r="JWU112" s="86"/>
      <c r="JWV112" s="86"/>
      <c r="JWW112" s="86"/>
      <c r="JWX112" s="86"/>
      <c r="JWY112" s="86"/>
      <c r="JWZ112" s="86"/>
      <c r="JXA112" s="86"/>
      <c r="JXB112" s="86"/>
      <c r="JXC112" s="86"/>
      <c r="JXD112" s="86"/>
      <c r="JXE112" s="86"/>
      <c r="JXF112" s="86"/>
      <c r="JXG112" s="86"/>
      <c r="JXH112" s="86"/>
      <c r="JXI112" s="86"/>
      <c r="JXJ112" s="86"/>
      <c r="JXK112" s="86"/>
      <c r="JXL112" s="86"/>
      <c r="JXM112" s="86"/>
      <c r="JXN112" s="86"/>
      <c r="JXO112" s="86"/>
      <c r="JXP112" s="86"/>
      <c r="JXQ112" s="86"/>
      <c r="JXR112" s="86"/>
      <c r="JXS112" s="86"/>
      <c r="JXT112" s="86"/>
      <c r="JXU112" s="86"/>
      <c r="JXV112" s="86"/>
      <c r="JXW112" s="86"/>
      <c r="JXX112" s="86"/>
      <c r="JXY112" s="86"/>
      <c r="JXZ112" s="86"/>
      <c r="JYA112" s="86"/>
      <c r="JYB112" s="86"/>
      <c r="JYC112" s="86"/>
      <c r="JYD112" s="86"/>
      <c r="JYE112" s="86"/>
      <c r="JYF112" s="86"/>
      <c r="JYG112" s="86"/>
      <c r="JYH112" s="86"/>
      <c r="JYI112" s="86"/>
      <c r="JYJ112" s="86"/>
      <c r="JYK112" s="86"/>
      <c r="JYL112" s="86"/>
      <c r="JYM112" s="86"/>
      <c r="JYN112" s="86"/>
      <c r="JYO112" s="86"/>
      <c r="JYP112" s="86"/>
      <c r="JYQ112" s="86"/>
      <c r="JYR112" s="86"/>
      <c r="JYS112" s="86"/>
      <c r="JYT112" s="86"/>
      <c r="JYU112" s="86"/>
      <c r="JYV112" s="86"/>
      <c r="JYW112" s="86"/>
      <c r="JYX112" s="86"/>
      <c r="JYY112" s="86"/>
      <c r="JYZ112" s="86"/>
      <c r="JZA112" s="86"/>
      <c r="JZB112" s="86"/>
      <c r="JZC112" s="86"/>
      <c r="JZD112" s="86"/>
      <c r="JZE112" s="86"/>
      <c r="JZF112" s="86"/>
      <c r="JZG112" s="86"/>
      <c r="JZH112" s="86"/>
      <c r="JZI112" s="86"/>
      <c r="JZJ112" s="86"/>
      <c r="JZK112" s="86"/>
      <c r="JZL112" s="86"/>
      <c r="JZM112" s="86"/>
      <c r="JZN112" s="86"/>
      <c r="JZO112" s="86"/>
      <c r="JZP112" s="86"/>
      <c r="JZQ112" s="86"/>
      <c r="JZR112" s="86"/>
      <c r="JZS112" s="86"/>
      <c r="JZT112" s="86"/>
      <c r="JZU112" s="86"/>
      <c r="JZV112" s="86"/>
      <c r="JZW112" s="86"/>
      <c r="JZX112" s="86"/>
      <c r="JZY112" s="86"/>
      <c r="JZZ112" s="86"/>
      <c r="KAA112" s="86"/>
      <c r="KAB112" s="86"/>
      <c r="KAC112" s="86"/>
      <c r="KAD112" s="86"/>
      <c r="KAE112" s="86"/>
      <c r="KAF112" s="86"/>
      <c r="KAG112" s="86"/>
      <c r="KAH112" s="86"/>
      <c r="KAI112" s="86"/>
      <c r="KAJ112" s="86"/>
      <c r="KAK112" s="86"/>
      <c r="KAL112" s="86"/>
      <c r="KAM112" s="86"/>
      <c r="KAN112" s="86"/>
      <c r="KAO112" s="86"/>
      <c r="KAP112" s="86"/>
      <c r="KAQ112" s="86"/>
      <c r="KAR112" s="86"/>
      <c r="KAS112" s="86"/>
      <c r="KAT112" s="86"/>
      <c r="KAU112" s="86"/>
      <c r="KAV112" s="86"/>
      <c r="KAW112" s="86"/>
      <c r="KAX112" s="86"/>
      <c r="KAY112" s="86"/>
      <c r="KAZ112" s="86"/>
      <c r="KBA112" s="86"/>
      <c r="KBB112" s="86"/>
      <c r="KBC112" s="86"/>
      <c r="KBD112" s="86"/>
      <c r="KBE112" s="86"/>
      <c r="KBF112" s="86"/>
      <c r="KBG112" s="86"/>
      <c r="KBH112" s="86"/>
      <c r="KBI112" s="86"/>
      <c r="KBJ112" s="86"/>
      <c r="KBK112" s="86"/>
      <c r="KBL112" s="86"/>
      <c r="KBM112" s="86"/>
      <c r="KBN112" s="86"/>
      <c r="KBO112" s="86"/>
      <c r="KBP112" s="86"/>
      <c r="KBQ112" s="86"/>
      <c r="KBR112" s="86"/>
      <c r="KBS112" s="86"/>
      <c r="KBT112" s="86"/>
      <c r="KBU112" s="86"/>
      <c r="KBV112" s="86"/>
      <c r="KBW112" s="86"/>
      <c r="KBX112" s="86"/>
      <c r="KBY112" s="86"/>
      <c r="KBZ112" s="86"/>
      <c r="KCA112" s="86"/>
      <c r="KCB112" s="86"/>
      <c r="KCC112" s="86"/>
      <c r="KCD112" s="86"/>
      <c r="KCE112" s="86"/>
      <c r="KCF112" s="86"/>
      <c r="KCG112" s="86"/>
      <c r="KCH112" s="86"/>
      <c r="KCI112" s="86"/>
      <c r="KCJ112" s="86"/>
      <c r="KCK112" s="86"/>
      <c r="KCL112" s="86"/>
      <c r="KCM112" s="86"/>
      <c r="KCN112" s="86"/>
      <c r="KCO112" s="86"/>
      <c r="KCP112" s="86"/>
      <c r="KCQ112" s="86"/>
      <c r="KCR112" s="86"/>
      <c r="KCS112" s="86"/>
      <c r="KCT112" s="86"/>
      <c r="KCU112" s="86"/>
      <c r="KCV112" s="86"/>
      <c r="KCW112" s="86"/>
      <c r="KCX112" s="86"/>
      <c r="KCY112" s="86"/>
      <c r="KCZ112" s="86"/>
      <c r="KDA112" s="86"/>
      <c r="KDB112" s="86"/>
      <c r="KDC112" s="86"/>
      <c r="KDD112" s="86"/>
      <c r="KDE112" s="86"/>
      <c r="KDF112" s="86"/>
      <c r="KDG112" s="86"/>
      <c r="KDH112" s="86"/>
      <c r="KDI112" s="86"/>
      <c r="KDJ112" s="86"/>
      <c r="KDK112" s="86"/>
      <c r="KDL112" s="86"/>
      <c r="KDM112" s="86"/>
      <c r="KDN112" s="86"/>
      <c r="KDO112" s="86"/>
      <c r="KDP112" s="86"/>
      <c r="KDQ112" s="86"/>
      <c r="KDR112" s="86"/>
      <c r="KDS112" s="86"/>
      <c r="KDT112" s="86"/>
      <c r="KDU112" s="86"/>
      <c r="KDV112" s="86"/>
      <c r="KDW112" s="86"/>
      <c r="KDX112" s="86"/>
      <c r="KDY112" s="86"/>
      <c r="KDZ112" s="86"/>
      <c r="KEA112" s="86"/>
      <c r="KEB112" s="86"/>
      <c r="KEC112" s="86"/>
      <c r="KED112" s="86"/>
      <c r="KEE112" s="86"/>
      <c r="KEF112" s="86"/>
      <c r="KEG112" s="86"/>
      <c r="KEH112" s="86"/>
      <c r="KEI112" s="86"/>
      <c r="KEJ112" s="86"/>
      <c r="KEK112" s="86"/>
      <c r="KEL112" s="86"/>
      <c r="KEM112" s="86"/>
      <c r="KEN112" s="86"/>
      <c r="KEO112" s="86"/>
      <c r="KEP112" s="86"/>
      <c r="KEQ112" s="86"/>
      <c r="KER112" s="86"/>
      <c r="KES112" s="86"/>
      <c r="KET112" s="86"/>
      <c r="KEU112" s="86"/>
      <c r="KEV112" s="86"/>
      <c r="KEW112" s="86"/>
      <c r="KEX112" s="86"/>
      <c r="KEY112" s="86"/>
      <c r="KEZ112" s="86"/>
      <c r="KFA112" s="86"/>
      <c r="KFB112" s="86"/>
      <c r="KFC112" s="86"/>
      <c r="KFD112" s="86"/>
      <c r="KFE112" s="86"/>
      <c r="KFF112" s="86"/>
      <c r="KFG112" s="86"/>
      <c r="KFH112" s="86"/>
      <c r="KFI112" s="86"/>
      <c r="KFJ112" s="86"/>
      <c r="KFK112" s="86"/>
      <c r="KFL112" s="86"/>
      <c r="KFM112" s="86"/>
      <c r="KFN112" s="86"/>
      <c r="KFO112" s="86"/>
      <c r="KFP112" s="86"/>
      <c r="KFQ112" s="86"/>
      <c r="KFR112" s="86"/>
      <c r="KFS112" s="86"/>
      <c r="KFT112" s="86"/>
      <c r="KFU112" s="86"/>
      <c r="KFV112" s="86"/>
      <c r="KFW112" s="86"/>
      <c r="KFX112" s="86"/>
      <c r="KFY112" s="86"/>
      <c r="KFZ112" s="86"/>
      <c r="KGA112" s="86"/>
      <c r="KGB112" s="86"/>
      <c r="KGC112" s="86"/>
      <c r="KGD112" s="86"/>
      <c r="KGE112" s="86"/>
      <c r="KGF112" s="86"/>
      <c r="KGG112" s="86"/>
      <c r="KGH112" s="86"/>
      <c r="KGI112" s="86"/>
      <c r="KGJ112" s="86"/>
      <c r="KGK112" s="86"/>
      <c r="KGL112" s="86"/>
      <c r="KGM112" s="86"/>
      <c r="KGN112" s="86"/>
      <c r="KGO112" s="86"/>
      <c r="KGP112" s="86"/>
      <c r="KGQ112" s="86"/>
      <c r="KGR112" s="86"/>
      <c r="KGS112" s="86"/>
      <c r="KGT112" s="86"/>
      <c r="KGU112" s="86"/>
      <c r="KGV112" s="86"/>
      <c r="KGW112" s="86"/>
      <c r="KGX112" s="86"/>
      <c r="KGY112" s="86"/>
      <c r="KGZ112" s="86"/>
      <c r="KHA112" s="86"/>
      <c r="KHB112" s="86"/>
      <c r="KHC112" s="86"/>
      <c r="KHD112" s="86"/>
      <c r="KHE112" s="86"/>
      <c r="KHF112" s="86"/>
      <c r="KHG112" s="86"/>
      <c r="KHH112" s="86"/>
      <c r="KHI112" s="86"/>
      <c r="KHJ112" s="86"/>
      <c r="KHK112" s="86"/>
      <c r="KHL112" s="86"/>
      <c r="KHM112" s="86"/>
      <c r="KHN112" s="86"/>
      <c r="KHO112" s="86"/>
      <c r="KHP112" s="86"/>
      <c r="KHQ112" s="86"/>
      <c r="KHR112" s="86"/>
      <c r="KHS112" s="86"/>
      <c r="KHT112" s="86"/>
      <c r="KHU112" s="86"/>
      <c r="KHV112" s="86"/>
      <c r="KHW112" s="86"/>
      <c r="KHX112" s="86"/>
      <c r="KHY112" s="86"/>
      <c r="KHZ112" s="86"/>
      <c r="KIA112" s="86"/>
      <c r="KIB112" s="86"/>
      <c r="KIC112" s="86"/>
      <c r="KID112" s="86"/>
      <c r="KIE112" s="86"/>
      <c r="KIF112" s="86"/>
      <c r="KIG112" s="86"/>
      <c r="KIH112" s="86"/>
      <c r="KII112" s="86"/>
      <c r="KIJ112" s="86"/>
      <c r="KIK112" s="86"/>
      <c r="KIL112" s="86"/>
      <c r="KIM112" s="86"/>
      <c r="KIN112" s="86"/>
      <c r="KIO112" s="86"/>
      <c r="KIP112" s="86"/>
      <c r="KIQ112" s="86"/>
      <c r="KIR112" s="86"/>
      <c r="KIS112" s="86"/>
      <c r="KIT112" s="86"/>
      <c r="KIU112" s="86"/>
      <c r="KIV112" s="86"/>
      <c r="KIW112" s="86"/>
      <c r="KIX112" s="86"/>
      <c r="KIY112" s="86"/>
      <c r="KIZ112" s="86"/>
      <c r="KJA112" s="86"/>
      <c r="KJB112" s="86"/>
      <c r="KJC112" s="86"/>
      <c r="KJD112" s="86"/>
      <c r="KJE112" s="86"/>
      <c r="KJF112" s="86"/>
      <c r="KJG112" s="86"/>
      <c r="KJH112" s="86"/>
      <c r="KJI112" s="86"/>
      <c r="KJJ112" s="86"/>
      <c r="KJK112" s="86"/>
      <c r="KJL112" s="86"/>
      <c r="KJM112" s="86"/>
      <c r="KJN112" s="86"/>
      <c r="KJO112" s="86"/>
      <c r="KJP112" s="86"/>
      <c r="KJQ112" s="86"/>
      <c r="KJR112" s="86"/>
      <c r="KJS112" s="86"/>
      <c r="KJT112" s="86"/>
      <c r="KJU112" s="86"/>
      <c r="KJV112" s="86"/>
      <c r="KJW112" s="86"/>
      <c r="KJX112" s="86"/>
      <c r="KJY112" s="86"/>
      <c r="KJZ112" s="86"/>
      <c r="KKA112" s="86"/>
      <c r="KKB112" s="86"/>
      <c r="KKC112" s="86"/>
      <c r="KKD112" s="86"/>
      <c r="KKE112" s="86"/>
      <c r="KKF112" s="86"/>
      <c r="KKG112" s="86"/>
      <c r="KKH112" s="86"/>
      <c r="KKI112" s="86"/>
      <c r="KKJ112" s="86"/>
      <c r="KKK112" s="86"/>
      <c r="KKL112" s="86"/>
      <c r="KKM112" s="86"/>
      <c r="KKN112" s="86"/>
      <c r="KKO112" s="86"/>
      <c r="KKP112" s="86"/>
      <c r="KKQ112" s="86"/>
      <c r="KKR112" s="86"/>
      <c r="KKS112" s="86"/>
      <c r="KKT112" s="86"/>
      <c r="KKU112" s="86"/>
      <c r="KKV112" s="86"/>
      <c r="KKW112" s="86"/>
      <c r="KKX112" s="86"/>
      <c r="KKY112" s="86"/>
      <c r="KKZ112" s="86"/>
      <c r="KLA112" s="86"/>
      <c r="KLB112" s="86"/>
      <c r="KLC112" s="86"/>
      <c r="KLD112" s="86"/>
      <c r="KLE112" s="86"/>
      <c r="KLF112" s="86"/>
      <c r="KLG112" s="86"/>
      <c r="KLH112" s="86"/>
      <c r="KLI112" s="86"/>
      <c r="KLJ112" s="86"/>
      <c r="KLK112" s="86"/>
      <c r="KLL112" s="86"/>
      <c r="KLM112" s="86"/>
      <c r="KLN112" s="86"/>
      <c r="KLO112" s="86"/>
      <c r="KLP112" s="86"/>
      <c r="KLQ112" s="86"/>
      <c r="KLR112" s="86"/>
      <c r="KLS112" s="86"/>
      <c r="KLT112" s="86"/>
      <c r="KLU112" s="86"/>
      <c r="KLV112" s="86"/>
      <c r="KLW112" s="86"/>
      <c r="KLX112" s="86"/>
      <c r="KLY112" s="86"/>
      <c r="KLZ112" s="86"/>
      <c r="KMA112" s="86"/>
      <c r="KMB112" s="86"/>
      <c r="KMC112" s="86"/>
      <c r="KMD112" s="86"/>
      <c r="KME112" s="86"/>
      <c r="KMF112" s="86"/>
      <c r="KMG112" s="86"/>
      <c r="KMH112" s="86"/>
      <c r="KMI112" s="86"/>
      <c r="KMJ112" s="86"/>
      <c r="KMK112" s="86"/>
      <c r="KML112" s="86"/>
      <c r="KMM112" s="86"/>
      <c r="KMN112" s="86"/>
      <c r="KMO112" s="86"/>
      <c r="KMP112" s="86"/>
      <c r="KMQ112" s="86"/>
      <c r="KMR112" s="86"/>
      <c r="KMS112" s="86"/>
      <c r="KMT112" s="86"/>
      <c r="KMU112" s="86"/>
      <c r="KMV112" s="86"/>
      <c r="KMW112" s="86"/>
      <c r="KMX112" s="86"/>
      <c r="KMY112" s="86"/>
      <c r="KMZ112" s="86"/>
      <c r="KNA112" s="86"/>
      <c r="KNB112" s="86"/>
      <c r="KNC112" s="86"/>
      <c r="KND112" s="86"/>
      <c r="KNE112" s="86"/>
      <c r="KNF112" s="86"/>
      <c r="KNG112" s="86"/>
      <c r="KNH112" s="86"/>
      <c r="KNI112" s="86"/>
      <c r="KNJ112" s="86"/>
      <c r="KNK112" s="86"/>
      <c r="KNL112" s="86"/>
      <c r="KNM112" s="86"/>
      <c r="KNN112" s="86"/>
      <c r="KNO112" s="86"/>
      <c r="KNP112" s="86"/>
      <c r="KNQ112" s="86"/>
      <c r="KNR112" s="86"/>
      <c r="KNS112" s="86"/>
      <c r="KNT112" s="86"/>
      <c r="KNU112" s="86"/>
      <c r="KNV112" s="86"/>
      <c r="KNW112" s="86"/>
      <c r="KNX112" s="86"/>
      <c r="KNY112" s="86"/>
      <c r="KNZ112" s="86"/>
      <c r="KOA112" s="86"/>
      <c r="KOB112" s="86"/>
      <c r="KOC112" s="86"/>
      <c r="KOD112" s="86"/>
      <c r="KOE112" s="86"/>
      <c r="KOF112" s="86"/>
      <c r="KOG112" s="86"/>
      <c r="KOH112" s="86"/>
      <c r="KOI112" s="86"/>
      <c r="KOJ112" s="86"/>
      <c r="KOK112" s="86"/>
      <c r="KOL112" s="86"/>
      <c r="KOM112" s="86"/>
      <c r="KON112" s="86"/>
      <c r="KOO112" s="86"/>
      <c r="KOP112" s="86"/>
      <c r="KOQ112" s="86"/>
      <c r="KOR112" s="86"/>
      <c r="KOS112" s="86"/>
      <c r="KOT112" s="86"/>
      <c r="KOU112" s="86"/>
      <c r="KOV112" s="86"/>
      <c r="KOW112" s="86"/>
      <c r="KOX112" s="86"/>
      <c r="KOY112" s="86"/>
      <c r="KOZ112" s="86"/>
      <c r="KPA112" s="86"/>
      <c r="KPB112" s="86"/>
      <c r="KPC112" s="86"/>
      <c r="KPD112" s="86"/>
      <c r="KPE112" s="86"/>
      <c r="KPF112" s="86"/>
      <c r="KPG112" s="86"/>
      <c r="KPH112" s="86"/>
      <c r="KPI112" s="86"/>
      <c r="KPJ112" s="86"/>
      <c r="KPK112" s="86"/>
      <c r="KPL112" s="86"/>
      <c r="KPM112" s="86"/>
      <c r="KPN112" s="86"/>
      <c r="KPO112" s="86"/>
      <c r="KPP112" s="86"/>
      <c r="KPQ112" s="86"/>
      <c r="KPR112" s="86"/>
      <c r="KPS112" s="86"/>
      <c r="KPT112" s="86"/>
      <c r="KPU112" s="86"/>
      <c r="KPV112" s="86"/>
      <c r="KPW112" s="86"/>
      <c r="KPX112" s="86"/>
      <c r="KPY112" s="86"/>
      <c r="KPZ112" s="86"/>
      <c r="KQA112" s="86"/>
      <c r="KQB112" s="86"/>
      <c r="KQC112" s="86"/>
      <c r="KQD112" s="86"/>
      <c r="KQE112" s="86"/>
      <c r="KQF112" s="86"/>
      <c r="KQG112" s="86"/>
      <c r="KQH112" s="86"/>
      <c r="KQI112" s="86"/>
      <c r="KQJ112" s="86"/>
      <c r="KQK112" s="86"/>
      <c r="KQL112" s="86"/>
      <c r="KQM112" s="86"/>
      <c r="KQN112" s="86"/>
      <c r="KQO112" s="86"/>
      <c r="KQP112" s="86"/>
      <c r="KQQ112" s="86"/>
      <c r="KQR112" s="86"/>
      <c r="KQS112" s="86"/>
      <c r="KQT112" s="86"/>
      <c r="KQU112" s="86"/>
      <c r="KQV112" s="86"/>
      <c r="KQW112" s="86"/>
      <c r="KQX112" s="86"/>
      <c r="KQY112" s="86"/>
      <c r="KQZ112" s="86"/>
      <c r="KRA112" s="86"/>
      <c r="KRB112" s="86"/>
      <c r="KRC112" s="86"/>
      <c r="KRD112" s="86"/>
      <c r="KRE112" s="86"/>
      <c r="KRF112" s="86"/>
      <c r="KRG112" s="86"/>
      <c r="KRH112" s="86"/>
      <c r="KRI112" s="86"/>
      <c r="KRJ112" s="86"/>
      <c r="KRK112" s="86"/>
      <c r="KRL112" s="86"/>
      <c r="KRM112" s="86"/>
      <c r="KRN112" s="86"/>
      <c r="KRO112" s="86"/>
      <c r="KRP112" s="86"/>
      <c r="KRQ112" s="86"/>
      <c r="KRR112" s="86"/>
      <c r="KRS112" s="86"/>
      <c r="KRT112" s="86"/>
      <c r="KRU112" s="86"/>
      <c r="KRV112" s="86"/>
      <c r="KRW112" s="86"/>
      <c r="KRX112" s="86"/>
      <c r="KRY112" s="86"/>
      <c r="KRZ112" s="86"/>
      <c r="KSA112" s="86"/>
      <c r="KSB112" s="86"/>
      <c r="KSC112" s="86"/>
      <c r="KSD112" s="86"/>
      <c r="KSE112" s="86"/>
      <c r="KSF112" s="86"/>
      <c r="KSG112" s="86"/>
      <c r="KSH112" s="86"/>
      <c r="KSI112" s="86"/>
      <c r="KSJ112" s="86"/>
      <c r="KSK112" s="86"/>
      <c r="KSL112" s="86"/>
      <c r="KSM112" s="86"/>
      <c r="KSN112" s="86"/>
      <c r="KSO112" s="86"/>
      <c r="KSP112" s="86"/>
      <c r="KSQ112" s="86"/>
      <c r="KSR112" s="86"/>
      <c r="KSS112" s="86"/>
      <c r="KST112" s="86"/>
      <c r="KSU112" s="86"/>
      <c r="KSV112" s="86"/>
      <c r="KSW112" s="86"/>
      <c r="KSX112" s="86"/>
      <c r="KSY112" s="86"/>
      <c r="KSZ112" s="86"/>
      <c r="KTA112" s="86"/>
      <c r="KTB112" s="86"/>
      <c r="KTC112" s="86"/>
      <c r="KTD112" s="86"/>
      <c r="KTE112" s="86"/>
      <c r="KTF112" s="86"/>
      <c r="KTG112" s="86"/>
      <c r="KTH112" s="86"/>
      <c r="KTI112" s="86"/>
      <c r="KTJ112" s="86"/>
      <c r="KTK112" s="86"/>
      <c r="KTL112" s="86"/>
      <c r="KTM112" s="86"/>
      <c r="KTN112" s="86"/>
      <c r="KTO112" s="86"/>
      <c r="KTP112" s="86"/>
      <c r="KTQ112" s="86"/>
      <c r="KTR112" s="86"/>
      <c r="KTS112" s="86"/>
      <c r="KTT112" s="86"/>
      <c r="KTU112" s="86"/>
      <c r="KTV112" s="86"/>
      <c r="KTW112" s="86"/>
      <c r="KTX112" s="86"/>
      <c r="KTY112" s="86"/>
      <c r="KTZ112" s="86"/>
      <c r="KUA112" s="86"/>
      <c r="KUB112" s="86"/>
      <c r="KUC112" s="86"/>
      <c r="KUD112" s="86"/>
      <c r="KUE112" s="86"/>
      <c r="KUF112" s="86"/>
      <c r="KUG112" s="86"/>
      <c r="KUH112" s="86"/>
      <c r="KUI112" s="86"/>
      <c r="KUJ112" s="86"/>
      <c r="KUK112" s="86"/>
      <c r="KUL112" s="86"/>
      <c r="KUM112" s="86"/>
      <c r="KUN112" s="86"/>
      <c r="KUO112" s="86"/>
      <c r="KUP112" s="86"/>
      <c r="KUQ112" s="86"/>
      <c r="KUR112" s="86"/>
      <c r="KUS112" s="86"/>
      <c r="KUT112" s="86"/>
      <c r="KUU112" s="86"/>
      <c r="KUV112" s="86"/>
      <c r="KUW112" s="86"/>
      <c r="KUX112" s="86"/>
      <c r="KUY112" s="86"/>
      <c r="KUZ112" s="86"/>
      <c r="KVA112" s="86"/>
      <c r="KVB112" s="86"/>
      <c r="KVC112" s="86"/>
      <c r="KVD112" s="86"/>
      <c r="KVE112" s="86"/>
      <c r="KVF112" s="86"/>
      <c r="KVG112" s="86"/>
      <c r="KVH112" s="86"/>
      <c r="KVI112" s="86"/>
      <c r="KVJ112" s="86"/>
      <c r="KVK112" s="86"/>
      <c r="KVL112" s="86"/>
      <c r="KVM112" s="86"/>
      <c r="KVN112" s="86"/>
      <c r="KVO112" s="86"/>
      <c r="KVP112" s="86"/>
      <c r="KVQ112" s="86"/>
      <c r="KVR112" s="86"/>
      <c r="KVS112" s="86"/>
      <c r="KVT112" s="86"/>
      <c r="KVU112" s="86"/>
      <c r="KVV112" s="86"/>
      <c r="KVW112" s="86"/>
      <c r="KVX112" s="86"/>
      <c r="KVY112" s="86"/>
      <c r="KVZ112" s="86"/>
      <c r="KWA112" s="86"/>
      <c r="KWB112" s="86"/>
      <c r="KWC112" s="86"/>
      <c r="KWD112" s="86"/>
      <c r="KWE112" s="86"/>
      <c r="KWF112" s="86"/>
      <c r="KWG112" s="86"/>
      <c r="KWH112" s="86"/>
      <c r="KWI112" s="86"/>
      <c r="KWJ112" s="86"/>
      <c r="KWK112" s="86"/>
      <c r="KWL112" s="86"/>
      <c r="KWM112" s="86"/>
      <c r="KWN112" s="86"/>
      <c r="KWO112" s="86"/>
      <c r="KWP112" s="86"/>
      <c r="KWQ112" s="86"/>
      <c r="KWR112" s="86"/>
      <c r="KWS112" s="86"/>
      <c r="KWT112" s="86"/>
      <c r="KWU112" s="86"/>
      <c r="KWV112" s="86"/>
      <c r="KWW112" s="86"/>
      <c r="KWX112" s="86"/>
      <c r="KWY112" s="86"/>
      <c r="KWZ112" s="86"/>
      <c r="KXA112" s="86"/>
      <c r="KXB112" s="86"/>
      <c r="KXC112" s="86"/>
      <c r="KXD112" s="86"/>
      <c r="KXE112" s="86"/>
      <c r="KXF112" s="86"/>
      <c r="KXG112" s="86"/>
      <c r="KXH112" s="86"/>
      <c r="KXI112" s="86"/>
      <c r="KXJ112" s="86"/>
      <c r="KXK112" s="86"/>
      <c r="KXL112" s="86"/>
      <c r="KXM112" s="86"/>
      <c r="KXN112" s="86"/>
      <c r="KXO112" s="86"/>
      <c r="KXP112" s="86"/>
      <c r="KXQ112" s="86"/>
      <c r="KXR112" s="86"/>
      <c r="KXS112" s="86"/>
      <c r="KXT112" s="86"/>
      <c r="KXU112" s="86"/>
      <c r="KXV112" s="86"/>
      <c r="KXW112" s="86"/>
      <c r="KXX112" s="86"/>
      <c r="KXY112" s="86"/>
      <c r="KXZ112" s="86"/>
      <c r="KYA112" s="86"/>
      <c r="KYB112" s="86"/>
      <c r="KYC112" s="86"/>
      <c r="KYD112" s="86"/>
      <c r="KYE112" s="86"/>
      <c r="KYF112" s="86"/>
      <c r="KYG112" s="86"/>
      <c r="KYH112" s="86"/>
      <c r="KYI112" s="86"/>
      <c r="KYJ112" s="86"/>
      <c r="KYK112" s="86"/>
      <c r="KYL112" s="86"/>
      <c r="KYM112" s="86"/>
      <c r="KYN112" s="86"/>
      <c r="KYO112" s="86"/>
      <c r="KYP112" s="86"/>
      <c r="KYQ112" s="86"/>
      <c r="KYR112" s="86"/>
      <c r="KYS112" s="86"/>
      <c r="KYT112" s="86"/>
      <c r="KYU112" s="86"/>
      <c r="KYV112" s="86"/>
      <c r="KYW112" s="86"/>
      <c r="KYX112" s="86"/>
      <c r="KYY112" s="86"/>
      <c r="KYZ112" s="86"/>
      <c r="KZA112" s="86"/>
      <c r="KZB112" s="86"/>
      <c r="KZC112" s="86"/>
      <c r="KZD112" s="86"/>
      <c r="KZE112" s="86"/>
      <c r="KZF112" s="86"/>
      <c r="KZG112" s="86"/>
      <c r="KZH112" s="86"/>
      <c r="KZI112" s="86"/>
      <c r="KZJ112" s="86"/>
      <c r="KZK112" s="86"/>
      <c r="KZL112" s="86"/>
      <c r="KZM112" s="86"/>
      <c r="KZN112" s="86"/>
      <c r="KZO112" s="86"/>
      <c r="KZP112" s="86"/>
      <c r="KZQ112" s="86"/>
      <c r="KZR112" s="86"/>
      <c r="KZS112" s="86"/>
      <c r="KZT112" s="86"/>
      <c r="KZU112" s="86"/>
      <c r="KZV112" s="86"/>
      <c r="KZW112" s="86"/>
      <c r="KZX112" s="86"/>
      <c r="KZY112" s="86"/>
      <c r="KZZ112" s="86"/>
      <c r="LAA112" s="86"/>
      <c r="LAB112" s="86"/>
      <c r="LAC112" s="86"/>
      <c r="LAD112" s="86"/>
      <c r="LAE112" s="86"/>
      <c r="LAF112" s="86"/>
      <c r="LAG112" s="86"/>
      <c r="LAH112" s="86"/>
      <c r="LAI112" s="86"/>
      <c r="LAJ112" s="86"/>
      <c r="LAK112" s="86"/>
      <c r="LAL112" s="86"/>
      <c r="LAM112" s="86"/>
      <c r="LAN112" s="86"/>
      <c r="LAO112" s="86"/>
      <c r="LAP112" s="86"/>
      <c r="LAQ112" s="86"/>
      <c r="LAR112" s="86"/>
      <c r="LAS112" s="86"/>
      <c r="LAT112" s="86"/>
      <c r="LAU112" s="86"/>
      <c r="LAV112" s="86"/>
      <c r="LAW112" s="86"/>
      <c r="LAX112" s="86"/>
      <c r="LAY112" s="86"/>
      <c r="LAZ112" s="86"/>
      <c r="LBA112" s="86"/>
      <c r="LBB112" s="86"/>
      <c r="LBC112" s="86"/>
      <c r="LBD112" s="86"/>
      <c r="LBE112" s="86"/>
      <c r="LBF112" s="86"/>
      <c r="LBG112" s="86"/>
      <c r="LBH112" s="86"/>
      <c r="LBI112" s="86"/>
      <c r="LBJ112" s="86"/>
      <c r="LBK112" s="86"/>
      <c r="LBL112" s="86"/>
      <c r="LBM112" s="86"/>
      <c r="LBN112" s="86"/>
      <c r="LBO112" s="86"/>
      <c r="LBP112" s="86"/>
      <c r="LBQ112" s="86"/>
      <c r="LBR112" s="86"/>
      <c r="LBS112" s="86"/>
      <c r="LBT112" s="86"/>
      <c r="LBU112" s="86"/>
      <c r="LBV112" s="86"/>
      <c r="LBW112" s="86"/>
      <c r="LBX112" s="86"/>
      <c r="LBY112" s="86"/>
      <c r="LBZ112" s="86"/>
      <c r="LCA112" s="86"/>
      <c r="LCB112" s="86"/>
      <c r="LCC112" s="86"/>
      <c r="LCD112" s="86"/>
      <c r="LCE112" s="86"/>
      <c r="LCF112" s="86"/>
      <c r="LCG112" s="86"/>
      <c r="LCH112" s="86"/>
      <c r="LCI112" s="86"/>
      <c r="LCJ112" s="86"/>
      <c r="LCK112" s="86"/>
      <c r="LCL112" s="86"/>
      <c r="LCM112" s="86"/>
      <c r="LCN112" s="86"/>
      <c r="LCO112" s="86"/>
      <c r="LCP112" s="86"/>
      <c r="LCQ112" s="86"/>
      <c r="LCR112" s="86"/>
      <c r="LCS112" s="86"/>
      <c r="LCT112" s="86"/>
      <c r="LCU112" s="86"/>
      <c r="LCV112" s="86"/>
      <c r="LCW112" s="86"/>
      <c r="LCX112" s="86"/>
      <c r="LCY112" s="86"/>
      <c r="LCZ112" s="86"/>
      <c r="LDA112" s="86"/>
      <c r="LDB112" s="86"/>
      <c r="LDC112" s="86"/>
      <c r="LDD112" s="86"/>
      <c r="LDE112" s="86"/>
      <c r="LDF112" s="86"/>
      <c r="LDG112" s="86"/>
      <c r="LDH112" s="86"/>
      <c r="LDI112" s="86"/>
      <c r="LDJ112" s="86"/>
      <c r="LDK112" s="86"/>
      <c r="LDL112" s="86"/>
      <c r="LDM112" s="86"/>
      <c r="LDN112" s="86"/>
      <c r="LDO112" s="86"/>
      <c r="LDP112" s="86"/>
      <c r="LDQ112" s="86"/>
      <c r="LDR112" s="86"/>
      <c r="LDS112" s="86"/>
      <c r="LDT112" s="86"/>
      <c r="LDU112" s="86"/>
      <c r="LDV112" s="86"/>
      <c r="LDW112" s="86"/>
      <c r="LDX112" s="86"/>
      <c r="LDY112" s="86"/>
      <c r="LDZ112" s="86"/>
      <c r="LEA112" s="86"/>
      <c r="LEB112" s="86"/>
      <c r="LEC112" s="86"/>
      <c r="LED112" s="86"/>
      <c r="LEE112" s="86"/>
      <c r="LEF112" s="86"/>
      <c r="LEG112" s="86"/>
      <c r="LEH112" s="86"/>
      <c r="LEI112" s="86"/>
      <c r="LEJ112" s="86"/>
      <c r="LEK112" s="86"/>
      <c r="LEL112" s="86"/>
      <c r="LEM112" s="86"/>
      <c r="LEN112" s="86"/>
      <c r="LEO112" s="86"/>
      <c r="LEP112" s="86"/>
      <c r="LEQ112" s="86"/>
      <c r="LER112" s="86"/>
      <c r="LES112" s="86"/>
      <c r="LET112" s="86"/>
      <c r="LEU112" s="86"/>
      <c r="LEV112" s="86"/>
      <c r="LEW112" s="86"/>
      <c r="LEX112" s="86"/>
      <c r="LEY112" s="86"/>
      <c r="LEZ112" s="86"/>
      <c r="LFA112" s="86"/>
      <c r="LFB112" s="86"/>
      <c r="LFC112" s="86"/>
      <c r="LFD112" s="86"/>
      <c r="LFE112" s="86"/>
      <c r="LFF112" s="86"/>
      <c r="LFG112" s="86"/>
      <c r="LFH112" s="86"/>
      <c r="LFI112" s="86"/>
      <c r="LFJ112" s="86"/>
      <c r="LFK112" s="86"/>
      <c r="LFL112" s="86"/>
      <c r="LFM112" s="86"/>
      <c r="LFN112" s="86"/>
      <c r="LFO112" s="86"/>
      <c r="LFP112" s="86"/>
      <c r="LFQ112" s="86"/>
      <c r="LFR112" s="86"/>
      <c r="LFS112" s="86"/>
      <c r="LFT112" s="86"/>
      <c r="LFU112" s="86"/>
      <c r="LFV112" s="86"/>
      <c r="LFW112" s="86"/>
      <c r="LFX112" s="86"/>
      <c r="LFY112" s="86"/>
      <c r="LFZ112" s="86"/>
      <c r="LGA112" s="86"/>
      <c r="LGB112" s="86"/>
      <c r="LGC112" s="86"/>
      <c r="LGD112" s="86"/>
      <c r="LGE112" s="86"/>
      <c r="LGF112" s="86"/>
      <c r="LGG112" s="86"/>
      <c r="LGH112" s="86"/>
      <c r="LGI112" s="86"/>
      <c r="LGJ112" s="86"/>
      <c r="LGK112" s="86"/>
      <c r="LGL112" s="86"/>
      <c r="LGM112" s="86"/>
      <c r="LGN112" s="86"/>
      <c r="LGO112" s="86"/>
      <c r="LGP112" s="86"/>
      <c r="LGQ112" s="86"/>
      <c r="LGR112" s="86"/>
      <c r="LGS112" s="86"/>
      <c r="LGT112" s="86"/>
      <c r="LGU112" s="86"/>
      <c r="LGV112" s="86"/>
      <c r="LGW112" s="86"/>
      <c r="LGX112" s="86"/>
      <c r="LGY112" s="86"/>
      <c r="LGZ112" s="86"/>
      <c r="LHA112" s="86"/>
      <c r="LHB112" s="86"/>
      <c r="LHC112" s="86"/>
      <c r="LHD112" s="86"/>
      <c r="LHE112" s="86"/>
      <c r="LHF112" s="86"/>
      <c r="LHG112" s="86"/>
      <c r="LHH112" s="86"/>
      <c r="LHI112" s="86"/>
      <c r="LHJ112" s="86"/>
      <c r="LHK112" s="86"/>
      <c r="LHL112" s="86"/>
      <c r="LHM112" s="86"/>
      <c r="LHN112" s="86"/>
      <c r="LHO112" s="86"/>
      <c r="LHP112" s="86"/>
      <c r="LHQ112" s="86"/>
      <c r="LHR112" s="86"/>
      <c r="LHS112" s="86"/>
      <c r="LHT112" s="86"/>
      <c r="LHU112" s="86"/>
      <c r="LHV112" s="86"/>
      <c r="LHW112" s="86"/>
      <c r="LHX112" s="86"/>
      <c r="LHY112" s="86"/>
      <c r="LHZ112" s="86"/>
      <c r="LIA112" s="86"/>
      <c r="LIB112" s="86"/>
      <c r="LIC112" s="86"/>
      <c r="LID112" s="86"/>
      <c r="LIE112" s="86"/>
      <c r="LIF112" s="86"/>
      <c r="LIG112" s="86"/>
      <c r="LIH112" s="86"/>
      <c r="LII112" s="86"/>
      <c r="LIJ112" s="86"/>
      <c r="LIK112" s="86"/>
      <c r="LIL112" s="86"/>
      <c r="LIM112" s="86"/>
      <c r="LIN112" s="86"/>
      <c r="LIO112" s="86"/>
      <c r="LIP112" s="86"/>
      <c r="LIQ112" s="86"/>
      <c r="LIR112" s="86"/>
      <c r="LIS112" s="86"/>
      <c r="LIT112" s="86"/>
      <c r="LIU112" s="86"/>
      <c r="LIV112" s="86"/>
      <c r="LIW112" s="86"/>
      <c r="LIX112" s="86"/>
      <c r="LIY112" s="86"/>
      <c r="LIZ112" s="86"/>
      <c r="LJA112" s="86"/>
      <c r="LJB112" s="86"/>
      <c r="LJC112" s="86"/>
      <c r="LJD112" s="86"/>
      <c r="LJE112" s="86"/>
      <c r="LJF112" s="86"/>
      <c r="LJG112" s="86"/>
      <c r="LJH112" s="86"/>
      <c r="LJI112" s="86"/>
      <c r="LJJ112" s="86"/>
      <c r="LJK112" s="86"/>
      <c r="LJL112" s="86"/>
      <c r="LJM112" s="86"/>
      <c r="LJN112" s="86"/>
      <c r="LJO112" s="86"/>
      <c r="LJP112" s="86"/>
      <c r="LJQ112" s="86"/>
      <c r="LJR112" s="86"/>
      <c r="LJS112" s="86"/>
      <c r="LJT112" s="86"/>
      <c r="LJU112" s="86"/>
      <c r="LJV112" s="86"/>
      <c r="LJW112" s="86"/>
      <c r="LJX112" s="86"/>
      <c r="LJY112" s="86"/>
      <c r="LJZ112" s="86"/>
      <c r="LKA112" s="86"/>
      <c r="LKB112" s="86"/>
      <c r="LKC112" s="86"/>
      <c r="LKD112" s="86"/>
      <c r="LKE112" s="86"/>
      <c r="LKF112" s="86"/>
      <c r="LKG112" s="86"/>
      <c r="LKH112" s="86"/>
      <c r="LKI112" s="86"/>
      <c r="LKJ112" s="86"/>
      <c r="LKK112" s="86"/>
      <c r="LKL112" s="86"/>
      <c r="LKM112" s="86"/>
      <c r="LKN112" s="86"/>
      <c r="LKO112" s="86"/>
      <c r="LKP112" s="86"/>
      <c r="LKQ112" s="86"/>
      <c r="LKR112" s="86"/>
      <c r="LKS112" s="86"/>
      <c r="LKT112" s="86"/>
      <c r="LKU112" s="86"/>
      <c r="LKV112" s="86"/>
      <c r="LKW112" s="86"/>
      <c r="LKX112" s="86"/>
      <c r="LKY112" s="86"/>
      <c r="LKZ112" s="86"/>
      <c r="LLA112" s="86"/>
      <c r="LLB112" s="86"/>
      <c r="LLC112" s="86"/>
      <c r="LLD112" s="86"/>
      <c r="LLE112" s="86"/>
      <c r="LLF112" s="86"/>
      <c r="LLG112" s="86"/>
      <c r="LLH112" s="86"/>
      <c r="LLI112" s="86"/>
      <c r="LLJ112" s="86"/>
      <c r="LLK112" s="86"/>
      <c r="LLL112" s="86"/>
      <c r="LLM112" s="86"/>
      <c r="LLN112" s="86"/>
      <c r="LLO112" s="86"/>
      <c r="LLP112" s="86"/>
      <c r="LLQ112" s="86"/>
      <c r="LLR112" s="86"/>
      <c r="LLS112" s="86"/>
      <c r="LLT112" s="86"/>
      <c r="LLU112" s="86"/>
      <c r="LLV112" s="86"/>
      <c r="LLW112" s="86"/>
      <c r="LLX112" s="86"/>
      <c r="LLY112" s="86"/>
      <c r="LLZ112" s="86"/>
      <c r="LMA112" s="86"/>
      <c r="LMB112" s="86"/>
      <c r="LMC112" s="86"/>
      <c r="LMD112" s="86"/>
      <c r="LME112" s="86"/>
      <c r="LMF112" s="86"/>
      <c r="LMG112" s="86"/>
      <c r="LMH112" s="86"/>
      <c r="LMI112" s="86"/>
      <c r="LMJ112" s="86"/>
      <c r="LMK112" s="86"/>
      <c r="LML112" s="86"/>
      <c r="LMM112" s="86"/>
      <c r="LMN112" s="86"/>
      <c r="LMO112" s="86"/>
      <c r="LMP112" s="86"/>
      <c r="LMQ112" s="86"/>
      <c r="LMR112" s="86"/>
      <c r="LMS112" s="86"/>
      <c r="LMT112" s="86"/>
      <c r="LMU112" s="86"/>
      <c r="LMV112" s="86"/>
      <c r="LMW112" s="86"/>
      <c r="LMX112" s="86"/>
      <c r="LMY112" s="86"/>
      <c r="LMZ112" s="86"/>
      <c r="LNA112" s="86"/>
      <c r="LNB112" s="86"/>
      <c r="LNC112" s="86"/>
      <c r="LND112" s="86"/>
      <c r="LNE112" s="86"/>
      <c r="LNF112" s="86"/>
      <c r="LNG112" s="86"/>
      <c r="LNH112" s="86"/>
      <c r="LNI112" s="86"/>
      <c r="LNJ112" s="86"/>
      <c r="LNK112" s="86"/>
      <c r="LNL112" s="86"/>
      <c r="LNM112" s="86"/>
      <c r="LNN112" s="86"/>
      <c r="LNO112" s="86"/>
      <c r="LNP112" s="86"/>
      <c r="LNQ112" s="86"/>
      <c r="LNR112" s="86"/>
      <c r="LNS112" s="86"/>
      <c r="LNT112" s="86"/>
      <c r="LNU112" s="86"/>
      <c r="LNV112" s="86"/>
      <c r="LNW112" s="86"/>
      <c r="LNX112" s="86"/>
      <c r="LNY112" s="86"/>
      <c r="LNZ112" s="86"/>
      <c r="LOA112" s="86"/>
      <c r="LOB112" s="86"/>
      <c r="LOC112" s="86"/>
      <c r="LOD112" s="86"/>
      <c r="LOE112" s="86"/>
      <c r="LOF112" s="86"/>
      <c r="LOG112" s="86"/>
      <c r="LOH112" s="86"/>
      <c r="LOI112" s="86"/>
      <c r="LOJ112" s="86"/>
      <c r="LOK112" s="86"/>
      <c r="LOL112" s="86"/>
      <c r="LOM112" s="86"/>
      <c r="LON112" s="86"/>
      <c r="LOO112" s="86"/>
      <c r="LOP112" s="86"/>
      <c r="LOQ112" s="86"/>
      <c r="LOR112" s="86"/>
      <c r="LOS112" s="86"/>
      <c r="LOT112" s="86"/>
      <c r="LOU112" s="86"/>
      <c r="LOV112" s="86"/>
      <c r="LOW112" s="86"/>
      <c r="LOX112" s="86"/>
      <c r="LOY112" s="86"/>
      <c r="LOZ112" s="86"/>
      <c r="LPA112" s="86"/>
      <c r="LPB112" s="86"/>
      <c r="LPC112" s="86"/>
      <c r="LPD112" s="86"/>
      <c r="LPE112" s="86"/>
      <c r="LPF112" s="86"/>
      <c r="LPG112" s="86"/>
      <c r="LPH112" s="86"/>
      <c r="LPI112" s="86"/>
      <c r="LPJ112" s="86"/>
      <c r="LPK112" s="86"/>
      <c r="LPL112" s="86"/>
      <c r="LPM112" s="86"/>
      <c r="LPN112" s="86"/>
      <c r="LPO112" s="86"/>
      <c r="LPP112" s="86"/>
      <c r="LPQ112" s="86"/>
      <c r="LPR112" s="86"/>
      <c r="LPS112" s="86"/>
      <c r="LPT112" s="86"/>
      <c r="LPU112" s="86"/>
      <c r="LPV112" s="86"/>
      <c r="LPW112" s="86"/>
      <c r="LPX112" s="86"/>
      <c r="LPY112" s="86"/>
      <c r="LPZ112" s="86"/>
      <c r="LQA112" s="86"/>
      <c r="LQB112" s="86"/>
      <c r="LQC112" s="86"/>
      <c r="LQD112" s="86"/>
      <c r="LQE112" s="86"/>
      <c r="LQF112" s="86"/>
      <c r="LQG112" s="86"/>
      <c r="LQH112" s="86"/>
      <c r="LQI112" s="86"/>
      <c r="LQJ112" s="86"/>
      <c r="LQK112" s="86"/>
      <c r="LQL112" s="86"/>
      <c r="LQM112" s="86"/>
      <c r="LQN112" s="86"/>
      <c r="LQO112" s="86"/>
      <c r="LQP112" s="86"/>
      <c r="LQQ112" s="86"/>
      <c r="LQR112" s="86"/>
      <c r="LQS112" s="86"/>
      <c r="LQT112" s="86"/>
      <c r="LQU112" s="86"/>
      <c r="LQV112" s="86"/>
      <c r="LQW112" s="86"/>
      <c r="LQX112" s="86"/>
      <c r="LQY112" s="86"/>
      <c r="LQZ112" s="86"/>
      <c r="LRA112" s="86"/>
      <c r="LRB112" s="86"/>
      <c r="LRC112" s="86"/>
      <c r="LRD112" s="86"/>
      <c r="LRE112" s="86"/>
      <c r="LRF112" s="86"/>
      <c r="LRG112" s="86"/>
      <c r="LRH112" s="86"/>
      <c r="LRI112" s="86"/>
      <c r="LRJ112" s="86"/>
      <c r="LRK112" s="86"/>
      <c r="LRL112" s="86"/>
      <c r="LRM112" s="86"/>
      <c r="LRN112" s="86"/>
      <c r="LRO112" s="86"/>
      <c r="LRP112" s="86"/>
      <c r="LRQ112" s="86"/>
      <c r="LRR112" s="86"/>
      <c r="LRS112" s="86"/>
      <c r="LRT112" s="86"/>
      <c r="LRU112" s="86"/>
      <c r="LRV112" s="86"/>
      <c r="LRW112" s="86"/>
      <c r="LRX112" s="86"/>
      <c r="LRY112" s="86"/>
      <c r="LRZ112" s="86"/>
      <c r="LSA112" s="86"/>
      <c r="LSB112" s="86"/>
      <c r="LSC112" s="86"/>
      <c r="LSD112" s="86"/>
      <c r="LSE112" s="86"/>
      <c r="LSF112" s="86"/>
      <c r="LSG112" s="86"/>
      <c r="LSH112" s="86"/>
      <c r="LSI112" s="86"/>
      <c r="LSJ112" s="86"/>
      <c r="LSK112" s="86"/>
      <c r="LSL112" s="86"/>
      <c r="LSM112" s="86"/>
      <c r="LSN112" s="86"/>
      <c r="LSO112" s="86"/>
      <c r="LSP112" s="86"/>
      <c r="LSQ112" s="86"/>
      <c r="LSR112" s="86"/>
      <c r="LSS112" s="86"/>
      <c r="LST112" s="86"/>
      <c r="LSU112" s="86"/>
      <c r="LSV112" s="86"/>
      <c r="LSW112" s="86"/>
      <c r="LSX112" s="86"/>
      <c r="LSY112" s="86"/>
      <c r="LSZ112" s="86"/>
      <c r="LTA112" s="86"/>
      <c r="LTB112" s="86"/>
      <c r="LTC112" s="86"/>
      <c r="LTD112" s="86"/>
      <c r="LTE112" s="86"/>
      <c r="LTF112" s="86"/>
      <c r="LTG112" s="86"/>
      <c r="LTH112" s="86"/>
      <c r="LTI112" s="86"/>
      <c r="LTJ112" s="86"/>
      <c r="LTK112" s="86"/>
      <c r="LTL112" s="86"/>
      <c r="LTM112" s="86"/>
      <c r="LTN112" s="86"/>
      <c r="LTO112" s="86"/>
      <c r="LTP112" s="86"/>
      <c r="LTQ112" s="86"/>
      <c r="LTR112" s="86"/>
      <c r="LTS112" s="86"/>
      <c r="LTT112" s="86"/>
      <c r="LTU112" s="86"/>
      <c r="LTV112" s="86"/>
      <c r="LTW112" s="86"/>
      <c r="LTX112" s="86"/>
      <c r="LTY112" s="86"/>
      <c r="LTZ112" s="86"/>
      <c r="LUA112" s="86"/>
      <c r="LUB112" s="86"/>
      <c r="LUC112" s="86"/>
      <c r="LUD112" s="86"/>
      <c r="LUE112" s="86"/>
      <c r="LUF112" s="86"/>
      <c r="LUG112" s="86"/>
      <c r="LUH112" s="86"/>
      <c r="LUI112" s="86"/>
      <c r="LUJ112" s="86"/>
      <c r="LUK112" s="86"/>
      <c r="LUL112" s="86"/>
      <c r="LUM112" s="86"/>
      <c r="LUN112" s="86"/>
      <c r="LUO112" s="86"/>
      <c r="LUP112" s="86"/>
      <c r="LUQ112" s="86"/>
      <c r="LUR112" s="86"/>
      <c r="LUS112" s="86"/>
      <c r="LUT112" s="86"/>
      <c r="LUU112" s="86"/>
      <c r="LUV112" s="86"/>
      <c r="LUW112" s="86"/>
      <c r="LUX112" s="86"/>
      <c r="LUY112" s="86"/>
      <c r="LUZ112" s="86"/>
      <c r="LVA112" s="86"/>
      <c r="LVB112" s="86"/>
      <c r="LVC112" s="86"/>
      <c r="LVD112" s="86"/>
      <c r="LVE112" s="86"/>
      <c r="LVF112" s="86"/>
      <c r="LVG112" s="86"/>
      <c r="LVH112" s="86"/>
      <c r="LVI112" s="86"/>
      <c r="LVJ112" s="86"/>
      <c r="LVK112" s="86"/>
      <c r="LVL112" s="86"/>
      <c r="LVM112" s="86"/>
      <c r="LVN112" s="86"/>
      <c r="LVO112" s="86"/>
      <c r="LVP112" s="86"/>
      <c r="LVQ112" s="86"/>
      <c r="LVR112" s="86"/>
      <c r="LVS112" s="86"/>
      <c r="LVT112" s="86"/>
      <c r="LVU112" s="86"/>
      <c r="LVV112" s="86"/>
      <c r="LVW112" s="86"/>
      <c r="LVX112" s="86"/>
      <c r="LVY112" s="86"/>
      <c r="LVZ112" s="86"/>
      <c r="LWA112" s="86"/>
      <c r="LWB112" s="86"/>
      <c r="LWC112" s="86"/>
      <c r="LWD112" s="86"/>
      <c r="LWE112" s="86"/>
      <c r="LWF112" s="86"/>
      <c r="LWG112" s="86"/>
      <c r="LWH112" s="86"/>
      <c r="LWI112" s="86"/>
      <c r="LWJ112" s="86"/>
      <c r="LWK112" s="86"/>
      <c r="LWL112" s="86"/>
      <c r="LWM112" s="86"/>
      <c r="LWN112" s="86"/>
      <c r="LWO112" s="86"/>
      <c r="LWP112" s="86"/>
      <c r="LWQ112" s="86"/>
      <c r="LWR112" s="86"/>
      <c r="LWS112" s="86"/>
      <c r="LWT112" s="86"/>
      <c r="LWU112" s="86"/>
      <c r="LWV112" s="86"/>
      <c r="LWW112" s="86"/>
      <c r="LWX112" s="86"/>
      <c r="LWY112" s="86"/>
      <c r="LWZ112" s="86"/>
      <c r="LXA112" s="86"/>
      <c r="LXB112" s="86"/>
      <c r="LXC112" s="86"/>
      <c r="LXD112" s="86"/>
      <c r="LXE112" s="86"/>
      <c r="LXF112" s="86"/>
      <c r="LXG112" s="86"/>
      <c r="LXH112" s="86"/>
      <c r="LXI112" s="86"/>
      <c r="LXJ112" s="86"/>
      <c r="LXK112" s="86"/>
      <c r="LXL112" s="86"/>
      <c r="LXM112" s="86"/>
      <c r="LXN112" s="86"/>
      <c r="LXO112" s="86"/>
      <c r="LXP112" s="86"/>
      <c r="LXQ112" s="86"/>
      <c r="LXR112" s="86"/>
      <c r="LXS112" s="86"/>
      <c r="LXT112" s="86"/>
      <c r="LXU112" s="86"/>
      <c r="LXV112" s="86"/>
      <c r="LXW112" s="86"/>
      <c r="LXX112" s="86"/>
      <c r="LXY112" s="86"/>
      <c r="LXZ112" s="86"/>
      <c r="LYA112" s="86"/>
      <c r="LYB112" s="86"/>
      <c r="LYC112" s="86"/>
      <c r="LYD112" s="86"/>
      <c r="LYE112" s="86"/>
      <c r="LYF112" s="86"/>
      <c r="LYG112" s="86"/>
      <c r="LYH112" s="86"/>
      <c r="LYI112" s="86"/>
      <c r="LYJ112" s="86"/>
      <c r="LYK112" s="86"/>
      <c r="LYL112" s="86"/>
      <c r="LYM112" s="86"/>
      <c r="LYN112" s="86"/>
      <c r="LYO112" s="86"/>
      <c r="LYP112" s="86"/>
      <c r="LYQ112" s="86"/>
      <c r="LYR112" s="86"/>
      <c r="LYS112" s="86"/>
      <c r="LYT112" s="86"/>
      <c r="LYU112" s="86"/>
      <c r="LYV112" s="86"/>
      <c r="LYW112" s="86"/>
      <c r="LYX112" s="86"/>
      <c r="LYY112" s="86"/>
      <c r="LYZ112" s="86"/>
      <c r="LZA112" s="86"/>
      <c r="LZB112" s="86"/>
      <c r="LZC112" s="86"/>
      <c r="LZD112" s="86"/>
      <c r="LZE112" s="86"/>
      <c r="LZF112" s="86"/>
      <c r="LZG112" s="86"/>
      <c r="LZH112" s="86"/>
      <c r="LZI112" s="86"/>
      <c r="LZJ112" s="86"/>
      <c r="LZK112" s="86"/>
      <c r="LZL112" s="86"/>
      <c r="LZM112" s="86"/>
      <c r="LZN112" s="86"/>
      <c r="LZO112" s="86"/>
      <c r="LZP112" s="86"/>
      <c r="LZQ112" s="86"/>
      <c r="LZR112" s="86"/>
      <c r="LZS112" s="86"/>
      <c r="LZT112" s="86"/>
      <c r="LZU112" s="86"/>
      <c r="LZV112" s="86"/>
      <c r="LZW112" s="86"/>
      <c r="LZX112" s="86"/>
      <c r="LZY112" s="86"/>
      <c r="LZZ112" s="86"/>
      <c r="MAA112" s="86"/>
      <c r="MAB112" s="86"/>
      <c r="MAC112" s="86"/>
      <c r="MAD112" s="86"/>
      <c r="MAE112" s="86"/>
      <c r="MAF112" s="86"/>
      <c r="MAG112" s="86"/>
      <c r="MAH112" s="86"/>
      <c r="MAI112" s="86"/>
      <c r="MAJ112" s="86"/>
      <c r="MAK112" s="86"/>
      <c r="MAL112" s="86"/>
      <c r="MAM112" s="86"/>
      <c r="MAN112" s="86"/>
      <c r="MAO112" s="86"/>
      <c r="MAP112" s="86"/>
      <c r="MAQ112" s="86"/>
      <c r="MAR112" s="86"/>
      <c r="MAS112" s="86"/>
      <c r="MAT112" s="86"/>
      <c r="MAU112" s="86"/>
      <c r="MAV112" s="86"/>
      <c r="MAW112" s="86"/>
      <c r="MAX112" s="86"/>
      <c r="MAY112" s="86"/>
      <c r="MAZ112" s="86"/>
      <c r="MBA112" s="86"/>
      <c r="MBB112" s="86"/>
      <c r="MBC112" s="86"/>
      <c r="MBD112" s="86"/>
      <c r="MBE112" s="86"/>
      <c r="MBF112" s="86"/>
      <c r="MBG112" s="86"/>
      <c r="MBH112" s="86"/>
      <c r="MBI112" s="86"/>
      <c r="MBJ112" s="86"/>
      <c r="MBK112" s="86"/>
      <c r="MBL112" s="86"/>
      <c r="MBM112" s="86"/>
      <c r="MBN112" s="86"/>
      <c r="MBO112" s="86"/>
      <c r="MBP112" s="86"/>
      <c r="MBQ112" s="86"/>
      <c r="MBR112" s="86"/>
      <c r="MBS112" s="86"/>
      <c r="MBT112" s="86"/>
      <c r="MBU112" s="86"/>
      <c r="MBV112" s="86"/>
      <c r="MBW112" s="86"/>
      <c r="MBX112" s="86"/>
      <c r="MBY112" s="86"/>
      <c r="MBZ112" s="86"/>
      <c r="MCA112" s="86"/>
      <c r="MCB112" s="86"/>
      <c r="MCC112" s="86"/>
      <c r="MCD112" s="86"/>
      <c r="MCE112" s="86"/>
      <c r="MCF112" s="86"/>
      <c r="MCG112" s="86"/>
      <c r="MCH112" s="86"/>
      <c r="MCI112" s="86"/>
      <c r="MCJ112" s="86"/>
      <c r="MCK112" s="86"/>
      <c r="MCL112" s="86"/>
      <c r="MCM112" s="86"/>
      <c r="MCN112" s="86"/>
      <c r="MCO112" s="86"/>
      <c r="MCP112" s="86"/>
      <c r="MCQ112" s="86"/>
      <c r="MCR112" s="86"/>
      <c r="MCS112" s="86"/>
      <c r="MCT112" s="86"/>
      <c r="MCU112" s="86"/>
      <c r="MCV112" s="86"/>
      <c r="MCW112" s="86"/>
      <c r="MCX112" s="86"/>
      <c r="MCY112" s="86"/>
      <c r="MCZ112" s="86"/>
      <c r="MDA112" s="86"/>
      <c r="MDB112" s="86"/>
      <c r="MDC112" s="86"/>
      <c r="MDD112" s="86"/>
      <c r="MDE112" s="86"/>
      <c r="MDF112" s="86"/>
      <c r="MDG112" s="86"/>
      <c r="MDH112" s="86"/>
      <c r="MDI112" s="86"/>
      <c r="MDJ112" s="86"/>
      <c r="MDK112" s="86"/>
      <c r="MDL112" s="86"/>
      <c r="MDM112" s="86"/>
      <c r="MDN112" s="86"/>
      <c r="MDO112" s="86"/>
      <c r="MDP112" s="86"/>
      <c r="MDQ112" s="86"/>
      <c r="MDR112" s="86"/>
      <c r="MDS112" s="86"/>
      <c r="MDT112" s="86"/>
      <c r="MDU112" s="86"/>
      <c r="MDV112" s="86"/>
      <c r="MDW112" s="86"/>
      <c r="MDX112" s="86"/>
      <c r="MDY112" s="86"/>
      <c r="MDZ112" s="86"/>
      <c r="MEA112" s="86"/>
      <c r="MEB112" s="86"/>
      <c r="MEC112" s="86"/>
      <c r="MED112" s="86"/>
      <c r="MEE112" s="86"/>
      <c r="MEF112" s="86"/>
      <c r="MEG112" s="86"/>
      <c r="MEH112" s="86"/>
      <c r="MEI112" s="86"/>
      <c r="MEJ112" s="86"/>
      <c r="MEK112" s="86"/>
      <c r="MEL112" s="86"/>
      <c r="MEM112" s="86"/>
      <c r="MEN112" s="86"/>
      <c r="MEO112" s="86"/>
      <c r="MEP112" s="86"/>
      <c r="MEQ112" s="86"/>
      <c r="MER112" s="86"/>
      <c r="MES112" s="86"/>
      <c r="MET112" s="86"/>
      <c r="MEU112" s="86"/>
      <c r="MEV112" s="86"/>
      <c r="MEW112" s="86"/>
      <c r="MEX112" s="86"/>
      <c r="MEY112" s="86"/>
      <c r="MEZ112" s="86"/>
      <c r="MFA112" s="86"/>
      <c r="MFB112" s="86"/>
      <c r="MFC112" s="86"/>
      <c r="MFD112" s="86"/>
      <c r="MFE112" s="86"/>
      <c r="MFF112" s="86"/>
      <c r="MFG112" s="86"/>
      <c r="MFH112" s="86"/>
      <c r="MFI112" s="86"/>
      <c r="MFJ112" s="86"/>
      <c r="MFK112" s="86"/>
      <c r="MFL112" s="86"/>
      <c r="MFM112" s="86"/>
      <c r="MFN112" s="86"/>
      <c r="MFO112" s="86"/>
      <c r="MFP112" s="86"/>
      <c r="MFQ112" s="86"/>
      <c r="MFR112" s="86"/>
      <c r="MFS112" s="86"/>
      <c r="MFT112" s="86"/>
      <c r="MFU112" s="86"/>
      <c r="MFV112" s="86"/>
      <c r="MFW112" s="86"/>
      <c r="MFX112" s="86"/>
      <c r="MFY112" s="86"/>
      <c r="MFZ112" s="86"/>
      <c r="MGA112" s="86"/>
      <c r="MGB112" s="86"/>
      <c r="MGC112" s="86"/>
      <c r="MGD112" s="86"/>
      <c r="MGE112" s="86"/>
      <c r="MGF112" s="86"/>
      <c r="MGG112" s="86"/>
      <c r="MGH112" s="86"/>
      <c r="MGI112" s="86"/>
      <c r="MGJ112" s="86"/>
      <c r="MGK112" s="86"/>
      <c r="MGL112" s="86"/>
      <c r="MGM112" s="86"/>
      <c r="MGN112" s="86"/>
      <c r="MGO112" s="86"/>
      <c r="MGP112" s="86"/>
      <c r="MGQ112" s="86"/>
      <c r="MGR112" s="86"/>
      <c r="MGS112" s="86"/>
      <c r="MGT112" s="86"/>
      <c r="MGU112" s="86"/>
      <c r="MGV112" s="86"/>
      <c r="MGW112" s="86"/>
      <c r="MGX112" s="86"/>
      <c r="MGY112" s="86"/>
      <c r="MGZ112" s="86"/>
      <c r="MHA112" s="86"/>
      <c r="MHB112" s="86"/>
      <c r="MHC112" s="86"/>
      <c r="MHD112" s="86"/>
      <c r="MHE112" s="86"/>
      <c r="MHF112" s="86"/>
      <c r="MHG112" s="86"/>
      <c r="MHH112" s="86"/>
      <c r="MHI112" s="86"/>
      <c r="MHJ112" s="86"/>
      <c r="MHK112" s="86"/>
      <c r="MHL112" s="86"/>
      <c r="MHM112" s="86"/>
      <c r="MHN112" s="86"/>
      <c r="MHO112" s="86"/>
      <c r="MHP112" s="86"/>
      <c r="MHQ112" s="86"/>
      <c r="MHR112" s="86"/>
      <c r="MHS112" s="86"/>
      <c r="MHT112" s="86"/>
      <c r="MHU112" s="86"/>
      <c r="MHV112" s="86"/>
      <c r="MHW112" s="86"/>
      <c r="MHX112" s="86"/>
      <c r="MHY112" s="86"/>
      <c r="MHZ112" s="86"/>
      <c r="MIA112" s="86"/>
      <c r="MIB112" s="86"/>
      <c r="MIC112" s="86"/>
      <c r="MID112" s="86"/>
      <c r="MIE112" s="86"/>
      <c r="MIF112" s="86"/>
      <c r="MIG112" s="86"/>
      <c r="MIH112" s="86"/>
      <c r="MII112" s="86"/>
      <c r="MIJ112" s="86"/>
      <c r="MIK112" s="86"/>
      <c r="MIL112" s="86"/>
      <c r="MIM112" s="86"/>
      <c r="MIN112" s="86"/>
      <c r="MIO112" s="86"/>
      <c r="MIP112" s="86"/>
      <c r="MIQ112" s="86"/>
      <c r="MIR112" s="86"/>
      <c r="MIS112" s="86"/>
      <c r="MIT112" s="86"/>
      <c r="MIU112" s="86"/>
      <c r="MIV112" s="86"/>
      <c r="MIW112" s="86"/>
      <c r="MIX112" s="86"/>
      <c r="MIY112" s="86"/>
      <c r="MIZ112" s="86"/>
      <c r="MJA112" s="86"/>
      <c r="MJB112" s="86"/>
      <c r="MJC112" s="86"/>
      <c r="MJD112" s="86"/>
      <c r="MJE112" s="86"/>
      <c r="MJF112" s="86"/>
      <c r="MJG112" s="86"/>
      <c r="MJH112" s="86"/>
      <c r="MJI112" s="86"/>
      <c r="MJJ112" s="86"/>
      <c r="MJK112" s="86"/>
      <c r="MJL112" s="86"/>
      <c r="MJM112" s="86"/>
      <c r="MJN112" s="86"/>
      <c r="MJO112" s="86"/>
      <c r="MJP112" s="86"/>
      <c r="MJQ112" s="86"/>
      <c r="MJR112" s="86"/>
      <c r="MJS112" s="86"/>
      <c r="MJT112" s="86"/>
      <c r="MJU112" s="86"/>
      <c r="MJV112" s="86"/>
      <c r="MJW112" s="86"/>
      <c r="MJX112" s="86"/>
      <c r="MJY112" s="86"/>
      <c r="MJZ112" s="86"/>
      <c r="MKA112" s="86"/>
      <c r="MKB112" s="86"/>
      <c r="MKC112" s="86"/>
      <c r="MKD112" s="86"/>
      <c r="MKE112" s="86"/>
      <c r="MKF112" s="86"/>
      <c r="MKG112" s="86"/>
      <c r="MKH112" s="86"/>
      <c r="MKI112" s="86"/>
      <c r="MKJ112" s="86"/>
      <c r="MKK112" s="86"/>
      <c r="MKL112" s="86"/>
      <c r="MKM112" s="86"/>
      <c r="MKN112" s="86"/>
      <c r="MKO112" s="86"/>
      <c r="MKP112" s="86"/>
      <c r="MKQ112" s="86"/>
      <c r="MKR112" s="86"/>
      <c r="MKS112" s="86"/>
      <c r="MKT112" s="86"/>
      <c r="MKU112" s="86"/>
      <c r="MKV112" s="86"/>
      <c r="MKW112" s="86"/>
      <c r="MKX112" s="86"/>
      <c r="MKY112" s="86"/>
      <c r="MKZ112" s="86"/>
      <c r="MLA112" s="86"/>
      <c r="MLB112" s="86"/>
      <c r="MLC112" s="86"/>
      <c r="MLD112" s="86"/>
      <c r="MLE112" s="86"/>
      <c r="MLF112" s="86"/>
      <c r="MLG112" s="86"/>
      <c r="MLH112" s="86"/>
      <c r="MLI112" s="86"/>
      <c r="MLJ112" s="86"/>
      <c r="MLK112" s="86"/>
      <c r="MLL112" s="86"/>
      <c r="MLM112" s="86"/>
      <c r="MLN112" s="86"/>
      <c r="MLO112" s="86"/>
      <c r="MLP112" s="86"/>
      <c r="MLQ112" s="86"/>
      <c r="MLR112" s="86"/>
      <c r="MLS112" s="86"/>
      <c r="MLT112" s="86"/>
      <c r="MLU112" s="86"/>
      <c r="MLV112" s="86"/>
      <c r="MLW112" s="86"/>
      <c r="MLX112" s="86"/>
      <c r="MLY112" s="86"/>
      <c r="MLZ112" s="86"/>
      <c r="MMA112" s="86"/>
      <c r="MMB112" s="86"/>
      <c r="MMC112" s="86"/>
      <c r="MMD112" s="86"/>
      <c r="MME112" s="86"/>
      <c r="MMF112" s="86"/>
      <c r="MMG112" s="86"/>
      <c r="MMH112" s="86"/>
      <c r="MMI112" s="86"/>
      <c r="MMJ112" s="86"/>
      <c r="MMK112" s="86"/>
      <c r="MML112" s="86"/>
      <c r="MMM112" s="86"/>
      <c r="MMN112" s="86"/>
      <c r="MMO112" s="86"/>
      <c r="MMP112" s="86"/>
      <c r="MMQ112" s="86"/>
      <c r="MMR112" s="86"/>
      <c r="MMS112" s="86"/>
      <c r="MMT112" s="86"/>
      <c r="MMU112" s="86"/>
      <c r="MMV112" s="86"/>
      <c r="MMW112" s="86"/>
      <c r="MMX112" s="86"/>
      <c r="MMY112" s="86"/>
      <c r="MMZ112" s="86"/>
      <c r="MNA112" s="86"/>
      <c r="MNB112" s="86"/>
      <c r="MNC112" s="86"/>
      <c r="MND112" s="86"/>
      <c r="MNE112" s="86"/>
      <c r="MNF112" s="86"/>
      <c r="MNG112" s="86"/>
      <c r="MNH112" s="86"/>
      <c r="MNI112" s="86"/>
      <c r="MNJ112" s="86"/>
      <c r="MNK112" s="86"/>
      <c r="MNL112" s="86"/>
      <c r="MNM112" s="86"/>
      <c r="MNN112" s="86"/>
      <c r="MNO112" s="86"/>
      <c r="MNP112" s="86"/>
      <c r="MNQ112" s="86"/>
      <c r="MNR112" s="86"/>
      <c r="MNS112" s="86"/>
      <c r="MNT112" s="86"/>
      <c r="MNU112" s="86"/>
      <c r="MNV112" s="86"/>
      <c r="MNW112" s="86"/>
      <c r="MNX112" s="86"/>
      <c r="MNY112" s="86"/>
      <c r="MNZ112" s="86"/>
      <c r="MOA112" s="86"/>
      <c r="MOB112" s="86"/>
      <c r="MOC112" s="86"/>
      <c r="MOD112" s="86"/>
      <c r="MOE112" s="86"/>
      <c r="MOF112" s="86"/>
      <c r="MOG112" s="86"/>
      <c r="MOH112" s="86"/>
      <c r="MOI112" s="86"/>
      <c r="MOJ112" s="86"/>
      <c r="MOK112" s="86"/>
      <c r="MOL112" s="86"/>
      <c r="MOM112" s="86"/>
      <c r="MON112" s="86"/>
      <c r="MOO112" s="86"/>
      <c r="MOP112" s="86"/>
      <c r="MOQ112" s="86"/>
      <c r="MOR112" s="86"/>
      <c r="MOS112" s="86"/>
      <c r="MOT112" s="86"/>
      <c r="MOU112" s="86"/>
      <c r="MOV112" s="86"/>
      <c r="MOW112" s="86"/>
      <c r="MOX112" s="86"/>
      <c r="MOY112" s="86"/>
      <c r="MOZ112" s="86"/>
      <c r="MPA112" s="86"/>
      <c r="MPB112" s="86"/>
      <c r="MPC112" s="86"/>
      <c r="MPD112" s="86"/>
      <c r="MPE112" s="86"/>
      <c r="MPF112" s="86"/>
      <c r="MPG112" s="86"/>
      <c r="MPH112" s="86"/>
      <c r="MPI112" s="86"/>
      <c r="MPJ112" s="86"/>
      <c r="MPK112" s="86"/>
      <c r="MPL112" s="86"/>
      <c r="MPM112" s="86"/>
      <c r="MPN112" s="86"/>
      <c r="MPO112" s="86"/>
      <c r="MPP112" s="86"/>
      <c r="MPQ112" s="86"/>
      <c r="MPR112" s="86"/>
      <c r="MPS112" s="86"/>
      <c r="MPT112" s="86"/>
      <c r="MPU112" s="86"/>
      <c r="MPV112" s="86"/>
      <c r="MPW112" s="86"/>
      <c r="MPX112" s="86"/>
      <c r="MPY112" s="86"/>
      <c r="MPZ112" s="86"/>
      <c r="MQA112" s="86"/>
      <c r="MQB112" s="86"/>
      <c r="MQC112" s="86"/>
      <c r="MQD112" s="86"/>
      <c r="MQE112" s="86"/>
      <c r="MQF112" s="86"/>
      <c r="MQG112" s="86"/>
      <c r="MQH112" s="86"/>
      <c r="MQI112" s="86"/>
      <c r="MQJ112" s="86"/>
      <c r="MQK112" s="86"/>
      <c r="MQL112" s="86"/>
      <c r="MQM112" s="86"/>
      <c r="MQN112" s="86"/>
      <c r="MQO112" s="86"/>
      <c r="MQP112" s="86"/>
      <c r="MQQ112" s="86"/>
      <c r="MQR112" s="86"/>
      <c r="MQS112" s="86"/>
      <c r="MQT112" s="86"/>
      <c r="MQU112" s="86"/>
      <c r="MQV112" s="86"/>
      <c r="MQW112" s="86"/>
      <c r="MQX112" s="86"/>
      <c r="MQY112" s="86"/>
      <c r="MQZ112" s="86"/>
      <c r="MRA112" s="86"/>
      <c r="MRB112" s="86"/>
      <c r="MRC112" s="86"/>
      <c r="MRD112" s="86"/>
      <c r="MRE112" s="86"/>
      <c r="MRF112" s="86"/>
      <c r="MRG112" s="86"/>
      <c r="MRH112" s="86"/>
      <c r="MRI112" s="86"/>
      <c r="MRJ112" s="86"/>
      <c r="MRK112" s="86"/>
      <c r="MRL112" s="86"/>
      <c r="MRM112" s="86"/>
      <c r="MRN112" s="86"/>
      <c r="MRO112" s="86"/>
      <c r="MRP112" s="86"/>
      <c r="MRQ112" s="86"/>
      <c r="MRR112" s="86"/>
      <c r="MRS112" s="86"/>
      <c r="MRT112" s="86"/>
      <c r="MRU112" s="86"/>
      <c r="MRV112" s="86"/>
      <c r="MRW112" s="86"/>
      <c r="MRX112" s="86"/>
      <c r="MRY112" s="86"/>
      <c r="MRZ112" s="86"/>
      <c r="MSA112" s="86"/>
      <c r="MSB112" s="86"/>
      <c r="MSC112" s="86"/>
      <c r="MSD112" s="86"/>
      <c r="MSE112" s="86"/>
      <c r="MSF112" s="86"/>
      <c r="MSG112" s="86"/>
      <c r="MSH112" s="86"/>
      <c r="MSI112" s="86"/>
      <c r="MSJ112" s="86"/>
      <c r="MSK112" s="86"/>
      <c r="MSL112" s="86"/>
      <c r="MSM112" s="86"/>
      <c r="MSN112" s="86"/>
      <c r="MSO112" s="86"/>
      <c r="MSP112" s="86"/>
      <c r="MSQ112" s="86"/>
      <c r="MSR112" s="86"/>
      <c r="MSS112" s="86"/>
      <c r="MST112" s="86"/>
      <c r="MSU112" s="86"/>
      <c r="MSV112" s="86"/>
      <c r="MSW112" s="86"/>
      <c r="MSX112" s="86"/>
      <c r="MSY112" s="86"/>
      <c r="MSZ112" s="86"/>
      <c r="MTA112" s="86"/>
      <c r="MTB112" s="86"/>
      <c r="MTC112" s="86"/>
      <c r="MTD112" s="86"/>
      <c r="MTE112" s="86"/>
      <c r="MTF112" s="86"/>
      <c r="MTG112" s="86"/>
      <c r="MTH112" s="86"/>
      <c r="MTI112" s="86"/>
      <c r="MTJ112" s="86"/>
      <c r="MTK112" s="86"/>
      <c r="MTL112" s="86"/>
      <c r="MTM112" s="86"/>
      <c r="MTN112" s="86"/>
      <c r="MTO112" s="86"/>
      <c r="MTP112" s="86"/>
      <c r="MTQ112" s="86"/>
      <c r="MTR112" s="86"/>
      <c r="MTS112" s="86"/>
      <c r="MTT112" s="86"/>
      <c r="MTU112" s="86"/>
      <c r="MTV112" s="86"/>
      <c r="MTW112" s="86"/>
      <c r="MTX112" s="86"/>
      <c r="MTY112" s="86"/>
      <c r="MTZ112" s="86"/>
      <c r="MUA112" s="86"/>
      <c r="MUB112" s="86"/>
      <c r="MUC112" s="86"/>
      <c r="MUD112" s="86"/>
      <c r="MUE112" s="86"/>
      <c r="MUF112" s="86"/>
      <c r="MUG112" s="86"/>
      <c r="MUH112" s="86"/>
      <c r="MUI112" s="86"/>
      <c r="MUJ112" s="86"/>
      <c r="MUK112" s="86"/>
      <c r="MUL112" s="86"/>
      <c r="MUM112" s="86"/>
      <c r="MUN112" s="86"/>
      <c r="MUO112" s="86"/>
      <c r="MUP112" s="86"/>
      <c r="MUQ112" s="86"/>
      <c r="MUR112" s="86"/>
      <c r="MUS112" s="86"/>
      <c r="MUT112" s="86"/>
      <c r="MUU112" s="86"/>
      <c r="MUV112" s="86"/>
      <c r="MUW112" s="86"/>
      <c r="MUX112" s="86"/>
      <c r="MUY112" s="86"/>
      <c r="MUZ112" s="86"/>
      <c r="MVA112" s="86"/>
      <c r="MVB112" s="86"/>
      <c r="MVC112" s="86"/>
      <c r="MVD112" s="86"/>
      <c r="MVE112" s="86"/>
      <c r="MVF112" s="86"/>
      <c r="MVG112" s="86"/>
      <c r="MVH112" s="86"/>
      <c r="MVI112" s="86"/>
      <c r="MVJ112" s="86"/>
      <c r="MVK112" s="86"/>
      <c r="MVL112" s="86"/>
      <c r="MVM112" s="86"/>
      <c r="MVN112" s="86"/>
      <c r="MVO112" s="86"/>
      <c r="MVP112" s="86"/>
      <c r="MVQ112" s="86"/>
      <c r="MVR112" s="86"/>
      <c r="MVS112" s="86"/>
      <c r="MVT112" s="86"/>
      <c r="MVU112" s="86"/>
      <c r="MVV112" s="86"/>
      <c r="MVW112" s="86"/>
      <c r="MVX112" s="86"/>
      <c r="MVY112" s="86"/>
      <c r="MVZ112" s="86"/>
      <c r="MWA112" s="86"/>
      <c r="MWB112" s="86"/>
      <c r="MWC112" s="86"/>
      <c r="MWD112" s="86"/>
      <c r="MWE112" s="86"/>
      <c r="MWF112" s="86"/>
      <c r="MWG112" s="86"/>
      <c r="MWH112" s="86"/>
      <c r="MWI112" s="86"/>
      <c r="MWJ112" s="86"/>
      <c r="MWK112" s="86"/>
      <c r="MWL112" s="86"/>
      <c r="MWM112" s="86"/>
      <c r="MWN112" s="86"/>
      <c r="MWO112" s="86"/>
      <c r="MWP112" s="86"/>
      <c r="MWQ112" s="86"/>
      <c r="MWR112" s="86"/>
      <c r="MWS112" s="86"/>
      <c r="MWT112" s="86"/>
      <c r="MWU112" s="86"/>
      <c r="MWV112" s="86"/>
      <c r="MWW112" s="86"/>
      <c r="MWX112" s="86"/>
      <c r="MWY112" s="86"/>
      <c r="MWZ112" s="86"/>
      <c r="MXA112" s="86"/>
      <c r="MXB112" s="86"/>
      <c r="MXC112" s="86"/>
      <c r="MXD112" s="86"/>
      <c r="MXE112" s="86"/>
      <c r="MXF112" s="86"/>
      <c r="MXG112" s="86"/>
      <c r="MXH112" s="86"/>
      <c r="MXI112" s="86"/>
      <c r="MXJ112" s="86"/>
      <c r="MXK112" s="86"/>
      <c r="MXL112" s="86"/>
      <c r="MXM112" s="86"/>
      <c r="MXN112" s="86"/>
      <c r="MXO112" s="86"/>
      <c r="MXP112" s="86"/>
      <c r="MXQ112" s="86"/>
      <c r="MXR112" s="86"/>
      <c r="MXS112" s="86"/>
      <c r="MXT112" s="86"/>
      <c r="MXU112" s="86"/>
      <c r="MXV112" s="86"/>
      <c r="MXW112" s="86"/>
      <c r="MXX112" s="86"/>
      <c r="MXY112" s="86"/>
      <c r="MXZ112" s="86"/>
      <c r="MYA112" s="86"/>
      <c r="MYB112" s="86"/>
      <c r="MYC112" s="86"/>
      <c r="MYD112" s="86"/>
      <c r="MYE112" s="86"/>
      <c r="MYF112" s="86"/>
      <c r="MYG112" s="86"/>
      <c r="MYH112" s="86"/>
      <c r="MYI112" s="86"/>
      <c r="MYJ112" s="86"/>
      <c r="MYK112" s="86"/>
      <c r="MYL112" s="86"/>
      <c r="MYM112" s="86"/>
      <c r="MYN112" s="86"/>
      <c r="MYO112" s="86"/>
      <c r="MYP112" s="86"/>
      <c r="MYQ112" s="86"/>
      <c r="MYR112" s="86"/>
      <c r="MYS112" s="86"/>
      <c r="MYT112" s="86"/>
      <c r="MYU112" s="86"/>
      <c r="MYV112" s="86"/>
      <c r="MYW112" s="86"/>
      <c r="MYX112" s="86"/>
      <c r="MYY112" s="86"/>
      <c r="MYZ112" s="86"/>
      <c r="MZA112" s="86"/>
      <c r="MZB112" s="86"/>
      <c r="MZC112" s="86"/>
      <c r="MZD112" s="86"/>
      <c r="MZE112" s="86"/>
      <c r="MZF112" s="86"/>
      <c r="MZG112" s="86"/>
      <c r="MZH112" s="86"/>
      <c r="MZI112" s="86"/>
      <c r="MZJ112" s="86"/>
      <c r="MZK112" s="86"/>
      <c r="MZL112" s="86"/>
      <c r="MZM112" s="86"/>
      <c r="MZN112" s="86"/>
      <c r="MZO112" s="86"/>
      <c r="MZP112" s="86"/>
      <c r="MZQ112" s="86"/>
      <c r="MZR112" s="86"/>
      <c r="MZS112" s="86"/>
      <c r="MZT112" s="86"/>
      <c r="MZU112" s="86"/>
      <c r="MZV112" s="86"/>
      <c r="MZW112" s="86"/>
      <c r="MZX112" s="86"/>
      <c r="MZY112" s="86"/>
      <c r="MZZ112" s="86"/>
      <c r="NAA112" s="86"/>
      <c r="NAB112" s="86"/>
      <c r="NAC112" s="86"/>
      <c r="NAD112" s="86"/>
      <c r="NAE112" s="86"/>
      <c r="NAF112" s="86"/>
      <c r="NAG112" s="86"/>
      <c r="NAH112" s="86"/>
      <c r="NAI112" s="86"/>
      <c r="NAJ112" s="86"/>
      <c r="NAK112" s="86"/>
      <c r="NAL112" s="86"/>
      <c r="NAM112" s="86"/>
      <c r="NAN112" s="86"/>
      <c r="NAO112" s="86"/>
      <c r="NAP112" s="86"/>
      <c r="NAQ112" s="86"/>
      <c r="NAR112" s="86"/>
      <c r="NAS112" s="86"/>
      <c r="NAT112" s="86"/>
      <c r="NAU112" s="86"/>
      <c r="NAV112" s="86"/>
      <c r="NAW112" s="86"/>
      <c r="NAX112" s="86"/>
      <c r="NAY112" s="86"/>
      <c r="NAZ112" s="86"/>
      <c r="NBA112" s="86"/>
      <c r="NBB112" s="86"/>
      <c r="NBC112" s="86"/>
      <c r="NBD112" s="86"/>
      <c r="NBE112" s="86"/>
      <c r="NBF112" s="86"/>
      <c r="NBG112" s="86"/>
      <c r="NBH112" s="86"/>
      <c r="NBI112" s="86"/>
      <c r="NBJ112" s="86"/>
      <c r="NBK112" s="86"/>
      <c r="NBL112" s="86"/>
      <c r="NBM112" s="86"/>
      <c r="NBN112" s="86"/>
      <c r="NBO112" s="86"/>
      <c r="NBP112" s="86"/>
      <c r="NBQ112" s="86"/>
      <c r="NBR112" s="86"/>
      <c r="NBS112" s="86"/>
      <c r="NBT112" s="86"/>
      <c r="NBU112" s="86"/>
      <c r="NBV112" s="86"/>
      <c r="NBW112" s="86"/>
      <c r="NBX112" s="86"/>
      <c r="NBY112" s="86"/>
      <c r="NBZ112" s="86"/>
      <c r="NCA112" s="86"/>
      <c r="NCB112" s="86"/>
      <c r="NCC112" s="86"/>
      <c r="NCD112" s="86"/>
      <c r="NCE112" s="86"/>
      <c r="NCF112" s="86"/>
      <c r="NCG112" s="86"/>
      <c r="NCH112" s="86"/>
      <c r="NCI112" s="86"/>
      <c r="NCJ112" s="86"/>
      <c r="NCK112" s="86"/>
      <c r="NCL112" s="86"/>
      <c r="NCM112" s="86"/>
      <c r="NCN112" s="86"/>
      <c r="NCO112" s="86"/>
      <c r="NCP112" s="86"/>
      <c r="NCQ112" s="86"/>
      <c r="NCR112" s="86"/>
      <c r="NCS112" s="86"/>
      <c r="NCT112" s="86"/>
      <c r="NCU112" s="86"/>
      <c r="NCV112" s="86"/>
      <c r="NCW112" s="86"/>
      <c r="NCX112" s="86"/>
      <c r="NCY112" s="86"/>
      <c r="NCZ112" s="86"/>
      <c r="NDA112" s="86"/>
      <c r="NDB112" s="86"/>
      <c r="NDC112" s="86"/>
      <c r="NDD112" s="86"/>
      <c r="NDE112" s="86"/>
      <c r="NDF112" s="86"/>
      <c r="NDG112" s="86"/>
      <c r="NDH112" s="86"/>
      <c r="NDI112" s="86"/>
      <c r="NDJ112" s="86"/>
      <c r="NDK112" s="86"/>
      <c r="NDL112" s="86"/>
      <c r="NDM112" s="86"/>
      <c r="NDN112" s="86"/>
      <c r="NDO112" s="86"/>
      <c r="NDP112" s="86"/>
      <c r="NDQ112" s="86"/>
      <c r="NDR112" s="86"/>
      <c r="NDS112" s="86"/>
      <c r="NDT112" s="86"/>
      <c r="NDU112" s="86"/>
      <c r="NDV112" s="86"/>
      <c r="NDW112" s="86"/>
      <c r="NDX112" s="86"/>
      <c r="NDY112" s="86"/>
      <c r="NDZ112" s="86"/>
      <c r="NEA112" s="86"/>
      <c r="NEB112" s="86"/>
      <c r="NEC112" s="86"/>
      <c r="NED112" s="86"/>
      <c r="NEE112" s="86"/>
      <c r="NEF112" s="86"/>
      <c r="NEG112" s="86"/>
      <c r="NEH112" s="86"/>
      <c r="NEI112" s="86"/>
      <c r="NEJ112" s="86"/>
      <c r="NEK112" s="86"/>
      <c r="NEL112" s="86"/>
      <c r="NEM112" s="86"/>
      <c r="NEN112" s="86"/>
      <c r="NEO112" s="86"/>
      <c r="NEP112" s="86"/>
      <c r="NEQ112" s="86"/>
      <c r="NER112" s="86"/>
      <c r="NES112" s="86"/>
      <c r="NET112" s="86"/>
      <c r="NEU112" s="86"/>
      <c r="NEV112" s="86"/>
      <c r="NEW112" s="86"/>
      <c r="NEX112" s="86"/>
      <c r="NEY112" s="86"/>
      <c r="NEZ112" s="86"/>
      <c r="NFA112" s="86"/>
      <c r="NFB112" s="86"/>
      <c r="NFC112" s="86"/>
      <c r="NFD112" s="86"/>
      <c r="NFE112" s="86"/>
      <c r="NFF112" s="86"/>
      <c r="NFG112" s="86"/>
      <c r="NFH112" s="86"/>
      <c r="NFI112" s="86"/>
      <c r="NFJ112" s="86"/>
      <c r="NFK112" s="86"/>
      <c r="NFL112" s="86"/>
      <c r="NFM112" s="86"/>
      <c r="NFN112" s="86"/>
      <c r="NFO112" s="86"/>
      <c r="NFP112" s="86"/>
      <c r="NFQ112" s="86"/>
      <c r="NFR112" s="86"/>
      <c r="NFS112" s="86"/>
      <c r="NFT112" s="86"/>
      <c r="NFU112" s="86"/>
      <c r="NFV112" s="86"/>
      <c r="NFW112" s="86"/>
      <c r="NFX112" s="86"/>
      <c r="NFY112" s="86"/>
      <c r="NFZ112" s="86"/>
      <c r="NGA112" s="86"/>
      <c r="NGB112" s="86"/>
      <c r="NGC112" s="86"/>
      <c r="NGD112" s="86"/>
      <c r="NGE112" s="86"/>
      <c r="NGF112" s="86"/>
      <c r="NGG112" s="86"/>
      <c r="NGH112" s="86"/>
      <c r="NGI112" s="86"/>
      <c r="NGJ112" s="86"/>
      <c r="NGK112" s="86"/>
      <c r="NGL112" s="86"/>
      <c r="NGM112" s="86"/>
      <c r="NGN112" s="86"/>
      <c r="NGO112" s="86"/>
      <c r="NGP112" s="86"/>
      <c r="NGQ112" s="86"/>
      <c r="NGR112" s="86"/>
      <c r="NGS112" s="86"/>
      <c r="NGT112" s="86"/>
      <c r="NGU112" s="86"/>
      <c r="NGV112" s="86"/>
      <c r="NGW112" s="86"/>
      <c r="NGX112" s="86"/>
      <c r="NGY112" s="86"/>
      <c r="NGZ112" s="86"/>
      <c r="NHA112" s="86"/>
      <c r="NHB112" s="86"/>
      <c r="NHC112" s="86"/>
      <c r="NHD112" s="86"/>
      <c r="NHE112" s="86"/>
      <c r="NHF112" s="86"/>
      <c r="NHG112" s="86"/>
      <c r="NHH112" s="86"/>
      <c r="NHI112" s="86"/>
      <c r="NHJ112" s="86"/>
      <c r="NHK112" s="86"/>
      <c r="NHL112" s="86"/>
      <c r="NHM112" s="86"/>
      <c r="NHN112" s="86"/>
      <c r="NHO112" s="86"/>
      <c r="NHP112" s="86"/>
      <c r="NHQ112" s="86"/>
      <c r="NHR112" s="86"/>
      <c r="NHS112" s="86"/>
      <c r="NHT112" s="86"/>
      <c r="NHU112" s="86"/>
      <c r="NHV112" s="86"/>
      <c r="NHW112" s="86"/>
      <c r="NHX112" s="86"/>
      <c r="NHY112" s="86"/>
      <c r="NHZ112" s="86"/>
      <c r="NIA112" s="86"/>
      <c r="NIB112" s="86"/>
      <c r="NIC112" s="86"/>
      <c r="NID112" s="86"/>
      <c r="NIE112" s="86"/>
      <c r="NIF112" s="86"/>
      <c r="NIG112" s="86"/>
      <c r="NIH112" s="86"/>
      <c r="NII112" s="86"/>
      <c r="NIJ112" s="86"/>
      <c r="NIK112" s="86"/>
      <c r="NIL112" s="86"/>
      <c r="NIM112" s="86"/>
      <c r="NIN112" s="86"/>
      <c r="NIO112" s="86"/>
      <c r="NIP112" s="86"/>
      <c r="NIQ112" s="86"/>
      <c r="NIR112" s="86"/>
      <c r="NIS112" s="86"/>
      <c r="NIT112" s="86"/>
      <c r="NIU112" s="86"/>
      <c r="NIV112" s="86"/>
      <c r="NIW112" s="86"/>
      <c r="NIX112" s="86"/>
      <c r="NIY112" s="86"/>
      <c r="NIZ112" s="86"/>
      <c r="NJA112" s="86"/>
      <c r="NJB112" s="86"/>
      <c r="NJC112" s="86"/>
      <c r="NJD112" s="86"/>
      <c r="NJE112" s="86"/>
      <c r="NJF112" s="86"/>
      <c r="NJG112" s="86"/>
      <c r="NJH112" s="86"/>
      <c r="NJI112" s="86"/>
      <c r="NJJ112" s="86"/>
      <c r="NJK112" s="86"/>
      <c r="NJL112" s="86"/>
      <c r="NJM112" s="86"/>
      <c r="NJN112" s="86"/>
      <c r="NJO112" s="86"/>
      <c r="NJP112" s="86"/>
      <c r="NJQ112" s="86"/>
      <c r="NJR112" s="86"/>
      <c r="NJS112" s="86"/>
      <c r="NJT112" s="86"/>
      <c r="NJU112" s="86"/>
      <c r="NJV112" s="86"/>
      <c r="NJW112" s="86"/>
      <c r="NJX112" s="86"/>
      <c r="NJY112" s="86"/>
      <c r="NJZ112" s="86"/>
      <c r="NKA112" s="86"/>
      <c r="NKB112" s="86"/>
      <c r="NKC112" s="86"/>
      <c r="NKD112" s="86"/>
      <c r="NKE112" s="86"/>
      <c r="NKF112" s="86"/>
      <c r="NKG112" s="86"/>
      <c r="NKH112" s="86"/>
      <c r="NKI112" s="86"/>
      <c r="NKJ112" s="86"/>
      <c r="NKK112" s="86"/>
      <c r="NKL112" s="86"/>
      <c r="NKM112" s="86"/>
      <c r="NKN112" s="86"/>
      <c r="NKO112" s="86"/>
      <c r="NKP112" s="86"/>
      <c r="NKQ112" s="86"/>
      <c r="NKR112" s="86"/>
      <c r="NKS112" s="86"/>
      <c r="NKT112" s="86"/>
      <c r="NKU112" s="86"/>
      <c r="NKV112" s="86"/>
      <c r="NKW112" s="86"/>
      <c r="NKX112" s="86"/>
      <c r="NKY112" s="86"/>
      <c r="NKZ112" s="86"/>
      <c r="NLA112" s="86"/>
      <c r="NLB112" s="86"/>
      <c r="NLC112" s="86"/>
      <c r="NLD112" s="86"/>
      <c r="NLE112" s="86"/>
      <c r="NLF112" s="86"/>
      <c r="NLG112" s="86"/>
      <c r="NLH112" s="86"/>
      <c r="NLI112" s="86"/>
      <c r="NLJ112" s="86"/>
      <c r="NLK112" s="86"/>
      <c r="NLL112" s="86"/>
      <c r="NLM112" s="86"/>
      <c r="NLN112" s="86"/>
      <c r="NLO112" s="86"/>
      <c r="NLP112" s="86"/>
      <c r="NLQ112" s="86"/>
      <c r="NLR112" s="86"/>
      <c r="NLS112" s="86"/>
      <c r="NLT112" s="86"/>
      <c r="NLU112" s="86"/>
      <c r="NLV112" s="86"/>
      <c r="NLW112" s="86"/>
      <c r="NLX112" s="86"/>
      <c r="NLY112" s="86"/>
      <c r="NLZ112" s="86"/>
      <c r="NMA112" s="86"/>
      <c r="NMB112" s="86"/>
      <c r="NMC112" s="86"/>
      <c r="NMD112" s="86"/>
      <c r="NME112" s="86"/>
      <c r="NMF112" s="86"/>
      <c r="NMG112" s="86"/>
      <c r="NMH112" s="86"/>
      <c r="NMI112" s="86"/>
      <c r="NMJ112" s="86"/>
      <c r="NMK112" s="86"/>
      <c r="NML112" s="86"/>
      <c r="NMM112" s="86"/>
      <c r="NMN112" s="86"/>
      <c r="NMO112" s="86"/>
      <c r="NMP112" s="86"/>
      <c r="NMQ112" s="86"/>
      <c r="NMR112" s="86"/>
      <c r="NMS112" s="86"/>
      <c r="NMT112" s="86"/>
      <c r="NMU112" s="86"/>
      <c r="NMV112" s="86"/>
      <c r="NMW112" s="86"/>
      <c r="NMX112" s="86"/>
      <c r="NMY112" s="86"/>
      <c r="NMZ112" s="86"/>
      <c r="NNA112" s="86"/>
      <c r="NNB112" s="86"/>
      <c r="NNC112" s="86"/>
      <c r="NND112" s="86"/>
      <c r="NNE112" s="86"/>
      <c r="NNF112" s="86"/>
      <c r="NNG112" s="86"/>
      <c r="NNH112" s="86"/>
      <c r="NNI112" s="86"/>
      <c r="NNJ112" s="86"/>
      <c r="NNK112" s="86"/>
      <c r="NNL112" s="86"/>
      <c r="NNM112" s="86"/>
      <c r="NNN112" s="86"/>
      <c r="NNO112" s="86"/>
      <c r="NNP112" s="86"/>
      <c r="NNQ112" s="86"/>
      <c r="NNR112" s="86"/>
      <c r="NNS112" s="86"/>
      <c r="NNT112" s="86"/>
      <c r="NNU112" s="86"/>
      <c r="NNV112" s="86"/>
      <c r="NNW112" s="86"/>
      <c r="NNX112" s="86"/>
      <c r="NNY112" s="86"/>
      <c r="NNZ112" s="86"/>
      <c r="NOA112" s="86"/>
      <c r="NOB112" s="86"/>
      <c r="NOC112" s="86"/>
      <c r="NOD112" s="86"/>
      <c r="NOE112" s="86"/>
      <c r="NOF112" s="86"/>
      <c r="NOG112" s="86"/>
      <c r="NOH112" s="86"/>
      <c r="NOI112" s="86"/>
      <c r="NOJ112" s="86"/>
      <c r="NOK112" s="86"/>
      <c r="NOL112" s="86"/>
      <c r="NOM112" s="86"/>
      <c r="NON112" s="86"/>
      <c r="NOO112" s="86"/>
      <c r="NOP112" s="86"/>
      <c r="NOQ112" s="86"/>
      <c r="NOR112" s="86"/>
      <c r="NOS112" s="86"/>
      <c r="NOT112" s="86"/>
      <c r="NOU112" s="86"/>
      <c r="NOV112" s="86"/>
      <c r="NOW112" s="86"/>
      <c r="NOX112" s="86"/>
      <c r="NOY112" s="86"/>
      <c r="NOZ112" s="86"/>
      <c r="NPA112" s="86"/>
      <c r="NPB112" s="86"/>
      <c r="NPC112" s="86"/>
      <c r="NPD112" s="86"/>
      <c r="NPE112" s="86"/>
      <c r="NPF112" s="86"/>
      <c r="NPG112" s="86"/>
      <c r="NPH112" s="86"/>
      <c r="NPI112" s="86"/>
      <c r="NPJ112" s="86"/>
      <c r="NPK112" s="86"/>
      <c r="NPL112" s="86"/>
      <c r="NPM112" s="86"/>
      <c r="NPN112" s="86"/>
      <c r="NPO112" s="86"/>
      <c r="NPP112" s="86"/>
      <c r="NPQ112" s="86"/>
      <c r="NPR112" s="86"/>
      <c r="NPS112" s="86"/>
      <c r="NPT112" s="86"/>
      <c r="NPU112" s="86"/>
      <c r="NPV112" s="86"/>
      <c r="NPW112" s="86"/>
      <c r="NPX112" s="86"/>
      <c r="NPY112" s="86"/>
      <c r="NPZ112" s="86"/>
      <c r="NQA112" s="86"/>
      <c r="NQB112" s="86"/>
      <c r="NQC112" s="86"/>
      <c r="NQD112" s="86"/>
      <c r="NQE112" s="86"/>
      <c r="NQF112" s="86"/>
      <c r="NQG112" s="86"/>
      <c r="NQH112" s="86"/>
      <c r="NQI112" s="86"/>
      <c r="NQJ112" s="86"/>
      <c r="NQK112" s="86"/>
      <c r="NQL112" s="86"/>
      <c r="NQM112" s="86"/>
      <c r="NQN112" s="86"/>
      <c r="NQO112" s="86"/>
      <c r="NQP112" s="86"/>
      <c r="NQQ112" s="86"/>
      <c r="NQR112" s="86"/>
      <c r="NQS112" s="86"/>
      <c r="NQT112" s="86"/>
      <c r="NQU112" s="86"/>
      <c r="NQV112" s="86"/>
      <c r="NQW112" s="86"/>
      <c r="NQX112" s="86"/>
      <c r="NQY112" s="86"/>
      <c r="NQZ112" s="86"/>
      <c r="NRA112" s="86"/>
      <c r="NRB112" s="86"/>
      <c r="NRC112" s="86"/>
      <c r="NRD112" s="86"/>
      <c r="NRE112" s="86"/>
      <c r="NRF112" s="86"/>
      <c r="NRG112" s="86"/>
      <c r="NRH112" s="86"/>
      <c r="NRI112" s="86"/>
      <c r="NRJ112" s="86"/>
      <c r="NRK112" s="86"/>
      <c r="NRL112" s="86"/>
      <c r="NRM112" s="86"/>
      <c r="NRN112" s="86"/>
      <c r="NRO112" s="86"/>
      <c r="NRP112" s="86"/>
      <c r="NRQ112" s="86"/>
      <c r="NRR112" s="86"/>
      <c r="NRS112" s="86"/>
      <c r="NRT112" s="86"/>
      <c r="NRU112" s="86"/>
      <c r="NRV112" s="86"/>
      <c r="NRW112" s="86"/>
      <c r="NRX112" s="86"/>
      <c r="NRY112" s="86"/>
      <c r="NRZ112" s="86"/>
      <c r="NSA112" s="86"/>
      <c r="NSB112" s="86"/>
      <c r="NSC112" s="86"/>
      <c r="NSD112" s="86"/>
      <c r="NSE112" s="86"/>
      <c r="NSF112" s="86"/>
      <c r="NSG112" s="86"/>
      <c r="NSH112" s="86"/>
      <c r="NSI112" s="86"/>
      <c r="NSJ112" s="86"/>
      <c r="NSK112" s="86"/>
      <c r="NSL112" s="86"/>
      <c r="NSM112" s="86"/>
      <c r="NSN112" s="86"/>
      <c r="NSO112" s="86"/>
      <c r="NSP112" s="86"/>
      <c r="NSQ112" s="86"/>
      <c r="NSR112" s="86"/>
      <c r="NSS112" s="86"/>
      <c r="NST112" s="86"/>
      <c r="NSU112" s="86"/>
      <c r="NSV112" s="86"/>
      <c r="NSW112" s="86"/>
      <c r="NSX112" s="86"/>
      <c r="NSY112" s="86"/>
      <c r="NSZ112" s="86"/>
      <c r="NTA112" s="86"/>
      <c r="NTB112" s="86"/>
      <c r="NTC112" s="86"/>
      <c r="NTD112" s="86"/>
      <c r="NTE112" s="86"/>
      <c r="NTF112" s="86"/>
      <c r="NTG112" s="86"/>
      <c r="NTH112" s="86"/>
      <c r="NTI112" s="86"/>
      <c r="NTJ112" s="86"/>
      <c r="NTK112" s="86"/>
      <c r="NTL112" s="86"/>
      <c r="NTM112" s="86"/>
      <c r="NTN112" s="86"/>
      <c r="NTO112" s="86"/>
      <c r="NTP112" s="86"/>
      <c r="NTQ112" s="86"/>
      <c r="NTR112" s="86"/>
      <c r="NTS112" s="86"/>
      <c r="NTT112" s="86"/>
      <c r="NTU112" s="86"/>
      <c r="NTV112" s="86"/>
      <c r="NTW112" s="86"/>
      <c r="NTX112" s="86"/>
      <c r="NTY112" s="86"/>
      <c r="NTZ112" s="86"/>
      <c r="NUA112" s="86"/>
      <c r="NUB112" s="86"/>
      <c r="NUC112" s="86"/>
      <c r="NUD112" s="86"/>
      <c r="NUE112" s="86"/>
      <c r="NUF112" s="86"/>
      <c r="NUG112" s="86"/>
      <c r="NUH112" s="86"/>
      <c r="NUI112" s="86"/>
      <c r="NUJ112" s="86"/>
      <c r="NUK112" s="86"/>
      <c r="NUL112" s="86"/>
      <c r="NUM112" s="86"/>
      <c r="NUN112" s="86"/>
      <c r="NUO112" s="86"/>
      <c r="NUP112" s="86"/>
      <c r="NUQ112" s="86"/>
      <c r="NUR112" s="86"/>
      <c r="NUS112" s="86"/>
      <c r="NUT112" s="86"/>
      <c r="NUU112" s="86"/>
      <c r="NUV112" s="86"/>
      <c r="NUW112" s="86"/>
      <c r="NUX112" s="86"/>
      <c r="NUY112" s="86"/>
      <c r="NUZ112" s="86"/>
      <c r="NVA112" s="86"/>
      <c r="NVB112" s="86"/>
      <c r="NVC112" s="86"/>
      <c r="NVD112" s="86"/>
      <c r="NVE112" s="86"/>
      <c r="NVF112" s="86"/>
      <c r="NVG112" s="86"/>
      <c r="NVH112" s="86"/>
      <c r="NVI112" s="86"/>
      <c r="NVJ112" s="86"/>
      <c r="NVK112" s="86"/>
      <c r="NVL112" s="86"/>
      <c r="NVM112" s="86"/>
      <c r="NVN112" s="86"/>
      <c r="NVO112" s="86"/>
      <c r="NVP112" s="86"/>
      <c r="NVQ112" s="86"/>
      <c r="NVR112" s="86"/>
      <c r="NVS112" s="86"/>
      <c r="NVT112" s="86"/>
      <c r="NVU112" s="86"/>
      <c r="NVV112" s="86"/>
      <c r="NVW112" s="86"/>
      <c r="NVX112" s="86"/>
      <c r="NVY112" s="86"/>
      <c r="NVZ112" s="86"/>
      <c r="NWA112" s="86"/>
      <c r="NWB112" s="86"/>
      <c r="NWC112" s="86"/>
      <c r="NWD112" s="86"/>
      <c r="NWE112" s="86"/>
      <c r="NWF112" s="86"/>
      <c r="NWG112" s="86"/>
      <c r="NWH112" s="86"/>
      <c r="NWI112" s="86"/>
      <c r="NWJ112" s="86"/>
      <c r="NWK112" s="86"/>
      <c r="NWL112" s="86"/>
      <c r="NWM112" s="86"/>
      <c r="NWN112" s="86"/>
      <c r="NWO112" s="86"/>
      <c r="NWP112" s="86"/>
      <c r="NWQ112" s="86"/>
      <c r="NWR112" s="86"/>
      <c r="NWS112" s="86"/>
      <c r="NWT112" s="86"/>
      <c r="NWU112" s="86"/>
      <c r="NWV112" s="86"/>
      <c r="NWW112" s="86"/>
      <c r="NWX112" s="86"/>
      <c r="NWY112" s="86"/>
      <c r="NWZ112" s="86"/>
      <c r="NXA112" s="86"/>
      <c r="NXB112" s="86"/>
      <c r="NXC112" s="86"/>
      <c r="NXD112" s="86"/>
      <c r="NXE112" s="86"/>
      <c r="NXF112" s="86"/>
      <c r="NXG112" s="86"/>
      <c r="NXH112" s="86"/>
      <c r="NXI112" s="86"/>
      <c r="NXJ112" s="86"/>
      <c r="NXK112" s="86"/>
      <c r="NXL112" s="86"/>
      <c r="NXM112" s="86"/>
      <c r="NXN112" s="86"/>
      <c r="NXO112" s="86"/>
      <c r="NXP112" s="86"/>
      <c r="NXQ112" s="86"/>
      <c r="NXR112" s="86"/>
      <c r="NXS112" s="86"/>
      <c r="NXT112" s="86"/>
      <c r="NXU112" s="86"/>
      <c r="NXV112" s="86"/>
      <c r="NXW112" s="86"/>
      <c r="NXX112" s="86"/>
      <c r="NXY112" s="86"/>
      <c r="NXZ112" s="86"/>
      <c r="NYA112" s="86"/>
      <c r="NYB112" s="86"/>
      <c r="NYC112" s="86"/>
      <c r="NYD112" s="86"/>
      <c r="NYE112" s="86"/>
      <c r="NYF112" s="86"/>
      <c r="NYG112" s="86"/>
      <c r="NYH112" s="86"/>
      <c r="NYI112" s="86"/>
      <c r="NYJ112" s="86"/>
      <c r="NYK112" s="86"/>
      <c r="NYL112" s="86"/>
      <c r="NYM112" s="86"/>
      <c r="NYN112" s="86"/>
      <c r="NYO112" s="86"/>
      <c r="NYP112" s="86"/>
      <c r="NYQ112" s="86"/>
      <c r="NYR112" s="86"/>
      <c r="NYS112" s="86"/>
      <c r="NYT112" s="86"/>
      <c r="NYU112" s="86"/>
      <c r="NYV112" s="86"/>
      <c r="NYW112" s="86"/>
      <c r="NYX112" s="86"/>
      <c r="NYY112" s="86"/>
      <c r="NYZ112" s="86"/>
      <c r="NZA112" s="86"/>
      <c r="NZB112" s="86"/>
      <c r="NZC112" s="86"/>
      <c r="NZD112" s="86"/>
      <c r="NZE112" s="86"/>
      <c r="NZF112" s="86"/>
      <c r="NZG112" s="86"/>
      <c r="NZH112" s="86"/>
      <c r="NZI112" s="86"/>
      <c r="NZJ112" s="86"/>
      <c r="NZK112" s="86"/>
      <c r="NZL112" s="86"/>
      <c r="NZM112" s="86"/>
      <c r="NZN112" s="86"/>
      <c r="NZO112" s="86"/>
      <c r="NZP112" s="86"/>
      <c r="NZQ112" s="86"/>
      <c r="NZR112" s="86"/>
      <c r="NZS112" s="86"/>
      <c r="NZT112" s="86"/>
      <c r="NZU112" s="86"/>
      <c r="NZV112" s="86"/>
      <c r="NZW112" s="86"/>
      <c r="NZX112" s="86"/>
      <c r="NZY112" s="86"/>
      <c r="NZZ112" s="86"/>
      <c r="OAA112" s="86"/>
      <c r="OAB112" s="86"/>
      <c r="OAC112" s="86"/>
      <c r="OAD112" s="86"/>
      <c r="OAE112" s="86"/>
      <c r="OAF112" s="86"/>
      <c r="OAG112" s="86"/>
      <c r="OAH112" s="86"/>
      <c r="OAI112" s="86"/>
      <c r="OAJ112" s="86"/>
      <c r="OAK112" s="86"/>
      <c r="OAL112" s="86"/>
      <c r="OAM112" s="86"/>
      <c r="OAN112" s="86"/>
      <c r="OAO112" s="86"/>
      <c r="OAP112" s="86"/>
      <c r="OAQ112" s="86"/>
      <c r="OAR112" s="86"/>
      <c r="OAS112" s="86"/>
      <c r="OAT112" s="86"/>
      <c r="OAU112" s="86"/>
      <c r="OAV112" s="86"/>
      <c r="OAW112" s="86"/>
      <c r="OAX112" s="86"/>
      <c r="OAY112" s="86"/>
      <c r="OAZ112" s="86"/>
      <c r="OBA112" s="86"/>
      <c r="OBB112" s="86"/>
      <c r="OBC112" s="86"/>
      <c r="OBD112" s="86"/>
      <c r="OBE112" s="86"/>
      <c r="OBF112" s="86"/>
      <c r="OBG112" s="86"/>
      <c r="OBH112" s="86"/>
      <c r="OBI112" s="86"/>
      <c r="OBJ112" s="86"/>
      <c r="OBK112" s="86"/>
      <c r="OBL112" s="86"/>
      <c r="OBM112" s="86"/>
      <c r="OBN112" s="86"/>
      <c r="OBO112" s="86"/>
      <c r="OBP112" s="86"/>
      <c r="OBQ112" s="86"/>
      <c r="OBR112" s="86"/>
      <c r="OBS112" s="86"/>
      <c r="OBT112" s="86"/>
      <c r="OBU112" s="86"/>
      <c r="OBV112" s="86"/>
      <c r="OBW112" s="86"/>
      <c r="OBX112" s="86"/>
      <c r="OBY112" s="86"/>
      <c r="OBZ112" s="86"/>
      <c r="OCA112" s="86"/>
      <c r="OCB112" s="86"/>
      <c r="OCC112" s="86"/>
      <c r="OCD112" s="86"/>
      <c r="OCE112" s="86"/>
      <c r="OCF112" s="86"/>
      <c r="OCG112" s="86"/>
      <c r="OCH112" s="86"/>
      <c r="OCI112" s="86"/>
      <c r="OCJ112" s="86"/>
      <c r="OCK112" s="86"/>
      <c r="OCL112" s="86"/>
      <c r="OCM112" s="86"/>
      <c r="OCN112" s="86"/>
      <c r="OCO112" s="86"/>
      <c r="OCP112" s="86"/>
      <c r="OCQ112" s="86"/>
      <c r="OCR112" s="86"/>
      <c r="OCS112" s="86"/>
      <c r="OCT112" s="86"/>
      <c r="OCU112" s="86"/>
      <c r="OCV112" s="86"/>
      <c r="OCW112" s="86"/>
      <c r="OCX112" s="86"/>
      <c r="OCY112" s="86"/>
      <c r="OCZ112" s="86"/>
      <c r="ODA112" s="86"/>
      <c r="ODB112" s="86"/>
      <c r="ODC112" s="86"/>
      <c r="ODD112" s="86"/>
      <c r="ODE112" s="86"/>
      <c r="ODF112" s="86"/>
      <c r="ODG112" s="86"/>
      <c r="ODH112" s="86"/>
      <c r="ODI112" s="86"/>
      <c r="ODJ112" s="86"/>
      <c r="ODK112" s="86"/>
      <c r="ODL112" s="86"/>
      <c r="ODM112" s="86"/>
      <c r="ODN112" s="86"/>
      <c r="ODO112" s="86"/>
      <c r="ODP112" s="86"/>
      <c r="ODQ112" s="86"/>
      <c r="ODR112" s="86"/>
      <c r="ODS112" s="86"/>
      <c r="ODT112" s="86"/>
      <c r="ODU112" s="86"/>
      <c r="ODV112" s="86"/>
      <c r="ODW112" s="86"/>
      <c r="ODX112" s="86"/>
      <c r="ODY112" s="86"/>
      <c r="ODZ112" s="86"/>
      <c r="OEA112" s="86"/>
      <c r="OEB112" s="86"/>
      <c r="OEC112" s="86"/>
      <c r="OED112" s="86"/>
      <c r="OEE112" s="86"/>
      <c r="OEF112" s="86"/>
      <c r="OEG112" s="86"/>
      <c r="OEH112" s="86"/>
      <c r="OEI112" s="86"/>
      <c r="OEJ112" s="86"/>
      <c r="OEK112" s="86"/>
      <c r="OEL112" s="86"/>
      <c r="OEM112" s="86"/>
      <c r="OEN112" s="86"/>
      <c r="OEO112" s="86"/>
      <c r="OEP112" s="86"/>
      <c r="OEQ112" s="86"/>
      <c r="OER112" s="86"/>
      <c r="OES112" s="86"/>
      <c r="OET112" s="86"/>
      <c r="OEU112" s="86"/>
      <c r="OEV112" s="86"/>
      <c r="OEW112" s="86"/>
      <c r="OEX112" s="86"/>
      <c r="OEY112" s="86"/>
      <c r="OEZ112" s="86"/>
      <c r="OFA112" s="86"/>
      <c r="OFB112" s="86"/>
      <c r="OFC112" s="86"/>
      <c r="OFD112" s="86"/>
      <c r="OFE112" s="86"/>
      <c r="OFF112" s="86"/>
      <c r="OFG112" s="86"/>
      <c r="OFH112" s="86"/>
      <c r="OFI112" s="86"/>
      <c r="OFJ112" s="86"/>
      <c r="OFK112" s="86"/>
      <c r="OFL112" s="86"/>
      <c r="OFM112" s="86"/>
      <c r="OFN112" s="86"/>
      <c r="OFO112" s="86"/>
      <c r="OFP112" s="86"/>
      <c r="OFQ112" s="86"/>
      <c r="OFR112" s="86"/>
      <c r="OFS112" s="86"/>
      <c r="OFT112" s="86"/>
      <c r="OFU112" s="86"/>
      <c r="OFV112" s="86"/>
      <c r="OFW112" s="86"/>
      <c r="OFX112" s="86"/>
      <c r="OFY112" s="86"/>
      <c r="OFZ112" s="86"/>
      <c r="OGA112" s="86"/>
      <c r="OGB112" s="86"/>
      <c r="OGC112" s="86"/>
      <c r="OGD112" s="86"/>
      <c r="OGE112" s="86"/>
      <c r="OGF112" s="86"/>
      <c r="OGG112" s="86"/>
      <c r="OGH112" s="86"/>
      <c r="OGI112" s="86"/>
      <c r="OGJ112" s="86"/>
      <c r="OGK112" s="86"/>
      <c r="OGL112" s="86"/>
      <c r="OGM112" s="86"/>
      <c r="OGN112" s="86"/>
      <c r="OGO112" s="86"/>
      <c r="OGP112" s="86"/>
      <c r="OGQ112" s="86"/>
      <c r="OGR112" s="86"/>
      <c r="OGS112" s="86"/>
      <c r="OGT112" s="86"/>
      <c r="OGU112" s="86"/>
      <c r="OGV112" s="86"/>
      <c r="OGW112" s="86"/>
      <c r="OGX112" s="86"/>
      <c r="OGY112" s="86"/>
      <c r="OGZ112" s="86"/>
      <c r="OHA112" s="86"/>
      <c r="OHB112" s="86"/>
      <c r="OHC112" s="86"/>
      <c r="OHD112" s="86"/>
      <c r="OHE112" s="86"/>
      <c r="OHF112" s="86"/>
      <c r="OHG112" s="86"/>
      <c r="OHH112" s="86"/>
      <c r="OHI112" s="86"/>
      <c r="OHJ112" s="86"/>
      <c r="OHK112" s="86"/>
      <c r="OHL112" s="86"/>
      <c r="OHM112" s="86"/>
      <c r="OHN112" s="86"/>
      <c r="OHO112" s="86"/>
      <c r="OHP112" s="86"/>
      <c r="OHQ112" s="86"/>
      <c r="OHR112" s="86"/>
      <c r="OHS112" s="86"/>
      <c r="OHT112" s="86"/>
      <c r="OHU112" s="86"/>
      <c r="OHV112" s="86"/>
      <c r="OHW112" s="86"/>
      <c r="OHX112" s="86"/>
      <c r="OHY112" s="86"/>
      <c r="OHZ112" s="86"/>
      <c r="OIA112" s="86"/>
      <c r="OIB112" s="86"/>
      <c r="OIC112" s="86"/>
      <c r="OID112" s="86"/>
      <c r="OIE112" s="86"/>
      <c r="OIF112" s="86"/>
      <c r="OIG112" s="86"/>
      <c r="OIH112" s="86"/>
      <c r="OII112" s="86"/>
      <c r="OIJ112" s="86"/>
      <c r="OIK112" s="86"/>
      <c r="OIL112" s="86"/>
      <c r="OIM112" s="86"/>
      <c r="OIN112" s="86"/>
      <c r="OIO112" s="86"/>
      <c r="OIP112" s="86"/>
      <c r="OIQ112" s="86"/>
      <c r="OIR112" s="86"/>
      <c r="OIS112" s="86"/>
      <c r="OIT112" s="86"/>
      <c r="OIU112" s="86"/>
      <c r="OIV112" s="86"/>
      <c r="OIW112" s="86"/>
      <c r="OIX112" s="86"/>
      <c r="OIY112" s="86"/>
      <c r="OIZ112" s="86"/>
      <c r="OJA112" s="86"/>
      <c r="OJB112" s="86"/>
      <c r="OJC112" s="86"/>
      <c r="OJD112" s="86"/>
      <c r="OJE112" s="86"/>
      <c r="OJF112" s="86"/>
      <c r="OJG112" s="86"/>
      <c r="OJH112" s="86"/>
      <c r="OJI112" s="86"/>
      <c r="OJJ112" s="86"/>
      <c r="OJK112" s="86"/>
      <c r="OJL112" s="86"/>
      <c r="OJM112" s="86"/>
      <c r="OJN112" s="86"/>
      <c r="OJO112" s="86"/>
      <c r="OJP112" s="86"/>
      <c r="OJQ112" s="86"/>
      <c r="OJR112" s="86"/>
      <c r="OJS112" s="86"/>
      <c r="OJT112" s="86"/>
      <c r="OJU112" s="86"/>
      <c r="OJV112" s="86"/>
      <c r="OJW112" s="86"/>
      <c r="OJX112" s="86"/>
      <c r="OJY112" s="86"/>
      <c r="OJZ112" s="86"/>
      <c r="OKA112" s="86"/>
      <c r="OKB112" s="86"/>
      <c r="OKC112" s="86"/>
      <c r="OKD112" s="86"/>
      <c r="OKE112" s="86"/>
      <c r="OKF112" s="86"/>
      <c r="OKG112" s="86"/>
      <c r="OKH112" s="86"/>
      <c r="OKI112" s="86"/>
      <c r="OKJ112" s="86"/>
      <c r="OKK112" s="86"/>
      <c r="OKL112" s="86"/>
      <c r="OKM112" s="86"/>
      <c r="OKN112" s="86"/>
      <c r="OKO112" s="86"/>
      <c r="OKP112" s="86"/>
      <c r="OKQ112" s="86"/>
      <c r="OKR112" s="86"/>
      <c r="OKS112" s="86"/>
      <c r="OKT112" s="86"/>
      <c r="OKU112" s="86"/>
      <c r="OKV112" s="86"/>
      <c r="OKW112" s="86"/>
      <c r="OKX112" s="86"/>
      <c r="OKY112" s="86"/>
      <c r="OKZ112" s="86"/>
      <c r="OLA112" s="86"/>
      <c r="OLB112" s="86"/>
      <c r="OLC112" s="86"/>
      <c r="OLD112" s="86"/>
      <c r="OLE112" s="86"/>
      <c r="OLF112" s="86"/>
      <c r="OLG112" s="86"/>
      <c r="OLH112" s="86"/>
      <c r="OLI112" s="86"/>
      <c r="OLJ112" s="86"/>
      <c r="OLK112" s="86"/>
      <c r="OLL112" s="86"/>
      <c r="OLM112" s="86"/>
      <c r="OLN112" s="86"/>
      <c r="OLO112" s="86"/>
      <c r="OLP112" s="86"/>
      <c r="OLQ112" s="86"/>
      <c r="OLR112" s="86"/>
      <c r="OLS112" s="86"/>
      <c r="OLT112" s="86"/>
      <c r="OLU112" s="86"/>
      <c r="OLV112" s="86"/>
      <c r="OLW112" s="86"/>
      <c r="OLX112" s="86"/>
      <c r="OLY112" s="86"/>
      <c r="OLZ112" s="86"/>
      <c r="OMA112" s="86"/>
      <c r="OMB112" s="86"/>
      <c r="OMC112" s="86"/>
      <c r="OMD112" s="86"/>
      <c r="OME112" s="86"/>
      <c r="OMF112" s="86"/>
      <c r="OMG112" s="86"/>
      <c r="OMH112" s="86"/>
      <c r="OMI112" s="86"/>
      <c r="OMJ112" s="86"/>
      <c r="OMK112" s="86"/>
      <c r="OML112" s="86"/>
      <c r="OMM112" s="86"/>
      <c r="OMN112" s="86"/>
      <c r="OMO112" s="86"/>
      <c r="OMP112" s="86"/>
      <c r="OMQ112" s="86"/>
      <c r="OMR112" s="86"/>
      <c r="OMS112" s="86"/>
      <c r="OMT112" s="86"/>
      <c r="OMU112" s="86"/>
      <c r="OMV112" s="86"/>
      <c r="OMW112" s="86"/>
      <c r="OMX112" s="86"/>
      <c r="OMY112" s="86"/>
      <c r="OMZ112" s="86"/>
      <c r="ONA112" s="86"/>
      <c r="ONB112" s="86"/>
      <c r="ONC112" s="86"/>
      <c r="OND112" s="86"/>
      <c r="ONE112" s="86"/>
      <c r="ONF112" s="86"/>
      <c r="ONG112" s="86"/>
      <c r="ONH112" s="86"/>
      <c r="ONI112" s="86"/>
      <c r="ONJ112" s="86"/>
      <c r="ONK112" s="86"/>
      <c r="ONL112" s="86"/>
      <c r="ONM112" s="86"/>
      <c r="ONN112" s="86"/>
      <c r="ONO112" s="86"/>
      <c r="ONP112" s="86"/>
      <c r="ONQ112" s="86"/>
      <c r="ONR112" s="86"/>
      <c r="ONS112" s="86"/>
      <c r="ONT112" s="86"/>
      <c r="ONU112" s="86"/>
      <c r="ONV112" s="86"/>
      <c r="ONW112" s="86"/>
      <c r="ONX112" s="86"/>
      <c r="ONY112" s="86"/>
      <c r="ONZ112" s="86"/>
      <c r="OOA112" s="86"/>
      <c r="OOB112" s="86"/>
      <c r="OOC112" s="86"/>
      <c r="OOD112" s="86"/>
      <c r="OOE112" s="86"/>
      <c r="OOF112" s="86"/>
      <c r="OOG112" s="86"/>
      <c r="OOH112" s="86"/>
      <c r="OOI112" s="86"/>
      <c r="OOJ112" s="86"/>
      <c r="OOK112" s="86"/>
      <c r="OOL112" s="86"/>
      <c r="OOM112" s="86"/>
      <c r="OON112" s="86"/>
      <c r="OOO112" s="86"/>
      <c r="OOP112" s="86"/>
      <c r="OOQ112" s="86"/>
      <c r="OOR112" s="86"/>
      <c r="OOS112" s="86"/>
      <c r="OOT112" s="86"/>
      <c r="OOU112" s="86"/>
      <c r="OOV112" s="86"/>
      <c r="OOW112" s="86"/>
      <c r="OOX112" s="86"/>
      <c r="OOY112" s="86"/>
      <c r="OOZ112" s="86"/>
      <c r="OPA112" s="86"/>
      <c r="OPB112" s="86"/>
      <c r="OPC112" s="86"/>
      <c r="OPD112" s="86"/>
      <c r="OPE112" s="86"/>
      <c r="OPF112" s="86"/>
      <c r="OPG112" s="86"/>
      <c r="OPH112" s="86"/>
      <c r="OPI112" s="86"/>
      <c r="OPJ112" s="86"/>
      <c r="OPK112" s="86"/>
      <c r="OPL112" s="86"/>
      <c r="OPM112" s="86"/>
      <c r="OPN112" s="86"/>
      <c r="OPO112" s="86"/>
      <c r="OPP112" s="86"/>
      <c r="OPQ112" s="86"/>
      <c r="OPR112" s="86"/>
      <c r="OPS112" s="86"/>
      <c r="OPT112" s="86"/>
      <c r="OPU112" s="86"/>
      <c r="OPV112" s="86"/>
      <c r="OPW112" s="86"/>
      <c r="OPX112" s="86"/>
      <c r="OPY112" s="86"/>
      <c r="OPZ112" s="86"/>
      <c r="OQA112" s="86"/>
      <c r="OQB112" s="86"/>
      <c r="OQC112" s="86"/>
      <c r="OQD112" s="86"/>
      <c r="OQE112" s="86"/>
      <c r="OQF112" s="86"/>
      <c r="OQG112" s="86"/>
      <c r="OQH112" s="86"/>
      <c r="OQI112" s="86"/>
      <c r="OQJ112" s="86"/>
      <c r="OQK112" s="86"/>
      <c r="OQL112" s="86"/>
      <c r="OQM112" s="86"/>
      <c r="OQN112" s="86"/>
      <c r="OQO112" s="86"/>
      <c r="OQP112" s="86"/>
      <c r="OQQ112" s="86"/>
      <c r="OQR112" s="86"/>
      <c r="OQS112" s="86"/>
      <c r="OQT112" s="86"/>
      <c r="OQU112" s="86"/>
      <c r="OQV112" s="86"/>
      <c r="OQW112" s="86"/>
      <c r="OQX112" s="86"/>
      <c r="OQY112" s="86"/>
      <c r="OQZ112" s="86"/>
      <c r="ORA112" s="86"/>
      <c r="ORB112" s="86"/>
      <c r="ORC112" s="86"/>
      <c r="ORD112" s="86"/>
      <c r="ORE112" s="86"/>
      <c r="ORF112" s="86"/>
      <c r="ORG112" s="86"/>
      <c r="ORH112" s="86"/>
      <c r="ORI112" s="86"/>
      <c r="ORJ112" s="86"/>
      <c r="ORK112" s="86"/>
      <c r="ORL112" s="86"/>
      <c r="ORM112" s="86"/>
      <c r="ORN112" s="86"/>
      <c r="ORO112" s="86"/>
      <c r="ORP112" s="86"/>
      <c r="ORQ112" s="86"/>
      <c r="ORR112" s="86"/>
      <c r="ORS112" s="86"/>
      <c r="ORT112" s="86"/>
      <c r="ORU112" s="86"/>
      <c r="ORV112" s="86"/>
      <c r="ORW112" s="86"/>
      <c r="ORX112" s="86"/>
      <c r="ORY112" s="86"/>
      <c r="ORZ112" s="86"/>
      <c r="OSA112" s="86"/>
      <c r="OSB112" s="86"/>
      <c r="OSC112" s="86"/>
      <c r="OSD112" s="86"/>
      <c r="OSE112" s="86"/>
      <c r="OSF112" s="86"/>
      <c r="OSG112" s="86"/>
      <c r="OSH112" s="86"/>
      <c r="OSI112" s="86"/>
      <c r="OSJ112" s="86"/>
      <c r="OSK112" s="86"/>
      <c r="OSL112" s="86"/>
      <c r="OSM112" s="86"/>
      <c r="OSN112" s="86"/>
      <c r="OSO112" s="86"/>
      <c r="OSP112" s="86"/>
      <c r="OSQ112" s="86"/>
      <c r="OSR112" s="86"/>
      <c r="OSS112" s="86"/>
      <c r="OST112" s="86"/>
      <c r="OSU112" s="86"/>
      <c r="OSV112" s="86"/>
      <c r="OSW112" s="86"/>
      <c r="OSX112" s="86"/>
      <c r="OSY112" s="86"/>
      <c r="OSZ112" s="86"/>
      <c r="OTA112" s="86"/>
      <c r="OTB112" s="86"/>
      <c r="OTC112" s="86"/>
      <c r="OTD112" s="86"/>
      <c r="OTE112" s="86"/>
      <c r="OTF112" s="86"/>
      <c r="OTG112" s="86"/>
      <c r="OTH112" s="86"/>
      <c r="OTI112" s="86"/>
      <c r="OTJ112" s="86"/>
      <c r="OTK112" s="86"/>
      <c r="OTL112" s="86"/>
      <c r="OTM112" s="86"/>
      <c r="OTN112" s="86"/>
      <c r="OTO112" s="86"/>
      <c r="OTP112" s="86"/>
      <c r="OTQ112" s="86"/>
      <c r="OTR112" s="86"/>
      <c r="OTS112" s="86"/>
      <c r="OTT112" s="86"/>
      <c r="OTU112" s="86"/>
      <c r="OTV112" s="86"/>
      <c r="OTW112" s="86"/>
      <c r="OTX112" s="86"/>
      <c r="OTY112" s="86"/>
      <c r="OTZ112" s="86"/>
      <c r="OUA112" s="86"/>
      <c r="OUB112" s="86"/>
      <c r="OUC112" s="86"/>
      <c r="OUD112" s="86"/>
      <c r="OUE112" s="86"/>
      <c r="OUF112" s="86"/>
      <c r="OUG112" s="86"/>
      <c r="OUH112" s="86"/>
      <c r="OUI112" s="86"/>
      <c r="OUJ112" s="86"/>
      <c r="OUK112" s="86"/>
      <c r="OUL112" s="86"/>
      <c r="OUM112" s="86"/>
      <c r="OUN112" s="86"/>
      <c r="OUO112" s="86"/>
      <c r="OUP112" s="86"/>
      <c r="OUQ112" s="86"/>
      <c r="OUR112" s="86"/>
      <c r="OUS112" s="86"/>
      <c r="OUT112" s="86"/>
      <c r="OUU112" s="86"/>
      <c r="OUV112" s="86"/>
      <c r="OUW112" s="86"/>
      <c r="OUX112" s="86"/>
      <c r="OUY112" s="86"/>
      <c r="OUZ112" s="86"/>
      <c r="OVA112" s="86"/>
      <c r="OVB112" s="86"/>
      <c r="OVC112" s="86"/>
      <c r="OVD112" s="86"/>
      <c r="OVE112" s="86"/>
      <c r="OVF112" s="86"/>
      <c r="OVG112" s="86"/>
      <c r="OVH112" s="86"/>
      <c r="OVI112" s="86"/>
      <c r="OVJ112" s="86"/>
      <c r="OVK112" s="86"/>
      <c r="OVL112" s="86"/>
      <c r="OVM112" s="86"/>
      <c r="OVN112" s="86"/>
      <c r="OVO112" s="86"/>
      <c r="OVP112" s="86"/>
      <c r="OVQ112" s="86"/>
      <c r="OVR112" s="86"/>
      <c r="OVS112" s="86"/>
      <c r="OVT112" s="86"/>
      <c r="OVU112" s="86"/>
      <c r="OVV112" s="86"/>
      <c r="OVW112" s="86"/>
      <c r="OVX112" s="86"/>
      <c r="OVY112" s="86"/>
      <c r="OVZ112" s="86"/>
      <c r="OWA112" s="86"/>
      <c r="OWB112" s="86"/>
      <c r="OWC112" s="86"/>
      <c r="OWD112" s="86"/>
      <c r="OWE112" s="86"/>
      <c r="OWF112" s="86"/>
      <c r="OWG112" s="86"/>
      <c r="OWH112" s="86"/>
      <c r="OWI112" s="86"/>
      <c r="OWJ112" s="86"/>
      <c r="OWK112" s="86"/>
      <c r="OWL112" s="86"/>
      <c r="OWM112" s="86"/>
      <c r="OWN112" s="86"/>
      <c r="OWO112" s="86"/>
      <c r="OWP112" s="86"/>
      <c r="OWQ112" s="86"/>
      <c r="OWR112" s="86"/>
      <c r="OWS112" s="86"/>
      <c r="OWT112" s="86"/>
      <c r="OWU112" s="86"/>
      <c r="OWV112" s="86"/>
      <c r="OWW112" s="86"/>
      <c r="OWX112" s="86"/>
      <c r="OWY112" s="86"/>
      <c r="OWZ112" s="86"/>
      <c r="OXA112" s="86"/>
      <c r="OXB112" s="86"/>
      <c r="OXC112" s="86"/>
      <c r="OXD112" s="86"/>
      <c r="OXE112" s="86"/>
      <c r="OXF112" s="86"/>
      <c r="OXG112" s="86"/>
      <c r="OXH112" s="86"/>
      <c r="OXI112" s="86"/>
      <c r="OXJ112" s="86"/>
      <c r="OXK112" s="86"/>
      <c r="OXL112" s="86"/>
      <c r="OXM112" s="86"/>
      <c r="OXN112" s="86"/>
      <c r="OXO112" s="86"/>
      <c r="OXP112" s="86"/>
      <c r="OXQ112" s="86"/>
      <c r="OXR112" s="86"/>
      <c r="OXS112" s="86"/>
      <c r="OXT112" s="86"/>
      <c r="OXU112" s="86"/>
      <c r="OXV112" s="86"/>
      <c r="OXW112" s="86"/>
      <c r="OXX112" s="86"/>
      <c r="OXY112" s="86"/>
      <c r="OXZ112" s="86"/>
      <c r="OYA112" s="86"/>
      <c r="OYB112" s="86"/>
      <c r="OYC112" s="86"/>
      <c r="OYD112" s="86"/>
      <c r="OYE112" s="86"/>
      <c r="OYF112" s="86"/>
      <c r="OYG112" s="86"/>
      <c r="OYH112" s="86"/>
      <c r="OYI112" s="86"/>
      <c r="OYJ112" s="86"/>
      <c r="OYK112" s="86"/>
      <c r="OYL112" s="86"/>
      <c r="OYM112" s="86"/>
      <c r="OYN112" s="86"/>
      <c r="OYO112" s="86"/>
      <c r="OYP112" s="86"/>
      <c r="OYQ112" s="86"/>
      <c r="OYR112" s="86"/>
      <c r="OYS112" s="86"/>
      <c r="OYT112" s="86"/>
      <c r="OYU112" s="86"/>
      <c r="OYV112" s="86"/>
      <c r="OYW112" s="86"/>
      <c r="OYX112" s="86"/>
      <c r="OYY112" s="86"/>
      <c r="OYZ112" s="86"/>
      <c r="OZA112" s="86"/>
      <c r="OZB112" s="86"/>
      <c r="OZC112" s="86"/>
      <c r="OZD112" s="86"/>
      <c r="OZE112" s="86"/>
      <c r="OZF112" s="86"/>
      <c r="OZG112" s="86"/>
      <c r="OZH112" s="86"/>
      <c r="OZI112" s="86"/>
      <c r="OZJ112" s="86"/>
      <c r="OZK112" s="86"/>
      <c r="OZL112" s="86"/>
      <c r="OZM112" s="86"/>
      <c r="OZN112" s="86"/>
      <c r="OZO112" s="86"/>
      <c r="OZP112" s="86"/>
      <c r="OZQ112" s="86"/>
      <c r="OZR112" s="86"/>
      <c r="OZS112" s="86"/>
      <c r="OZT112" s="86"/>
      <c r="OZU112" s="86"/>
      <c r="OZV112" s="86"/>
      <c r="OZW112" s="86"/>
      <c r="OZX112" s="86"/>
      <c r="OZY112" s="86"/>
      <c r="OZZ112" s="86"/>
      <c r="PAA112" s="86"/>
      <c r="PAB112" s="86"/>
      <c r="PAC112" s="86"/>
      <c r="PAD112" s="86"/>
      <c r="PAE112" s="86"/>
      <c r="PAF112" s="86"/>
      <c r="PAG112" s="86"/>
      <c r="PAH112" s="86"/>
      <c r="PAI112" s="86"/>
      <c r="PAJ112" s="86"/>
      <c r="PAK112" s="86"/>
      <c r="PAL112" s="86"/>
      <c r="PAM112" s="86"/>
      <c r="PAN112" s="86"/>
      <c r="PAO112" s="86"/>
      <c r="PAP112" s="86"/>
      <c r="PAQ112" s="86"/>
      <c r="PAR112" s="86"/>
      <c r="PAS112" s="86"/>
      <c r="PAT112" s="86"/>
      <c r="PAU112" s="86"/>
      <c r="PAV112" s="86"/>
      <c r="PAW112" s="86"/>
      <c r="PAX112" s="86"/>
      <c r="PAY112" s="86"/>
      <c r="PAZ112" s="86"/>
      <c r="PBA112" s="86"/>
      <c r="PBB112" s="86"/>
      <c r="PBC112" s="86"/>
      <c r="PBD112" s="86"/>
      <c r="PBE112" s="86"/>
      <c r="PBF112" s="86"/>
      <c r="PBG112" s="86"/>
      <c r="PBH112" s="86"/>
      <c r="PBI112" s="86"/>
      <c r="PBJ112" s="86"/>
      <c r="PBK112" s="86"/>
      <c r="PBL112" s="86"/>
      <c r="PBM112" s="86"/>
      <c r="PBN112" s="86"/>
      <c r="PBO112" s="86"/>
      <c r="PBP112" s="86"/>
      <c r="PBQ112" s="86"/>
      <c r="PBR112" s="86"/>
      <c r="PBS112" s="86"/>
      <c r="PBT112" s="86"/>
      <c r="PBU112" s="86"/>
      <c r="PBV112" s="86"/>
      <c r="PBW112" s="86"/>
      <c r="PBX112" s="86"/>
      <c r="PBY112" s="86"/>
      <c r="PBZ112" s="86"/>
      <c r="PCA112" s="86"/>
      <c r="PCB112" s="86"/>
      <c r="PCC112" s="86"/>
      <c r="PCD112" s="86"/>
      <c r="PCE112" s="86"/>
      <c r="PCF112" s="86"/>
      <c r="PCG112" s="86"/>
      <c r="PCH112" s="86"/>
      <c r="PCI112" s="86"/>
      <c r="PCJ112" s="86"/>
      <c r="PCK112" s="86"/>
      <c r="PCL112" s="86"/>
      <c r="PCM112" s="86"/>
      <c r="PCN112" s="86"/>
      <c r="PCO112" s="86"/>
      <c r="PCP112" s="86"/>
      <c r="PCQ112" s="86"/>
      <c r="PCR112" s="86"/>
      <c r="PCS112" s="86"/>
      <c r="PCT112" s="86"/>
      <c r="PCU112" s="86"/>
      <c r="PCV112" s="86"/>
      <c r="PCW112" s="86"/>
      <c r="PCX112" s="86"/>
      <c r="PCY112" s="86"/>
      <c r="PCZ112" s="86"/>
      <c r="PDA112" s="86"/>
      <c r="PDB112" s="86"/>
      <c r="PDC112" s="86"/>
      <c r="PDD112" s="86"/>
      <c r="PDE112" s="86"/>
      <c r="PDF112" s="86"/>
      <c r="PDG112" s="86"/>
      <c r="PDH112" s="86"/>
      <c r="PDI112" s="86"/>
      <c r="PDJ112" s="86"/>
      <c r="PDK112" s="86"/>
      <c r="PDL112" s="86"/>
      <c r="PDM112" s="86"/>
      <c r="PDN112" s="86"/>
      <c r="PDO112" s="86"/>
      <c r="PDP112" s="86"/>
      <c r="PDQ112" s="86"/>
      <c r="PDR112" s="86"/>
      <c r="PDS112" s="86"/>
      <c r="PDT112" s="86"/>
      <c r="PDU112" s="86"/>
      <c r="PDV112" s="86"/>
      <c r="PDW112" s="86"/>
      <c r="PDX112" s="86"/>
      <c r="PDY112" s="86"/>
      <c r="PDZ112" s="86"/>
      <c r="PEA112" s="86"/>
      <c r="PEB112" s="86"/>
      <c r="PEC112" s="86"/>
      <c r="PED112" s="86"/>
      <c r="PEE112" s="86"/>
      <c r="PEF112" s="86"/>
      <c r="PEG112" s="86"/>
      <c r="PEH112" s="86"/>
      <c r="PEI112" s="86"/>
      <c r="PEJ112" s="86"/>
      <c r="PEK112" s="86"/>
      <c r="PEL112" s="86"/>
      <c r="PEM112" s="86"/>
      <c r="PEN112" s="86"/>
      <c r="PEO112" s="86"/>
      <c r="PEP112" s="86"/>
      <c r="PEQ112" s="86"/>
      <c r="PER112" s="86"/>
      <c r="PES112" s="86"/>
      <c r="PET112" s="86"/>
      <c r="PEU112" s="86"/>
      <c r="PEV112" s="86"/>
      <c r="PEW112" s="86"/>
      <c r="PEX112" s="86"/>
      <c r="PEY112" s="86"/>
      <c r="PEZ112" s="86"/>
      <c r="PFA112" s="86"/>
      <c r="PFB112" s="86"/>
      <c r="PFC112" s="86"/>
      <c r="PFD112" s="86"/>
      <c r="PFE112" s="86"/>
      <c r="PFF112" s="86"/>
      <c r="PFG112" s="86"/>
      <c r="PFH112" s="86"/>
      <c r="PFI112" s="86"/>
      <c r="PFJ112" s="86"/>
      <c r="PFK112" s="86"/>
      <c r="PFL112" s="86"/>
      <c r="PFM112" s="86"/>
      <c r="PFN112" s="86"/>
      <c r="PFO112" s="86"/>
      <c r="PFP112" s="86"/>
      <c r="PFQ112" s="86"/>
      <c r="PFR112" s="86"/>
      <c r="PFS112" s="86"/>
      <c r="PFT112" s="86"/>
      <c r="PFU112" s="86"/>
      <c r="PFV112" s="86"/>
      <c r="PFW112" s="86"/>
      <c r="PFX112" s="86"/>
      <c r="PFY112" s="86"/>
      <c r="PFZ112" s="86"/>
      <c r="PGA112" s="86"/>
      <c r="PGB112" s="86"/>
      <c r="PGC112" s="86"/>
      <c r="PGD112" s="86"/>
      <c r="PGE112" s="86"/>
      <c r="PGF112" s="86"/>
      <c r="PGG112" s="86"/>
      <c r="PGH112" s="86"/>
      <c r="PGI112" s="86"/>
      <c r="PGJ112" s="86"/>
      <c r="PGK112" s="86"/>
      <c r="PGL112" s="86"/>
      <c r="PGM112" s="86"/>
      <c r="PGN112" s="86"/>
      <c r="PGO112" s="86"/>
      <c r="PGP112" s="86"/>
      <c r="PGQ112" s="86"/>
      <c r="PGR112" s="86"/>
      <c r="PGS112" s="86"/>
      <c r="PGT112" s="86"/>
      <c r="PGU112" s="86"/>
      <c r="PGV112" s="86"/>
      <c r="PGW112" s="86"/>
      <c r="PGX112" s="86"/>
      <c r="PGY112" s="86"/>
      <c r="PGZ112" s="86"/>
      <c r="PHA112" s="86"/>
      <c r="PHB112" s="86"/>
      <c r="PHC112" s="86"/>
      <c r="PHD112" s="86"/>
      <c r="PHE112" s="86"/>
      <c r="PHF112" s="86"/>
      <c r="PHG112" s="86"/>
      <c r="PHH112" s="86"/>
      <c r="PHI112" s="86"/>
      <c r="PHJ112" s="86"/>
      <c r="PHK112" s="86"/>
      <c r="PHL112" s="86"/>
      <c r="PHM112" s="86"/>
      <c r="PHN112" s="86"/>
      <c r="PHO112" s="86"/>
      <c r="PHP112" s="86"/>
      <c r="PHQ112" s="86"/>
      <c r="PHR112" s="86"/>
      <c r="PHS112" s="86"/>
      <c r="PHT112" s="86"/>
      <c r="PHU112" s="86"/>
      <c r="PHV112" s="86"/>
      <c r="PHW112" s="86"/>
      <c r="PHX112" s="86"/>
      <c r="PHY112" s="86"/>
      <c r="PHZ112" s="86"/>
      <c r="PIA112" s="86"/>
      <c r="PIB112" s="86"/>
      <c r="PIC112" s="86"/>
      <c r="PID112" s="86"/>
      <c r="PIE112" s="86"/>
      <c r="PIF112" s="86"/>
      <c r="PIG112" s="86"/>
      <c r="PIH112" s="86"/>
      <c r="PII112" s="86"/>
      <c r="PIJ112" s="86"/>
      <c r="PIK112" s="86"/>
      <c r="PIL112" s="86"/>
      <c r="PIM112" s="86"/>
      <c r="PIN112" s="86"/>
      <c r="PIO112" s="86"/>
      <c r="PIP112" s="86"/>
      <c r="PIQ112" s="86"/>
      <c r="PIR112" s="86"/>
      <c r="PIS112" s="86"/>
      <c r="PIT112" s="86"/>
      <c r="PIU112" s="86"/>
      <c r="PIV112" s="86"/>
      <c r="PIW112" s="86"/>
      <c r="PIX112" s="86"/>
      <c r="PIY112" s="86"/>
      <c r="PIZ112" s="86"/>
      <c r="PJA112" s="86"/>
      <c r="PJB112" s="86"/>
      <c r="PJC112" s="86"/>
      <c r="PJD112" s="86"/>
      <c r="PJE112" s="86"/>
      <c r="PJF112" s="86"/>
      <c r="PJG112" s="86"/>
      <c r="PJH112" s="86"/>
      <c r="PJI112" s="86"/>
      <c r="PJJ112" s="86"/>
      <c r="PJK112" s="86"/>
      <c r="PJL112" s="86"/>
      <c r="PJM112" s="86"/>
      <c r="PJN112" s="86"/>
      <c r="PJO112" s="86"/>
      <c r="PJP112" s="86"/>
      <c r="PJQ112" s="86"/>
      <c r="PJR112" s="86"/>
      <c r="PJS112" s="86"/>
      <c r="PJT112" s="86"/>
      <c r="PJU112" s="86"/>
      <c r="PJV112" s="86"/>
      <c r="PJW112" s="86"/>
      <c r="PJX112" s="86"/>
      <c r="PJY112" s="86"/>
      <c r="PJZ112" s="86"/>
      <c r="PKA112" s="86"/>
      <c r="PKB112" s="86"/>
      <c r="PKC112" s="86"/>
      <c r="PKD112" s="86"/>
      <c r="PKE112" s="86"/>
      <c r="PKF112" s="86"/>
      <c r="PKG112" s="86"/>
      <c r="PKH112" s="86"/>
      <c r="PKI112" s="86"/>
      <c r="PKJ112" s="86"/>
      <c r="PKK112" s="86"/>
      <c r="PKL112" s="86"/>
      <c r="PKM112" s="86"/>
      <c r="PKN112" s="86"/>
      <c r="PKO112" s="86"/>
      <c r="PKP112" s="86"/>
      <c r="PKQ112" s="86"/>
      <c r="PKR112" s="86"/>
      <c r="PKS112" s="86"/>
      <c r="PKT112" s="86"/>
      <c r="PKU112" s="86"/>
      <c r="PKV112" s="86"/>
      <c r="PKW112" s="86"/>
      <c r="PKX112" s="86"/>
      <c r="PKY112" s="86"/>
      <c r="PKZ112" s="86"/>
      <c r="PLA112" s="86"/>
      <c r="PLB112" s="86"/>
      <c r="PLC112" s="86"/>
      <c r="PLD112" s="86"/>
      <c r="PLE112" s="86"/>
      <c r="PLF112" s="86"/>
      <c r="PLG112" s="86"/>
      <c r="PLH112" s="86"/>
      <c r="PLI112" s="86"/>
      <c r="PLJ112" s="86"/>
      <c r="PLK112" s="86"/>
      <c r="PLL112" s="86"/>
      <c r="PLM112" s="86"/>
      <c r="PLN112" s="86"/>
      <c r="PLO112" s="86"/>
      <c r="PLP112" s="86"/>
      <c r="PLQ112" s="86"/>
      <c r="PLR112" s="86"/>
      <c r="PLS112" s="86"/>
      <c r="PLT112" s="86"/>
      <c r="PLU112" s="86"/>
      <c r="PLV112" s="86"/>
      <c r="PLW112" s="86"/>
      <c r="PLX112" s="86"/>
      <c r="PLY112" s="86"/>
      <c r="PLZ112" s="86"/>
      <c r="PMA112" s="86"/>
      <c r="PMB112" s="86"/>
      <c r="PMC112" s="86"/>
      <c r="PMD112" s="86"/>
      <c r="PME112" s="86"/>
      <c r="PMF112" s="86"/>
      <c r="PMG112" s="86"/>
      <c r="PMH112" s="86"/>
      <c r="PMI112" s="86"/>
      <c r="PMJ112" s="86"/>
      <c r="PMK112" s="86"/>
      <c r="PML112" s="86"/>
      <c r="PMM112" s="86"/>
      <c r="PMN112" s="86"/>
      <c r="PMO112" s="86"/>
      <c r="PMP112" s="86"/>
      <c r="PMQ112" s="86"/>
      <c r="PMR112" s="86"/>
      <c r="PMS112" s="86"/>
      <c r="PMT112" s="86"/>
      <c r="PMU112" s="86"/>
      <c r="PMV112" s="86"/>
      <c r="PMW112" s="86"/>
      <c r="PMX112" s="86"/>
      <c r="PMY112" s="86"/>
      <c r="PMZ112" s="86"/>
      <c r="PNA112" s="86"/>
      <c r="PNB112" s="86"/>
      <c r="PNC112" s="86"/>
      <c r="PND112" s="86"/>
      <c r="PNE112" s="86"/>
      <c r="PNF112" s="86"/>
      <c r="PNG112" s="86"/>
      <c r="PNH112" s="86"/>
      <c r="PNI112" s="86"/>
      <c r="PNJ112" s="86"/>
      <c r="PNK112" s="86"/>
      <c r="PNL112" s="86"/>
      <c r="PNM112" s="86"/>
      <c r="PNN112" s="86"/>
      <c r="PNO112" s="86"/>
      <c r="PNP112" s="86"/>
      <c r="PNQ112" s="86"/>
      <c r="PNR112" s="86"/>
      <c r="PNS112" s="86"/>
      <c r="PNT112" s="86"/>
      <c r="PNU112" s="86"/>
      <c r="PNV112" s="86"/>
      <c r="PNW112" s="86"/>
      <c r="PNX112" s="86"/>
      <c r="PNY112" s="86"/>
      <c r="PNZ112" s="86"/>
      <c r="POA112" s="86"/>
      <c r="POB112" s="86"/>
      <c r="POC112" s="86"/>
      <c r="POD112" s="86"/>
      <c r="POE112" s="86"/>
      <c r="POF112" s="86"/>
      <c r="POG112" s="86"/>
      <c r="POH112" s="86"/>
      <c r="POI112" s="86"/>
      <c r="POJ112" s="86"/>
      <c r="POK112" s="86"/>
      <c r="POL112" s="86"/>
      <c r="POM112" s="86"/>
      <c r="PON112" s="86"/>
      <c r="POO112" s="86"/>
      <c r="POP112" s="86"/>
      <c r="POQ112" s="86"/>
      <c r="POR112" s="86"/>
      <c r="POS112" s="86"/>
      <c r="POT112" s="86"/>
      <c r="POU112" s="86"/>
      <c r="POV112" s="86"/>
      <c r="POW112" s="86"/>
      <c r="POX112" s="86"/>
      <c r="POY112" s="86"/>
      <c r="POZ112" s="86"/>
      <c r="PPA112" s="86"/>
      <c r="PPB112" s="86"/>
      <c r="PPC112" s="86"/>
      <c r="PPD112" s="86"/>
      <c r="PPE112" s="86"/>
      <c r="PPF112" s="86"/>
      <c r="PPG112" s="86"/>
      <c r="PPH112" s="86"/>
      <c r="PPI112" s="86"/>
      <c r="PPJ112" s="86"/>
      <c r="PPK112" s="86"/>
      <c r="PPL112" s="86"/>
      <c r="PPM112" s="86"/>
      <c r="PPN112" s="86"/>
      <c r="PPO112" s="86"/>
      <c r="PPP112" s="86"/>
      <c r="PPQ112" s="86"/>
      <c r="PPR112" s="86"/>
      <c r="PPS112" s="86"/>
      <c r="PPT112" s="86"/>
      <c r="PPU112" s="86"/>
      <c r="PPV112" s="86"/>
      <c r="PPW112" s="86"/>
      <c r="PPX112" s="86"/>
      <c r="PPY112" s="86"/>
      <c r="PPZ112" s="86"/>
      <c r="PQA112" s="86"/>
      <c r="PQB112" s="86"/>
      <c r="PQC112" s="86"/>
      <c r="PQD112" s="86"/>
      <c r="PQE112" s="86"/>
      <c r="PQF112" s="86"/>
      <c r="PQG112" s="86"/>
      <c r="PQH112" s="86"/>
      <c r="PQI112" s="86"/>
      <c r="PQJ112" s="86"/>
      <c r="PQK112" s="86"/>
      <c r="PQL112" s="86"/>
      <c r="PQM112" s="86"/>
      <c r="PQN112" s="86"/>
      <c r="PQO112" s="86"/>
      <c r="PQP112" s="86"/>
      <c r="PQQ112" s="86"/>
      <c r="PQR112" s="86"/>
      <c r="PQS112" s="86"/>
      <c r="PQT112" s="86"/>
      <c r="PQU112" s="86"/>
      <c r="PQV112" s="86"/>
      <c r="PQW112" s="86"/>
      <c r="PQX112" s="86"/>
      <c r="PQY112" s="86"/>
      <c r="PQZ112" s="86"/>
      <c r="PRA112" s="86"/>
      <c r="PRB112" s="86"/>
      <c r="PRC112" s="86"/>
      <c r="PRD112" s="86"/>
      <c r="PRE112" s="86"/>
      <c r="PRF112" s="86"/>
      <c r="PRG112" s="86"/>
      <c r="PRH112" s="86"/>
      <c r="PRI112" s="86"/>
      <c r="PRJ112" s="86"/>
      <c r="PRK112" s="86"/>
      <c r="PRL112" s="86"/>
      <c r="PRM112" s="86"/>
      <c r="PRN112" s="86"/>
      <c r="PRO112" s="86"/>
      <c r="PRP112" s="86"/>
      <c r="PRQ112" s="86"/>
      <c r="PRR112" s="86"/>
      <c r="PRS112" s="86"/>
      <c r="PRT112" s="86"/>
      <c r="PRU112" s="86"/>
      <c r="PRV112" s="86"/>
      <c r="PRW112" s="86"/>
      <c r="PRX112" s="86"/>
      <c r="PRY112" s="86"/>
      <c r="PRZ112" s="86"/>
      <c r="PSA112" s="86"/>
      <c r="PSB112" s="86"/>
      <c r="PSC112" s="86"/>
      <c r="PSD112" s="86"/>
      <c r="PSE112" s="86"/>
      <c r="PSF112" s="86"/>
      <c r="PSG112" s="86"/>
      <c r="PSH112" s="86"/>
      <c r="PSI112" s="86"/>
      <c r="PSJ112" s="86"/>
      <c r="PSK112" s="86"/>
      <c r="PSL112" s="86"/>
      <c r="PSM112" s="86"/>
      <c r="PSN112" s="86"/>
      <c r="PSO112" s="86"/>
      <c r="PSP112" s="86"/>
      <c r="PSQ112" s="86"/>
      <c r="PSR112" s="86"/>
      <c r="PSS112" s="86"/>
      <c r="PST112" s="86"/>
      <c r="PSU112" s="86"/>
      <c r="PSV112" s="86"/>
      <c r="PSW112" s="86"/>
      <c r="PSX112" s="86"/>
      <c r="PSY112" s="86"/>
      <c r="PSZ112" s="86"/>
      <c r="PTA112" s="86"/>
      <c r="PTB112" s="86"/>
      <c r="PTC112" s="86"/>
      <c r="PTD112" s="86"/>
      <c r="PTE112" s="86"/>
      <c r="PTF112" s="86"/>
      <c r="PTG112" s="86"/>
      <c r="PTH112" s="86"/>
      <c r="PTI112" s="86"/>
      <c r="PTJ112" s="86"/>
      <c r="PTK112" s="86"/>
      <c r="PTL112" s="86"/>
      <c r="PTM112" s="86"/>
      <c r="PTN112" s="86"/>
      <c r="PTO112" s="86"/>
      <c r="PTP112" s="86"/>
      <c r="PTQ112" s="86"/>
      <c r="PTR112" s="86"/>
      <c r="PTS112" s="86"/>
      <c r="PTT112" s="86"/>
      <c r="PTU112" s="86"/>
      <c r="PTV112" s="86"/>
      <c r="PTW112" s="86"/>
      <c r="PTX112" s="86"/>
      <c r="PTY112" s="86"/>
      <c r="PTZ112" s="86"/>
      <c r="PUA112" s="86"/>
      <c r="PUB112" s="86"/>
      <c r="PUC112" s="86"/>
      <c r="PUD112" s="86"/>
      <c r="PUE112" s="86"/>
      <c r="PUF112" s="86"/>
      <c r="PUG112" s="86"/>
      <c r="PUH112" s="86"/>
      <c r="PUI112" s="86"/>
      <c r="PUJ112" s="86"/>
      <c r="PUK112" s="86"/>
      <c r="PUL112" s="86"/>
      <c r="PUM112" s="86"/>
      <c r="PUN112" s="86"/>
      <c r="PUO112" s="86"/>
      <c r="PUP112" s="86"/>
      <c r="PUQ112" s="86"/>
      <c r="PUR112" s="86"/>
      <c r="PUS112" s="86"/>
      <c r="PUT112" s="86"/>
      <c r="PUU112" s="86"/>
      <c r="PUV112" s="86"/>
      <c r="PUW112" s="86"/>
      <c r="PUX112" s="86"/>
      <c r="PUY112" s="86"/>
      <c r="PUZ112" s="86"/>
      <c r="PVA112" s="86"/>
      <c r="PVB112" s="86"/>
      <c r="PVC112" s="86"/>
      <c r="PVD112" s="86"/>
      <c r="PVE112" s="86"/>
      <c r="PVF112" s="86"/>
      <c r="PVG112" s="86"/>
      <c r="PVH112" s="86"/>
      <c r="PVI112" s="86"/>
      <c r="PVJ112" s="86"/>
      <c r="PVK112" s="86"/>
      <c r="PVL112" s="86"/>
      <c r="PVM112" s="86"/>
      <c r="PVN112" s="86"/>
      <c r="PVO112" s="86"/>
      <c r="PVP112" s="86"/>
      <c r="PVQ112" s="86"/>
      <c r="PVR112" s="86"/>
      <c r="PVS112" s="86"/>
      <c r="PVT112" s="86"/>
      <c r="PVU112" s="86"/>
      <c r="PVV112" s="86"/>
      <c r="PVW112" s="86"/>
      <c r="PVX112" s="86"/>
      <c r="PVY112" s="86"/>
      <c r="PVZ112" s="86"/>
      <c r="PWA112" s="86"/>
      <c r="PWB112" s="86"/>
      <c r="PWC112" s="86"/>
      <c r="PWD112" s="86"/>
      <c r="PWE112" s="86"/>
      <c r="PWF112" s="86"/>
      <c r="PWG112" s="86"/>
      <c r="PWH112" s="86"/>
      <c r="PWI112" s="86"/>
      <c r="PWJ112" s="86"/>
      <c r="PWK112" s="86"/>
      <c r="PWL112" s="86"/>
      <c r="PWM112" s="86"/>
      <c r="PWN112" s="86"/>
      <c r="PWO112" s="86"/>
      <c r="PWP112" s="86"/>
      <c r="PWQ112" s="86"/>
      <c r="PWR112" s="86"/>
      <c r="PWS112" s="86"/>
      <c r="PWT112" s="86"/>
      <c r="PWU112" s="86"/>
      <c r="PWV112" s="86"/>
      <c r="PWW112" s="86"/>
      <c r="PWX112" s="86"/>
      <c r="PWY112" s="86"/>
      <c r="PWZ112" s="86"/>
      <c r="PXA112" s="86"/>
      <c r="PXB112" s="86"/>
      <c r="PXC112" s="86"/>
      <c r="PXD112" s="86"/>
      <c r="PXE112" s="86"/>
      <c r="PXF112" s="86"/>
      <c r="PXG112" s="86"/>
      <c r="PXH112" s="86"/>
      <c r="PXI112" s="86"/>
      <c r="PXJ112" s="86"/>
      <c r="PXK112" s="86"/>
      <c r="PXL112" s="86"/>
      <c r="PXM112" s="86"/>
      <c r="PXN112" s="86"/>
      <c r="PXO112" s="86"/>
      <c r="PXP112" s="86"/>
      <c r="PXQ112" s="86"/>
      <c r="PXR112" s="86"/>
      <c r="PXS112" s="86"/>
      <c r="PXT112" s="86"/>
      <c r="PXU112" s="86"/>
      <c r="PXV112" s="86"/>
      <c r="PXW112" s="86"/>
      <c r="PXX112" s="86"/>
      <c r="PXY112" s="86"/>
      <c r="PXZ112" s="86"/>
      <c r="PYA112" s="86"/>
      <c r="PYB112" s="86"/>
      <c r="PYC112" s="86"/>
      <c r="PYD112" s="86"/>
      <c r="PYE112" s="86"/>
      <c r="PYF112" s="86"/>
      <c r="PYG112" s="86"/>
      <c r="PYH112" s="86"/>
      <c r="PYI112" s="86"/>
      <c r="PYJ112" s="86"/>
      <c r="PYK112" s="86"/>
      <c r="PYL112" s="86"/>
      <c r="PYM112" s="86"/>
      <c r="PYN112" s="86"/>
      <c r="PYO112" s="86"/>
      <c r="PYP112" s="86"/>
      <c r="PYQ112" s="86"/>
      <c r="PYR112" s="86"/>
      <c r="PYS112" s="86"/>
      <c r="PYT112" s="86"/>
      <c r="PYU112" s="86"/>
      <c r="PYV112" s="86"/>
      <c r="PYW112" s="86"/>
      <c r="PYX112" s="86"/>
      <c r="PYY112" s="86"/>
      <c r="PYZ112" s="86"/>
      <c r="PZA112" s="86"/>
      <c r="PZB112" s="86"/>
      <c r="PZC112" s="86"/>
      <c r="PZD112" s="86"/>
      <c r="PZE112" s="86"/>
      <c r="PZF112" s="86"/>
      <c r="PZG112" s="86"/>
      <c r="PZH112" s="86"/>
      <c r="PZI112" s="86"/>
      <c r="PZJ112" s="86"/>
      <c r="PZK112" s="86"/>
      <c r="PZL112" s="86"/>
      <c r="PZM112" s="86"/>
      <c r="PZN112" s="86"/>
      <c r="PZO112" s="86"/>
      <c r="PZP112" s="86"/>
      <c r="PZQ112" s="86"/>
      <c r="PZR112" s="86"/>
      <c r="PZS112" s="86"/>
      <c r="PZT112" s="86"/>
      <c r="PZU112" s="86"/>
      <c r="PZV112" s="86"/>
      <c r="PZW112" s="86"/>
      <c r="PZX112" s="86"/>
      <c r="PZY112" s="86"/>
      <c r="PZZ112" s="86"/>
      <c r="QAA112" s="86"/>
      <c r="QAB112" s="86"/>
      <c r="QAC112" s="86"/>
      <c r="QAD112" s="86"/>
      <c r="QAE112" s="86"/>
      <c r="QAF112" s="86"/>
      <c r="QAG112" s="86"/>
      <c r="QAH112" s="86"/>
      <c r="QAI112" s="86"/>
      <c r="QAJ112" s="86"/>
      <c r="QAK112" s="86"/>
      <c r="QAL112" s="86"/>
      <c r="QAM112" s="86"/>
      <c r="QAN112" s="86"/>
      <c r="QAO112" s="86"/>
      <c r="QAP112" s="86"/>
      <c r="QAQ112" s="86"/>
      <c r="QAR112" s="86"/>
      <c r="QAS112" s="86"/>
      <c r="QAT112" s="86"/>
      <c r="QAU112" s="86"/>
      <c r="QAV112" s="86"/>
      <c r="QAW112" s="86"/>
      <c r="QAX112" s="86"/>
      <c r="QAY112" s="86"/>
      <c r="QAZ112" s="86"/>
      <c r="QBA112" s="86"/>
      <c r="QBB112" s="86"/>
      <c r="QBC112" s="86"/>
      <c r="QBD112" s="86"/>
      <c r="QBE112" s="86"/>
      <c r="QBF112" s="86"/>
      <c r="QBG112" s="86"/>
      <c r="QBH112" s="86"/>
      <c r="QBI112" s="86"/>
      <c r="QBJ112" s="86"/>
      <c r="QBK112" s="86"/>
      <c r="QBL112" s="86"/>
      <c r="QBM112" s="86"/>
      <c r="QBN112" s="86"/>
      <c r="QBO112" s="86"/>
      <c r="QBP112" s="86"/>
      <c r="QBQ112" s="86"/>
      <c r="QBR112" s="86"/>
      <c r="QBS112" s="86"/>
      <c r="QBT112" s="86"/>
      <c r="QBU112" s="86"/>
      <c r="QBV112" s="86"/>
      <c r="QBW112" s="86"/>
      <c r="QBX112" s="86"/>
      <c r="QBY112" s="86"/>
      <c r="QBZ112" s="86"/>
      <c r="QCA112" s="86"/>
      <c r="QCB112" s="86"/>
      <c r="QCC112" s="86"/>
      <c r="QCD112" s="86"/>
      <c r="QCE112" s="86"/>
      <c r="QCF112" s="86"/>
      <c r="QCG112" s="86"/>
      <c r="QCH112" s="86"/>
      <c r="QCI112" s="86"/>
      <c r="QCJ112" s="86"/>
      <c r="QCK112" s="86"/>
      <c r="QCL112" s="86"/>
      <c r="QCM112" s="86"/>
      <c r="QCN112" s="86"/>
      <c r="QCO112" s="86"/>
      <c r="QCP112" s="86"/>
      <c r="QCQ112" s="86"/>
      <c r="QCR112" s="86"/>
      <c r="QCS112" s="86"/>
      <c r="QCT112" s="86"/>
      <c r="QCU112" s="86"/>
      <c r="QCV112" s="86"/>
      <c r="QCW112" s="86"/>
      <c r="QCX112" s="86"/>
      <c r="QCY112" s="86"/>
      <c r="QCZ112" s="86"/>
      <c r="QDA112" s="86"/>
      <c r="QDB112" s="86"/>
      <c r="QDC112" s="86"/>
      <c r="QDD112" s="86"/>
      <c r="QDE112" s="86"/>
      <c r="QDF112" s="86"/>
      <c r="QDG112" s="86"/>
      <c r="QDH112" s="86"/>
      <c r="QDI112" s="86"/>
      <c r="QDJ112" s="86"/>
      <c r="QDK112" s="86"/>
      <c r="QDL112" s="86"/>
      <c r="QDM112" s="86"/>
      <c r="QDN112" s="86"/>
      <c r="QDO112" s="86"/>
      <c r="QDP112" s="86"/>
      <c r="QDQ112" s="86"/>
      <c r="QDR112" s="86"/>
      <c r="QDS112" s="86"/>
      <c r="QDT112" s="86"/>
      <c r="QDU112" s="86"/>
      <c r="QDV112" s="86"/>
      <c r="QDW112" s="86"/>
      <c r="QDX112" s="86"/>
      <c r="QDY112" s="86"/>
      <c r="QDZ112" s="86"/>
      <c r="QEA112" s="86"/>
      <c r="QEB112" s="86"/>
      <c r="QEC112" s="86"/>
      <c r="QED112" s="86"/>
      <c r="QEE112" s="86"/>
      <c r="QEF112" s="86"/>
      <c r="QEG112" s="86"/>
      <c r="QEH112" s="86"/>
      <c r="QEI112" s="86"/>
      <c r="QEJ112" s="86"/>
      <c r="QEK112" s="86"/>
      <c r="QEL112" s="86"/>
      <c r="QEM112" s="86"/>
      <c r="QEN112" s="86"/>
      <c r="QEO112" s="86"/>
      <c r="QEP112" s="86"/>
      <c r="QEQ112" s="86"/>
      <c r="QER112" s="86"/>
      <c r="QES112" s="86"/>
      <c r="QET112" s="86"/>
      <c r="QEU112" s="86"/>
      <c r="QEV112" s="86"/>
      <c r="QEW112" s="86"/>
      <c r="QEX112" s="86"/>
      <c r="QEY112" s="86"/>
      <c r="QEZ112" s="86"/>
      <c r="QFA112" s="86"/>
      <c r="QFB112" s="86"/>
      <c r="QFC112" s="86"/>
      <c r="QFD112" s="86"/>
      <c r="QFE112" s="86"/>
      <c r="QFF112" s="86"/>
      <c r="QFG112" s="86"/>
      <c r="QFH112" s="86"/>
      <c r="QFI112" s="86"/>
      <c r="QFJ112" s="86"/>
      <c r="QFK112" s="86"/>
      <c r="QFL112" s="86"/>
      <c r="QFM112" s="86"/>
      <c r="QFN112" s="86"/>
      <c r="QFO112" s="86"/>
      <c r="QFP112" s="86"/>
      <c r="QFQ112" s="86"/>
      <c r="QFR112" s="86"/>
      <c r="QFS112" s="86"/>
      <c r="QFT112" s="86"/>
      <c r="QFU112" s="86"/>
      <c r="QFV112" s="86"/>
      <c r="QFW112" s="86"/>
      <c r="QFX112" s="86"/>
      <c r="QFY112" s="86"/>
      <c r="QFZ112" s="86"/>
      <c r="QGA112" s="86"/>
      <c r="QGB112" s="86"/>
      <c r="QGC112" s="86"/>
      <c r="QGD112" s="86"/>
      <c r="QGE112" s="86"/>
      <c r="QGF112" s="86"/>
      <c r="QGG112" s="86"/>
      <c r="QGH112" s="86"/>
      <c r="QGI112" s="86"/>
      <c r="QGJ112" s="86"/>
      <c r="QGK112" s="86"/>
      <c r="QGL112" s="86"/>
      <c r="QGM112" s="86"/>
      <c r="QGN112" s="86"/>
      <c r="QGO112" s="86"/>
      <c r="QGP112" s="86"/>
      <c r="QGQ112" s="86"/>
      <c r="QGR112" s="86"/>
      <c r="QGS112" s="86"/>
      <c r="QGT112" s="86"/>
      <c r="QGU112" s="86"/>
      <c r="QGV112" s="86"/>
      <c r="QGW112" s="86"/>
      <c r="QGX112" s="86"/>
      <c r="QGY112" s="86"/>
      <c r="QGZ112" s="86"/>
      <c r="QHA112" s="86"/>
      <c r="QHB112" s="86"/>
      <c r="QHC112" s="86"/>
      <c r="QHD112" s="86"/>
      <c r="QHE112" s="86"/>
      <c r="QHF112" s="86"/>
      <c r="QHG112" s="86"/>
      <c r="QHH112" s="86"/>
      <c r="QHI112" s="86"/>
      <c r="QHJ112" s="86"/>
      <c r="QHK112" s="86"/>
      <c r="QHL112" s="86"/>
      <c r="QHM112" s="86"/>
      <c r="QHN112" s="86"/>
      <c r="QHO112" s="86"/>
      <c r="QHP112" s="86"/>
      <c r="QHQ112" s="86"/>
      <c r="QHR112" s="86"/>
      <c r="QHS112" s="86"/>
      <c r="QHT112" s="86"/>
      <c r="QHU112" s="86"/>
      <c r="QHV112" s="86"/>
      <c r="QHW112" s="86"/>
      <c r="QHX112" s="86"/>
      <c r="QHY112" s="86"/>
      <c r="QHZ112" s="86"/>
      <c r="QIA112" s="86"/>
      <c r="QIB112" s="86"/>
      <c r="QIC112" s="86"/>
      <c r="QID112" s="86"/>
      <c r="QIE112" s="86"/>
      <c r="QIF112" s="86"/>
      <c r="QIG112" s="86"/>
      <c r="QIH112" s="86"/>
      <c r="QII112" s="86"/>
      <c r="QIJ112" s="86"/>
      <c r="QIK112" s="86"/>
      <c r="QIL112" s="86"/>
      <c r="QIM112" s="86"/>
      <c r="QIN112" s="86"/>
      <c r="QIO112" s="86"/>
      <c r="QIP112" s="86"/>
      <c r="QIQ112" s="86"/>
      <c r="QIR112" s="86"/>
      <c r="QIS112" s="86"/>
      <c r="QIT112" s="86"/>
      <c r="QIU112" s="86"/>
      <c r="QIV112" s="86"/>
      <c r="QIW112" s="86"/>
      <c r="QIX112" s="86"/>
      <c r="QIY112" s="86"/>
      <c r="QIZ112" s="86"/>
      <c r="QJA112" s="86"/>
      <c r="QJB112" s="86"/>
      <c r="QJC112" s="86"/>
      <c r="QJD112" s="86"/>
      <c r="QJE112" s="86"/>
      <c r="QJF112" s="86"/>
      <c r="QJG112" s="86"/>
      <c r="QJH112" s="86"/>
      <c r="QJI112" s="86"/>
      <c r="QJJ112" s="86"/>
      <c r="QJK112" s="86"/>
      <c r="QJL112" s="86"/>
      <c r="QJM112" s="86"/>
      <c r="QJN112" s="86"/>
      <c r="QJO112" s="86"/>
      <c r="QJP112" s="86"/>
      <c r="QJQ112" s="86"/>
      <c r="QJR112" s="86"/>
      <c r="QJS112" s="86"/>
      <c r="QJT112" s="86"/>
      <c r="QJU112" s="86"/>
      <c r="QJV112" s="86"/>
      <c r="QJW112" s="86"/>
      <c r="QJX112" s="86"/>
      <c r="QJY112" s="86"/>
      <c r="QJZ112" s="86"/>
      <c r="QKA112" s="86"/>
      <c r="QKB112" s="86"/>
      <c r="QKC112" s="86"/>
      <c r="QKD112" s="86"/>
      <c r="QKE112" s="86"/>
      <c r="QKF112" s="86"/>
      <c r="QKG112" s="86"/>
      <c r="QKH112" s="86"/>
      <c r="QKI112" s="86"/>
      <c r="QKJ112" s="86"/>
      <c r="QKK112" s="86"/>
      <c r="QKL112" s="86"/>
      <c r="QKM112" s="86"/>
      <c r="QKN112" s="86"/>
      <c r="QKO112" s="86"/>
      <c r="QKP112" s="86"/>
      <c r="QKQ112" s="86"/>
      <c r="QKR112" s="86"/>
      <c r="QKS112" s="86"/>
      <c r="QKT112" s="86"/>
      <c r="QKU112" s="86"/>
      <c r="QKV112" s="86"/>
      <c r="QKW112" s="86"/>
      <c r="QKX112" s="86"/>
      <c r="QKY112" s="86"/>
      <c r="QKZ112" s="86"/>
      <c r="QLA112" s="86"/>
      <c r="QLB112" s="86"/>
      <c r="QLC112" s="86"/>
      <c r="QLD112" s="86"/>
      <c r="QLE112" s="86"/>
      <c r="QLF112" s="86"/>
      <c r="QLG112" s="86"/>
      <c r="QLH112" s="86"/>
      <c r="QLI112" s="86"/>
      <c r="QLJ112" s="86"/>
      <c r="QLK112" s="86"/>
      <c r="QLL112" s="86"/>
      <c r="QLM112" s="86"/>
      <c r="QLN112" s="86"/>
      <c r="QLO112" s="86"/>
      <c r="QLP112" s="86"/>
      <c r="QLQ112" s="86"/>
      <c r="QLR112" s="86"/>
      <c r="QLS112" s="86"/>
      <c r="QLT112" s="86"/>
      <c r="QLU112" s="86"/>
      <c r="QLV112" s="86"/>
      <c r="QLW112" s="86"/>
      <c r="QLX112" s="86"/>
      <c r="QLY112" s="86"/>
      <c r="QLZ112" s="86"/>
      <c r="QMA112" s="86"/>
      <c r="QMB112" s="86"/>
      <c r="QMC112" s="86"/>
      <c r="QMD112" s="86"/>
      <c r="QME112" s="86"/>
      <c r="QMF112" s="86"/>
      <c r="QMG112" s="86"/>
      <c r="QMH112" s="86"/>
      <c r="QMI112" s="86"/>
      <c r="QMJ112" s="86"/>
      <c r="QMK112" s="86"/>
      <c r="QML112" s="86"/>
      <c r="QMM112" s="86"/>
      <c r="QMN112" s="86"/>
      <c r="QMO112" s="86"/>
      <c r="QMP112" s="86"/>
      <c r="QMQ112" s="86"/>
      <c r="QMR112" s="86"/>
      <c r="QMS112" s="86"/>
      <c r="QMT112" s="86"/>
      <c r="QMU112" s="86"/>
      <c r="QMV112" s="86"/>
      <c r="QMW112" s="86"/>
      <c r="QMX112" s="86"/>
      <c r="QMY112" s="86"/>
      <c r="QMZ112" s="86"/>
      <c r="QNA112" s="86"/>
      <c r="QNB112" s="86"/>
      <c r="QNC112" s="86"/>
      <c r="QND112" s="86"/>
      <c r="QNE112" s="86"/>
      <c r="QNF112" s="86"/>
      <c r="QNG112" s="86"/>
      <c r="QNH112" s="86"/>
      <c r="QNI112" s="86"/>
      <c r="QNJ112" s="86"/>
      <c r="QNK112" s="86"/>
      <c r="QNL112" s="86"/>
      <c r="QNM112" s="86"/>
      <c r="QNN112" s="86"/>
      <c r="QNO112" s="86"/>
      <c r="QNP112" s="86"/>
      <c r="QNQ112" s="86"/>
      <c r="QNR112" s="86"/>
      <c r="QNS112" s="86"/>
      <c r="QNT112" s="86"/>
      <c r="QNU112" s="86"/>
      <c r="QNV112" s="86"/>
      <c r="QNW112" s="86"/>
      <c r="QNX112" s="86"/>
      <c r="QNY112" s="86"/>
      <c r="QNZ112" s="86"/>
      <c r="QOA112" s="86"/>
      <c r="QOB112" s="86"/>
      <c r="QOC112" s="86"/>
      <c r="QOD112" s="86"/>
      <c r="QOE112" s="86"/>
      <c r="QOF112" s="86"/>
      <c r="QOG112" s="86"/>
      <c r="QOH112" s="86"/>
      <c r="QOI112" s="86"/>
      <c r="QOJ112" s="86"/>
      <c r="QOK112" s="86"/>
      <c r="QOL112" s="86"/>
      <c r="QOM112" s="86"/>
      <c r="QON112" s="86"/>
      <c r="QOO112" s="86"/>
      <c r="QOP112" s="86"/>
      <c r="QOQ112" s="86"/>
      <c r="QOR112" s="86"/>
      <c r="QOS112" s="86"/>
      <c r="QOT112" s="86"/>
      <c r="QOU112" s="86"/>
      <c r="QOV112" s="86"/>
      <c r="QOW112" s="86"/>
      <c r="QOX112" s="86"/>
      <c r="QOY112" s="86"/>
      <c r="QOZ112" s="86"/>
      <c r="QPA112" s="86"/>
      <c r="QPB112" s="86"/>
      <c r="QPC112" s="86"/>
      <c r="QPD112" s="86"/>
      <c r="QPE112" s="86"/>
      <c r="QPF112" s="86"/>
      <c r="QPG112" s="86"/>
      <c r="QPH112" s="86"/>
      <c r="QPI112" s="86"/>
      <c r="QPJ112" s="86"/>
      <c r="QPK112" s="86"/>
      <c r="QPL112" s="86"/>
      <c r="QPM112" s="86"/>
      <c r="QPN112" s="86"/>
      <c r="QPO112" s="86"/>
      <c r="QPP112" s="86"/>
      <c r="QPQ112" s="86"/>
      <c r="QPR112" s="86"/>
      <c r="QPS112" s="86"/>
      <c r="QPT112" s="86"/>
      <c r="QPU112" s="86"/>
      <c r="QPV112" s="86"/>
      <c r="QPW112" s="86"/>
      <c r="QPX112" s="86"/>
      <c r="QPY112" s="86"/>
      <c r="QPZ112" s="86"/>
      <c r="QQA112" s="86"/>
      <c r="QQB112" s="86"/>
      <c r="QQC112" s="86"/>
      <c r="QQD112" s="86"/>
      <c r="QQE112" s="86"/>
      <c r="QQF112" s="86"/>
      <c r="QQG112" s="86"/>
      <c r="QQH112" s="86"/>
      <c r="QQI112" s="86"/>
      <c r="QQJ112" s="86"/>
      <c r="QQK112" s="86"/>
      <c r="QQL112" s="86"/>
      <c r="QQM112" s="86"/>
      <c r="QQN112" s="86"/>
      <c r="QQO112" s="86"/>
      <c r="QQP112" s="86"/>
      <c r="QQQ112" s="86"/>
      <c r="QQR112" s="86"/>
      <c r="QQS112" s="86"/>
      <c r="QQT112" s="86"/>
      <c r="QQU112" s="86"/>
      <c r="QQV112" s="86"/>
      <c r="QQW112" s="86"/>
      <c r="QQX112" s="86"/>
      <c r="QQY112" s="86"/>
      <c r="QQZ112" s="86"/>
      <c r="QRA112" s="86"/>
      <c r="QRB112" s="86"/>
      <c r="QRC112" s="86"/>
      <c r="QRD112" s="86"/>
      <c r="QRE112" s="86"/>
      <c r="QRF112" s="86"/>
      <c r="QRG112" s="86"/>
      <c r="QRH112" s="86"/>
      <c r="QRI112" s="86"/>
      <c r="QRJ112" s="86"/>
      <c r="QRK112" s="86"/>
      <c r="QRL112" s="86"/>
      <c r="QRM112" s="86"/>
      <c r="QRN112" s="86"/>
      <c r="QRO112" s="86"/>
      <c r="QRP112" s="86"/>
      <c r="QRQ112" s="86"/>
      <c r="QRR112" s="86"/>
      <c r="QRS112" s="86"/>
      <c r="QRT112" s="86"/>
      <c r="QRU112" s="86"/>
      <c r="QRV112" s="86"/>
      <c r="QRW112" s="86"/>
      <c r="QRX112" s="86"/>
      <c r="QRY112" s="86"/>
      <c r="QRZ112" s="86"/>
      <c r="QSA112" s="86"/>
      <c r="QSB112" s="86"/>
      <c r="QSC112" s="86"/>
      <c r="QSD112" s="86"/>
      <c r="QSE112" s="86"/>
      <c r="QSF112" s="86"/>
      <c r="QSG112" s="86"/>
      <c r="QSH112" s="86"/>
      <c r="QSI112" s="86"/>
      <c r="QSJ112" s="86"/>
      <c r="QSK112" s="86"/>
      <c r="QSL112" s="86"/>
      <c r="QSM112" s="86"/>
      <c r="QSN112" s="86"/>
      <c r="QSO112" s="86"/>
      <c r="QSP112" s="86"/>
      <c r="QSQ112" s="86"/>
      <c r="QSR112" s="86"/>
      <c r="QSS112" s="86"/>
      <c r="QST112" s="86"/>
      <c r="QSU112" s="86"/>
      <c r="QSV112" s="86"/>
      <c r="QSW112" s="86"/>
      <c r="QSX112" s="86"/>
      <c r="QSY112" s="86"/>
      <c r="QSZ112" s="86"/>
      <c r="QTA112" s="86"/>
      <c r="QTB112" s="86"/>
      <c r="QTC112" s="86"/>
      <c r="QTD112" s="86"/>
      <c r="QTE112" s="86"/>
      <c r="QTF112" s="86"/>
      <c r="QTG112" s="86"/>
      <c r="QTH112" s="86"/>
      <c r="QTI112" s="86"/>
      <c r="QTJ112" s="86"/>
      <c r="QTK112" s="86"/>
      <c r="QTL112" s="86"/>
      <c r="QTM112" s="86"/>
      <c r="QTN112" s="86"/>
      <c r="QTO112" s="86"/>
      <c r="QTP112" s="86"/>
      <c r="QTQ112" s="86"/>
      <c r="QTR112" s="86"/>
      <c r="QTS112" s="86"/>
      <c r="QTT112" s="86"/>
      <c r="QTU112" s="86"/>
      <c r="QTV112" s="86"/>
      <c r="QTW112" s="86"/>
      <c r="QTX112" s="86"/>
      <c r="QTY112" s="86"/>
      <c r="QTZ112" s="86"/>
      <c r="QUA112" s="86"/>
      <c r="QUB112" s="86"/>
      <c r="QUC112" s="86"/>
      <c r="QUD112" s="86"/>
      <c r="QUE112" s="86"/>
      <c r="QUF112" s="86"/>
      <c r="QUG112" s="86"/>
      <c r="QUH112" s="86"/>
      <c r="QUI112" s="86"/>
      <c r="QUJ112" s="86"/>
      <c r="QUK112" s="86"/>
      <c r="QUL112" s="86"/>
      <c r="QUM112" s="86"/>
      <c r="QUN112" s="86"/>
      <c r="QUO112" s="86"/>
      <c r="QUP112" s="86"/>
      <c r="QUQ112" s="86"/>
      <c r="QUR112" s="86"/>
      <c r="QUS112" s="86"/>
      <c r="QUT112" s="86"/>
      <c r="QUU112" s="86"/>
      <c r="QUV112" s="86"/>
      <c r="QUW112" s="86"/>
      <c r="QUX112" s="86"/>
      <c r="QUY112" s="86"/>
      <c r="QUZ112" s="86"/>
      <c r="QVA112" s="86"/>
      <c r="QVB112" s="86"/>
      <c r="QVC112" s="86"/>
      <c r="QVD112" s="86"/>
      <c r="QVE112" s="86"/>
      <c r="QVF112" s="86"/>
      <c r="QVG112" s="86"/>
      <c r="QVH112" s="86"/>
      <c r="QVI112" s="86"/>
      <c r="QVJ112" s="86"/>
      <c r="QVK112" s="86"/>
      <c r="QVL112" s="86"/>
      <c r="QVM112" s="86"/>
      <c r="QVN112" s="86"/>
      <c r="QVO112" s="86"/>
      <c r="QVP112" s="86"/>
      <c r="QVQ112" s="86"/>
      <c r="QVR112" s="86"/>
      <c r="QVS112" s="86"/>
      <c r="QVT112" s="86"/>
      <c r="QVU112" s="86"/>
      <c r="QVV112" s="86"/>
      <c r="QVW112" s="86"/>
      <c r="QVX112" s="86"/>
      <c r="QVY112" s="86"/>
      <c r="QVZ112" s="86"/>
      <c r="QWA112" s="86"/>
      <c r="QWB112" s="86"/>
      <c r="QWC112" s="86"/>
      <c r="QWD112" s="86"/>
      <c r="QWE112" s="86"/>
      <c r="QWF112" s="86"/>
      <c r="QWG112" s="86"/>
      <c r="QWH112" s="86"/>
      <c r="QWI112" s="86"/>
      <c r="QWJ112" s="86"/>
      <c r="QWK112" s="86"/>
      <c r="QWL112" s="86"/>
      <c r="QWM112" s="86"/>
      <c r="QWN112" s="86"/>
      <c r="QWO112" s="86"/>
      <c r="QWP112" s="86"/>
      <c r="QWQ112" s="86"/>
      <c r="QWR112" s="86"/>
      <c r="QWS112" s="86"/>
      <c r="QWT112" s="86"/>
      <c r="QWU112" s="86"/>
      <c r="QWV112" s="86"/>
      <c r="QWW112" s="86"/>
      <c r="QWX112" s="86"/>
      <c r="QWY112" s="86"/>
      <c r="QWZ112" s="86"/>
      <c r="QXA112" s="86"/>
      <c r="QXB112" s="86"/>
      <c r="QXC112" s="86"/>
      <c r="QXD112" s="86"/>
      <c r="QXE112" s="86"/>
      <c r="QXF112" s="86"/>
      <c r="QXG112" s="86"/>
      <c r="QXH112" s="86"/>
      <c r="QXI112" s="86"/>
      <c r="QXJ112" s="86"/>
      <c r="QXK112" s="86"/>
      <c r="QXL112" s="86"/>
      <c r="QXM112" s="86"/>
      <c r="QXN112" s="86"/>
      <c r="QXO112" s="86"/>
      <c r="QXP112" s="86"/>
      <c r="QXQ112" s="86"/>
      <c r="QXR112" s="86"/>
      <c r="QXS112" s="86"/>
      <c r="QXT112" s="86"/>
      <c r="QXU112" s="86"/>
      <c r="QXV112" s="86"/>
      <c r="QXW112" s="86"/>
      <c r="QXX112" s="86"/>
      <c r="QXY112" s="86"/>
      <c r="QXZ112" s="86"/>
      <c r="QYA112" s="86"/>
      <c r="QYB112" s="86"/>
      <c r="QYC112" s="86"/>
      <c r="QYD112" s="86"/>
      <c r="QYE112" s="86"/>
      <c r="QYF112" s="86"/>
      <c r="QYG112" s="86"/>
      <c r="QYH112" s="86"/>
      <c r="QYI112" s="86"/>
      <c r="QYJ112" s="86"/>
      <c r="QYK112" s="86"/>
      <c r="QYL112" s="86"/>
      <c r="QYM112" s="86"/>
      <c r="QYN112" s="86"/>
      <c r="QYO112" s="86"/>
      <c r="QYP112" s="86"/>
      <c r="QYQ112" s="86"/>
      <c r="QYR112" s="86"/>
      <c r="QYS112" s="86"/>
      <c r="QYT112" s="86"/>
      <c r="QYU112" s="86"/>
      <c r="QYV112" s="86"/>
      <c r="QYW112" s="86"/>
      <c r="QYX112" s="86"/>
      <c r="QYY112" s="86"/>
      <c r="QYZ112" s="86"/>
      <c r="QZA112" s="86"/>
      <c r="QZB112" s="86"/>
      <c r="QZC112" s="86"/>
      <c r="QZD112" s="86"/>
      <c r="QZE112" s="86"/>
      <c r="QZF112" s="86"/>
      <c r="QZG112" s="86"/>
      <c r="QZH112" s="86"/>
      <c r="QZI112" s="86"/>
      <c r="QZJ112" s="86"/>
      <c r="QZK112" s="86"/>
      <c r="QZL112" s="86"/>
      <c r="QZM112" s="86"/>
      <c r="QZN112" s="86"/>
      <c r="QZO112" s="86"/>
      <c r="QZP112" s="86"/>
      <c r="QZQ112" s="86"/>
      <c r="QZR112" s="86"/>
      <c r="QZS112" s="86"/>
      <c r="QZT112" s="86"/>
      <c r="QZU112" s="86"/>
      <c r="QZV112" s="86"/>
      <c r="QZW112" s="86"/>
      <c r="QZX112" s="86"/>
      <c r="QZY112" s="86"/>
      <c r="QZZ112" s="86"/>
      <c r="RAA112" s="86"/>
      <c r="RAB112" s="86"/>
      <c r="RAC112" s="86"/>
      <c r="RAD112" s="86"/>
      <c r="RAE112" s="86"/>
      <c r="RAF112" s="86"/>
      <c r="RAG112" s="86"/>
      <c r="RAH112" s="86"/>
      <c r="RAI112" s="86"/>
      <c r="RAJ112" s="86"/>
      <c r="RAK112" s="86"/>
      <c r="RAL112" s="86"/>
      <c r="RAM112" s="86"/>
      <c r="RAN112" s="86"/>
      <c r="RAO112" s="86"/>
      <c r="RAP112" s="86"/>
      <c r="RAQ112" s="86"/>
      <c r="RAR112" s="86"/>
      <c r="RAS112" s="86"/>
      <c r="RAT112" s="86"/>
      <c r="RAU112" s="86"/>
      <c r="RAV112" s="86"/>
      <c r="RAW112" s="86"/>
      <c r="RAX112" s="86"/>
      <c r="RAY112" s="86"/>
      <c r="RAZ112" s="86"/>
      <c r="RBA112" s="86"/>
      <c r="RBB112" s="86"/>
      <c r="RBC112" s="86"/>
      <c r="RBD112" s="86"/>
      <c r="RBE112" s="86"/>
      <c r="RBF112" s="86"/>
      <c r="RBG112" s="86"/>
      <c r="RBH112" s="86"/>
      <c r="RBI112" s="86"/>
      <c r="RBJ112" s="86"/>
      <c r="RBK112" s="86"/>
      <c r="RBL112" s="86"/>
      <c r="RBM112" s="86"/>
      <c r="RBN112" s="86"/>
      <c r="RBO112" s="86"/>
      <c r="RBP112" s="86"/>
      <c r="RBQ112" s="86"/>
      <c r="RBR112" s="86"/>
      <c r="RBS112" s="86"/>
      <c r="RBT112" s="86"/>
      <c r="RBU112" s="86"/>
      <c r="RBV112" s="86"/>
      <c r="RBW112" s="86"/>
      <c r="RBX112" s="86"/>
      <c r="RBY112" s="86"/>
      <c r="RBZ112" s="86"/>
      <c r="RCA112" s="86"/>
      <c r="RCB112" s="86"/>
      <c r="RCC112" s="86"/>
      <c r="RCD112" s="86"/>
      <c r="RCE112" s="86"/>
      <c r="RCF112" s="86"/>
      <c r="RCG112" s="86"/>
      <c r="RCH112" s="86"/>
      <c r="RCI112" s="86"/>
      <c r="RCJ112" s="86"/>
      <c r="RCK112" s="86"/>
      <c r="RCL112" s="86"/>
      <c r="RCM112" s="86"/>
      <c r="RCN112" s="86"/>
      <c r="RCO112" s="86"/>
      <c r="RCP112" s="86"/>
      <c r="RCQ112" s="86"/>
      <c r="RCR112" s="86"/>
      <c r="RCS112" s="86"/>
      <c r="RCT112" s="86"/>
      <c r="RCU112" s="86"/>
      <c r="RCV112" s="86"/>
      <c r="RCW112" s="86"/>
      <c r="RCX112" s="86"/>
      <c r="RCY112" s="86"/>
      <c r="RCZ112" s="86"/>
      <c r="RDA112" s="86"/>
      <c r="RDB112" s="86"/>
      <c r="RDC112" s="86"/>
      <c r="RDD112" s="86"/>
      <c r="RDE112" s="86"/>
      <c r="RDF112" s="86"/>
      <c r="RDG112" s="86"/>
      <c r="RDH112" s="86"/>
      <c r="RDI112" s="86"/>
      <c r="RDJ112" s="86"/>
      <c r="RDK112" s="86"/>
      <c r="RDL112" s="86"/>
      <c r="RDM112" s="86"/>
      <c r="RDN112" s="86"/>
      <c r="RDO112" s="86"/>
      <c r="RDP112" s="86"/>
      <c r="RDQ112" s="86"/>
      <c r="RDR112" s="86"/>
      <c r="RDS112" s="86"/>
      <c r="RDT112" s="86"/>
      <c r="RDU112" s="86"/>
      <c r="RDV112" s="86"/>
      <c r="RDW112" s="86"/>
      <c r="RDX112" s="86"/>
      <c r="RDY112" s="86"/>
      <c r="RDZ112" s="86"/>
      <c r="REA112" s="86"/>
      <c r="REB112" s="86"/>
      <c r="REC112" s="86"/>
      <c r="RED112" s="86"/>
      <c r="REE112" s="86"/>
      <c r="REF112" s="86"/>
      <c r="REG112" s="86"/>
      <c r="REH112" s="86"/>
      <c r="REI112" s="86"/>
      <c r="REJ112" s="86"/>
      <c r="REK112" s="86"/>
      <c r="REL112" s="86"/>
      <c r="REM112" s="86"/>
      <c r="REN112" s="86"/>
      <c r="REO112" s="86"/>
      <c r="REP112" s="86"/>
      <c r="REQ112" s="86"/>
      <c r="RER112" s="86"/>
      <c r="RES112" s="86"/>
      <c r="RET112" s="86"/>
      <c r="REU112" s="86"/>
      <c r="REV112" s="86"/>
      <c r="REW112" s="86"/>
      <c r="REX112" s="86"/>
      <c r="REY112" s="86"/>
      <c r="REZ112" s="86"/>
      <c r="RFA112" s="86"/>
      <c r="RFB112" s="86"/>
      <c r="RFC112" s="86"/>
      <c r="RFD112" s="86"/>
      <c r="RFE112" s="86"/>
      <c r="RFF112" s="86"/>
      <c r="RFG112" s="86"/>
      <c r="RFH112" s="86"/>
      <c r="RFI112" s="86"/>
      <c r="RFJ112" s="86"/>
      <c r="RFK112" s="86"/>
      <c r="RFL112" s="86"/>
      <c r="RFM112" s="86"/>
      <c r="RFN112" s="86"/>
      <c r="RFO112" s="86"/>
      <c r="RFP112" s="86"/>
      <c r="RFQ112" s="86"/>
      <c r="RFR112" s="86"/>
      <c r="RFS112" s="86"/>
      <c r="RFT112" s="86"/>
      <c r="RFU112" s="86"/>
      <c r="RFV112" s="86"/>
      <c r="RFW112" s="86"/>
      <c r="RFX112" s="86"/>
      <c r="RFY112" s="86"/>
      <c r="RFZ112" s="86"/>
      <c r="RGA112" s="86"/>
      <c r="RGB112" s="86"/>
      <c r="RGC112" s="86"/>
      <c r="RGD112" s="86"/>
      <c r="RGE112" s="86"/>
      <c r="RGF112" s="86"/>
      <c r="RGG112" s="86"/>
      <c r="RGH112" s="86"/>
      <c r="RGI112" s="86"/>
      <c r="RGJ112" s="86"/>
      <c r="RGK112" s="86"/>
      <c r="RGL112" s="86"/>
      <c r="RGM112" s="86"/>
      <c r="RGN112" s="86"/>
      <c r="RGO112" s="86"/>
      <c r="RGP112" s="86"/>
      <c r="RGQ112" s="86"/>
      <c r="RGR112" s="86"/>
      <c r="RGS112" s="86"/>
      <c r="RGT112" s="86"/>
      <c r="RGU112" s="86"/>
      <c r="RGV112" s="86"/>
      <c r="RGW112" s="86"/>
      <c r="RGX112" s="86"/>
      <c r="RGY112" s="86"/>
      <c r="RGZ112" s="86"/>
      <c r="RHA112" s="86"/>
      <c r="RHB112" s="86"/>
      <c r="RHC112" s="86"/>
      <c r="RHD112" s="86"/>
      <c r="RHE112" s="86"/>
      <c r="RHF112" s="86"/>
      <c r="RHG112" s="86"/>
      <c r="RHH112" s="86"/>
      <c r="RHI112" s="86"/>
      <c r="RHJ112" s="86"/>
      <c r="RHK112" s="86"/>
      <c r="RHL112" s="86"/>
      <c r="RHM112" s="86"/>
      <c r="RHN112" s="86"/>
      <c r="RHO112" s="86"/>
      <c r="RHP112" s="86"/>
      <c r="RHQ112" s="86"/>
      <c r="RHR112" s="86"/>
      <c r="RHS112" s="86"/>
      <c r="RHT112" s="86"/>
      <c r="RHU112" s="86"/>
      <c r="RHV112" s="86"/>
      <c r="RHW112" s="86"/>
      <c r="RHX112" s="86"/>
      <c r="RHY112" s="86"/>
      <c r="RHZ112" s="86"/>
      <c r="RIA112" s="86"/>
      <c r="RIB112" s="86"/>
      <c r="RIC112" s="86"/>
      <c r="RID112" s="86"/>
      <c r="RIE112" s="86"/>
      <c r="RIF112" s="86"/>
      <c r="RIG112" s="86"/>
      <c r="RIH112" s="86"/>
      <c r="RII112" s="86"/>
      <c r="RIJ112" s="86"/>
      <c r="RIK112" s="86"/>
      <c r="RIL112" s="86"/>
      <c r="RIM112" s="86"/>
      <c r="RIN112" s="86"/>
      <c r="RIO112" s="86"/>
      <c r="RIP112" s="86"/>
      <c r="RIQ112" s="86"/>
      <c r="RIR112" s="86"/>
      <c r="RIS112" s="86"/>
      <c r="RIT112" s="86"/>
      <c r="RIU112" s="86"/>
      <c r="RIV112" s="86"/>
      <c r="RIW112" s="86"/>
      <c r="RIX112" s="86"/>
      <c r="RIY112" s="86"/>
      <c r="RIZ112" s="86"/>
      <c r="RJA112" s="86"/>
      <c r="RJB112" s="86"/>
      <c r="RJC112" s="86"/>
      <c r="RJD112" s="86"/>
      <c r="RJE112" s="86"/>
      <c r="RJF112" s="86"/>
      <c r="RJG112" s="86"/>
      <c r="RJH112" s="86"/>
      <c r="RJI112" s="86"/>
      <c r="RJJ112" s="86"/>
      <c r="RJK112" s="86"/>
      <c r="RJL112" s="86"/>
      <c r="RJM112" s="86"/>
      <c r="RJN112" s="86"/>
      <c r="RJO112" s="86"/>
      <c r="RJP112" s="86"/>
      <c r="RJQ112" s="86"/>
      <c r="RJR112" s="86"/>
      <c r="RJS112" s="86"/>
      <c r="RJT112" s="86"/>
      <c r="RJU112" s="86"/>
      <c r="RJV112" s="86"/>
      <c r="RJW112" s="86"/>
      <c r="RJX112" s="86"/>
      <c r="RJY112" s="86"/>
      <c r="RJZ112" s="86"/>
      <c r="RKA112" s="86"/>
      <c r="RKB112" s="86"/>
      <c r="RKC112" s="86"/>
      <c r="RKD112" s="86"/>
      <c r="RKE112" s="86"/>
      <c r="RKF112" s="86"/>
      <c r="RKG112" s="86"/>
      <c r="RKH112" s="86"/>
      <c r="RKI112" s="86"/>
      <c r="RKJ112" s="86"/>
      <c r="RKK112" s="86"/>
      <c r="RKL112" s="86"/>
      <c r="RKM112" s="86"/>
      <c r="RKN112" s="86"/>
      <c r="RKO112" s="86"/>
      <c r="RKP112" s="86"/>
      <c r="RKQ112" s="86"/>
      <c r="RKR112" s="86"/>
      <c r="RKS112" s="86"/>
      <c r="RKT112" s="86"/>
      <c r="RKU112" s="86"/>
      <c r="RKV112" s="86"/>
      <c r="RKW112" s="86"/>
      <c r="RKX112" s="86"/>
      <c r="RKY112" s="86"/>
      <c r="RKZ112" s="86"/>
      <c r="RLA112" s="86"/>
      <c r="RLB112" s="86"/>
      <c r="RLC112" s="86"/>
      <c r="RLD112" s="86"/>
      <c r="RLE112" s="86"/>
      <c r="RLF112" s="86"/>
      <c r="RLG112" s="86"/>
      <c r="RLH112" s="86"/>
      <c r="RLI112" s="86"/>
      <c r="RLJ112" s="86"/>
      <c r="RLK112" s="86"/>
      <c r="RLL112" s="86"/>
      <c r="RLM112" s="86"/>
      <c r="RLN112" s="86"/>
      <c r="RLO112" s="86"/>
      <c r="RLP112" s="86"/>
      <c r="RLQ112" s="86"/>
      <c r="RLR112" s="86"/>
      <c r="RLS112" s="86"/>
      <c r="RLT112" s="86"/>
      <c r="RLU112" s="86"/>
      <c r="RLV112" s="86"/>
      <c r="RLW112" s="86"/>
      <c r="RLX112" s="86"/>
      <c r="RLY112" s="86"/>
      <c r="RLZ112" s="86"/>
      <c r="RMA112" s="86"/>
      <c r="RMB112" s="86"/>
      <c r="RMC112" s="86"/>
      <c r="RMD112" s="86"/>
      <c r="RME112" s="86"/>
      <c r="RMF112" s="86"/>
      <c r="RMG112" s="86"/>
      <c r="RMH112" s="86"/>
      <c r="RMI112" s="86"/>
      <c r="RMJ112" s="86"/>
      <c r="RMK112" s="86"/>
      <c r="RML112" s="86"/>
      <c r="RMM112" s="86"/>
      <c r="RMN112" s="86"/>
      <c r="RMO112" s="86"/>
      <c r="RMP112" s="86"/>
      <c r="RMQ112" s="86"/>
      <c r="RMR112" s="86"/>
      <c r="RMS112" s="86"/>
      <c r="RMT112" s="86"/>
      <c r="RMU112" s="86"/>
      <c r="RMV112" s="86"/>
      <c r="RMW112" s="86"/>
      <c r="RMX112" s="86"/>
      <c r="RMY112" s="86"/>
      <c r="RMZ112" s="86"/>
      <c r="RNA112" s="86"/>
      <c r="RNB112" s="86"/>
      <c r="RNC112" s="86"/>
      <c r="RND112" s="86"/>
      <c r="RNE112" s="86"/>
      <c r="RNF112" s="86"/>
      <c r="RNG112" s="86"/>
      <c r="RNH112" s="86"/>
      <c r="RNI112" s="86"/>
      <c r="RNJ112" s="86"/>
      <c r="RNK112" s="86"/>
      <c r="RNL112" s="86"/>
      <c r="RNM112" s="86"/>
      <c r="RNN112" s="86"/>
      <c r="RNO112" s="86"/>
      <c r="RNP112" s="86"/>
      <c r="RNQ112" s="86"/>
      <c r="RNR112" s="86"/>
      <c r="RNS112" s="86"/>
      <c r="RNT112" s="86"/>
      <c r="RNU112" s="86"/>
      <c r="RNV112" s="86"/>
      <c r="RNW112" s="86"/>
      <c r="RNX112" s="86"/>
      <c r="RNY112" s="86"/>
      <c r="RNZ112" s="86"/>
      <c r="ROA112" s="86"/>
      <c r="ROB112" s="86"/>
      <c r="ROC112" s="86"/>
      <c r="ROD112" s="86"/>
      <c r="ROE112" s="86"/>
      <c r="ROF112" s="86"/>
      <c r="ROG112" s="86"/>
      <c r="ROH112" s="86"/>
      <c r="ROI112" s="86"/>
      <c r="ROJ112" s="86"/>
      <c r="ROK112" s="86"/>
      <c r="ROL112" s="86"/>
      <c r="ROM112" s="86"/>
      <c r="RON112" s="86"/>
      <c r="ROO112" s="86"/>
      <c r="ROP112" s="86"/>
      <c r="ROQ112" s="86"/>
      <c r="ROR112" s="86"/>
      <c r="ROS112" s="86"/>
      <c r="ROT112" s="86"/>
      <c r="ROU112" s="86"/>
      <c r="ROV112" s="86"/>
      <c r="ROW112" s="86"/>
      <c r="ROX112" s="86"/>
      <c r="ROY112" s="86"/>
      <c r="ROZ112" s="86"/>
      <c r="RPA112" s="86"/>
      <c r="RPB112" s="86"/>
      <c r="RPC112" s="86"/>
      <c r="RPD112" s="86"/>
      <c r="RPE112" s="86"/>
      <c r="RPF112" s="86"/>
      <c r="RPG112" s="86"/>
      <c r="RPH112" s="86"/>
      <c r="RPI112" s="86"/>
      <c r="RPJ112" s="86"/>
      <c r="RPK112" s="86"/>
      <c r="RPL112" s="86"/>
      <c r="RPM112" s="86"/>
      <c r="RPN112" s="86"/>
      <c r="RPO112" s="86"/>
      <c r="RPP112" s="86"/>
      <c r="RPQ112" s="86"/>
      <c r="RPR112" s="86"/>
      <c r="RPS112" s="86"/>
      <c r="RPT112" s="86"/>
      <c r="RPU112" s="86"/>
      <c r="RPV112" s="86"/>
      <c r="RPW112" s="86"/>
      <c r="RPX112" s="86"/>
      <c r="RPY112" s="86"/>
      <c r="RPZ112" s="86"/>
      <c r="RQA112" s="86"/>
      <c r="RQB112" s="86"/>
      <c r="RQC112" s="86"/>
      <c r="RQD112" s="86"/>
      <c r="RQE112" s="86"/>
      <c r="RQF112" s="86"/>
      <c r="RQG112" s="86"/>
      <c r="RQH112" s="86"/>
      <c r="RQI112" s="86"/>
      <c r="RQJ112" s="86"/>
      <c r="RQK112" s="86"/>
      <c r="RQL112" s="86"/>
      <c r="RQM112" s="86"/>
      <c r="RQN112" s="86"/>
      <c r="RQO112" s="86"/>
      <c r="RQP112" s="86"/>
      <c r="RQQ112" s="86"/>
      <c r="RQR112" s="86"/>
      <c r="RQS112" s="86"/>
      <c r="RQT112" s="86"/>
      <c r="RQU112" s="86"/>
      <c r="RQV112" s="86"/>
      <c r="RQW112" s="86"/>
      <c r="RQX112" s="86"/>
      <c r="RQY112" s="86"/>
      <c r="RQZ112" s="86"/>
      <c r="RRA112" s="86"/>
      <c r="RRB112" s="86"/>
      <c r="RRC112" s="86"/>
      <c r="RRD112" s="86"/>
      <c r="RRE112" s="86"/>
      <c r="RRF112" s="86"/>
      <c r="RRG112" s="86"/>
      <c r="RRH112" s="86"/>
      <c r="RRI112" s="86"/>
      <c r="RRJ112" s="86"/>
      <c r="RRK112" s="86"/>
      <c r="RRL112" s="86"/>
      <c r="RRM112" s="86"/>
      <c r="RRN112" s="86"/>
      <c r="RRO112" s="86"/>
      <c r="RRP112" s="86"/>
      <c r="RRQ112" s="86"/>
      <c r="RRR112" s="86"/>
      <c r="RRS112" s="86"/>
      <c r="RRT112" s="86"/>
      <c r="RRU112" s="86"/>
      <c r="RRV112" s="86"/>
      <c r="RRW112" s="86"/>
      <c r="RRX112" s="86"/>
      <c r="RRY112" s="86"/>
      <c r="RRZ112" s="86"/>
      <c r="RSA112" s="86"/>
      <c r="RSB112" s="86"/>
      <c r="RSC112" s="86"/>
      <c r="RSD112" s="86"/>
      <c r="RSE112" s="86"/>
      <c r="RSF112" s="86"/>
      <c r="RSG112" s="86"/>
      <c r="RSH112" s="86"/>
      <c r="RSI112" s="86"/>
      <c r="RSJ112" s="86"/>
      <c r="RSK112" s="86"/>
      <c r="RSL112" s="86"/>
      <c r="RSM112" s="86"/>
      <c r="RSN112" s="86"/>
      <c r="RSO112" s="86"/>
      <c r="RSP112" s="86"/>
      <c r="RSQ112" s="86"/>
      <c r="RSR112" s="86"/>
      <c r="RSS112" s="86"/>
      <c r="RST112" s="86"/>
      <c r="RSU112" s="86"/>
      <c r="RSV112" s="86"/>
      <c r="RSW112" s="86"/>
      <c r="RSX112" s="86"/>
      <c r="RSY112" s="86"/>
      <c r="RSZ112" s="86"/>
      <c r="RTA112" s="86"/>
      <c r="RTB112" s="86"/>
      <c r="RTC112" s="86"/>
      <c r="RTD112" s="86"/>
      <c r="RTE112" s="86"/>
      <c r="RTF112" s="86"/>
      <c r="RTG112" s="86"/>
      <c r="RTH112" s="86"/>
      <c r="RTI112" s="86"/>
      <c r="RTJ112" s="86"/>
      <c r="RTK112" s="86"/>
      <c r="RTL112" s="86"/>
      <c r="RTM112" s="86"/>
      <c r="RTN112" s="86"/>
      <c r="RTO112" s="86"/>
      <c r="RTP112" s="86"/>
      <c r="RTQ112" s="86"/>
      <c r="RTR112" s="86"/>
      <c r="RTS112" s="86"/>
      <c r="RTT112" s="86"/>
      <c r="RTU112" s="86"/>
      <c r="RTV112" s="86"/>
      <c r="RTW112" s="86"/>
      <c r="RTX112" s="86"/>
      <c r="RTY112" s="86"/>
      <c r="RTZ112" s="86"/>
      <c r="RUA112" s="86"/>
      <c r="RUB112" s="86"/>
      <c r="RUC112" s="86"/>
      <c r="RUD112" s="86"/>
      <c r="RUE112" s="86"/>
      <c r="RUF112" s="86"/>
      <c r="RUG112" s="86"/>
      <c r="RUH112" s="86"/>
      <c r="RUI112" s="86"/>
      <c r="RUJ112" s="86"/>
      <c r="RUK112" s="86"/>
      <c r="RUL112" s="86"/>
      <c r="RUM112" s="86"/>
      <c r="RUN112" s="86"/>
      <c r="RUO112" s="86"/>
      <c r="RUP112" s="86"/>
      <c r="RUQ112" s="86"/>
      <c r="RUR112" s="86"/>
      <c r="RUS112" s="86"/>
      <c r="RUT112" s="86"/>
      <c r="RUU112" s="86"/>
      <c r="RUV112" s="86"/>
      <c r="RUW112" s="86"/>
      <c r="RUX112" s="86"/>
      <c r="RUY112" s="86"/>
      <c r="RUZ112" s="86"/>
      <c r="RVA112" s="86"/>
      <c r="RVB112" s="86"/>
      <c r="RVC112" s="86"/>
      <c r="RVD112" s="86"/>
      <c r="RVE112" s="86"/>
      <c r="RVF112" s="86"/>
      <c r="RVG112" s="86"/>
      <c r="RVH112" s="86"/>
      <c r="RVI112" s="86"/>
      <c r="RVJ112" s="86"/>
      <c r="RVK112" s="86"/>
      <c r="RVL112" s="86"/>
      <c r="RVM112" s="86"/>
      <c r="RVN112" s="86"/>
      <c r="RVO112" s="86"/>
      <c r="RVP112" s="86"/>
      <c r="RVQ112" s="86"/>
      <c r="RVR112" s="86"/>
      <c r="RVS112" s="86"/>
      <c r="RVT112" s="86"/>
      <c r="RVU112" s="86"/>
      <c r="RVV112" s="86"/>
      <c r="RVW112" s="86"/>
      <c r="RVX112" s="86"/>
      <c r="RVY112" s="86"/>
      <c r="RVZ112" s="86"/>
      <c r="RWA112" s="86"/>
      <c r="RWB112" s="86"/>
      <c r="RWC112" s="86"/>
      <c r="RWD112" s="86"/>
      <c r="RWE112" s="86"/>
      <c r="RWF112" s="86"/>
      <c r="RWG112" s="86"/>
      <c r="RWH112" s="86"/>
      <c r="RWI112" s="86"/>
      <c r="RWJ112" s="86"/>
      <c r="RWK112" s="86"/>
      <c r="RWL112" s="86"/>
      <c r="RWM112" s="86"/>
      <c r="RWN112" s="86"/>
      <c r="RWO112" s="86"/>
      <c r="RWP112" s="86"/>
      <c r="RWQ112" s="86"/>
      <c r="RWR112" s="86"/>
      <c r="RWS112" s="86"/>
      <c r="RWT112" s="86"/>
      <c r="RWU112" s="86"/>
      <c r="RWV112" s="86"/>
      <c r="RWW112" s="86"/>
      <c r="RWX112" s="86"/>
      <c r="RWY112" s="86"/>
      <c r="RWZ112" s="86"/>
      <c r="RXA112" s="86"/>
      <c r="RXB112" s="86"/>
      <c r="RXC112" s="86"/>
      <c r="RXD112" s="86"/>
      <c r="RXE112" s="86"/>
      <c r="RXF112" s="86"/>
      <c r="RXG112" s="86"/>
      <c r="RXH112" s="86"/>
      <c r="RXI112" s="86"/>
      <c r="RXJ112" s="86"/>
      <c r="RXK112" s="86"/>
      <c r="RXL112" s="86"/>
      <c r="RXM112" s="86"/>
      <c r="RXN112" s="86"/>
      <c r="RXO112" s="86"/>
      <c r="RXP112" s="86"/>
      <c r="RXQ112" s="86"/>
      <c r="RXR112" s="86"/>
      <c r="RXS112" s="86"/>
      <c r="RXT112" s="86"/>
      <c r="RXU112" s="86"/>
      <c r="RXV112" s="86"/>
      <c r="RXW112" s="86"/>
      <c r="RXX112" s="86"/>
      <c r="RXY112" s="86"/>
      <c r="RXZ112" s="86"/>
      <c r="RYA112" s="86"/>
      <c r="RYB112" s="86"/>
      <c r="RYC112" s="86"/>
      <c r="RYD112" s="86"/>
      <c r="RYE112" s="86"/>
      <c r="RYF112" s="86"/>
      <c r="RYG112" s="86"/>
      <c r="RYH112" s="86"/>
      <c r="RYI112" s="86"/>
      <c r="RYJ112" s="86"/>
      <c r="RYK112" s="86"/>
      <c r="RYL112" s="86"/>
      <c r="RYM112" s="86"/>
      <c r="RYN112" s="86"/>
      <c r="RYO112" s="86"/>
      <c r="RYP112" s="86"/>
      <c r="RYQ112" s="86"/>
      <c r="RYR112" s="86"/>
      <c r="RYS112" s="86"/>
      <c r="RYT112" s="86"/>
      <c r="RYU112" s="86"/>
      <c r="RYV112" s="86"/>
      <c r="RYW112" s="86"/>
      <c r="RYX112" s="86"/>
      <c r="RYY112" s="86"/>
      <c r="RYZ112" s="86"/>
      <c r="RZA112" s="86"/>
      <c r="RZB112" s="86"/>
      <c r="RZC112" s="86"/>
      <c r="RZD112" s="86"/>
      <c r="RZE112" s="86"/>
      <c r="RZF112" s="86"/>
      <c r="RZG112" s="86"/>
      <c r="RZH112" s="86"/>
      <c r="RZI112" s="86"/>
      <c r="RZJ112" s="86"/>
      <c r="RZK112" s="86"/>
      <c r="RZL112" s="86"/>
      <c r="RZM112" s="86"/>
      <c r="RZN112" s="86"/>
      <c r="RZO112" s="86"/>
      <c r="RZP112" s="86"/>
      <c r="RZQ112" s="86"/>
      <c r="RZR112" s="86"/>
      <c r="RZS112" s="86"/>
      <c r="RZT112" s="86"/>
      <c r="RZU112" s="86"/>
      <c r="RZV112" s="86"/>
      <c r="RZW112" s="86"/>
      <c r="RZX112" s="86"/>
      <c r="RZY112" s="86"/>
      <c r="RZZ112" s="86"/>
      <c r="SAA112" s="86"/>
      <c r="SAB112" s="86"/>
      <c r="SAC112" s="86"/>
      <c r="SAD112" s="86"/>
      <c r="SAE112" s="86"/>
      <c r="SAF112" s="86"/>
      <c r="SAG112" s="86"/>
      <c r="SAH112" s="86"/>
      <c r="SAI112" s="86"/>
      <c r="SAJ112" s="86"/>
      <c r="SAK112" s="86"/>
      <c r="SAL112" s="86"/>
      <c r="SAM112" s="86"/>
      <c r="SAN112" s="86"/>
      <c r="SAO112" s="86"/>
      <c r="SAP112" s="86"/>
      <c r="SAQ112" s="86"/>
      <c r="SAR112" s="86"/>
      <c r="SAS112" s="86"/>
      <c r="SAT112" s="86"/>
      <c r="SAU112" s="86"/>
      <c r="SAV112" s="86"/>
      <c r="SAW112" s="86"/>
      <c r="SAX112" s="86"/>
      <c r="SAY112" s="86"/>
      <c r="SAZ112" s="86"/>
      <c r="SBA112" s="86"/>
      <c r="SBB112" s="86"/>
      <c r="SBC112" s="86"/>
      <c r="SBD112" s="86"/>
      <c r="SBE112" s="86"/>
      <c r="SBF112" s="86"/>
      <c r="SBG112" s="86"/>
      <c r="SBH112" s="86"/>
      <c r="SBI112" s="86"/>
      <c r="SBJ112" s="86"/>
      <c r="SBK112" s="86"/>
      <c r="SBL112" s="86"/>
      <c r="SBM112" s="86"/>
      <c r="SBN112" s="86"/>
      <c r="SBO112" s="86"/>
      <c r="SBP112" s="86"/>
      <c r="SBQ112" s="86"/>
      <c r="SBR112" s="86"/>
      <c r="SBS112" s="86"/>
      <c r="SBT112" s="86"/>
      <c r="SBU112" s="86"/>
      <c r="SBV112" s="86"/>
      <c r="SBW112" s="86"/>
      <c r="SBX112" s="86"/>
      <c r="SBY112" s="86"/>
      <c r="SBZ112" s="86"/>
      <c r="SCA112" s="86"/>
      <c r="SCB112" s="86"/>
      <c r="SCC112" s="86"/>
      <c r="SCD112" s="86"/>
      <c r="SCE112" s="86"/>
      <c r="SCF112" s="86"/>
      <c r="SCG112" s="86"/>
      <c r="SCH112" s="86"/>
      <c r="SCI112" s="86"/>
      <c r="SCJ112" s="86"/>
      <c r="SCK112" s="86"/>
      <c r="SCL112" s="86"/>
      <c r="SCM112" s="86"/>
      <c r="SCN112" s="86"/>
      <c r="SCO112" s="86"/>
      <c r="SCP112" s="86"/>
      <c r="SCQ112" s="86"/>
      <c r="SCR112" s="86"/>
      <c r="SCS112" s="86"/>
      <c r="SCT112" s="86"/>
      <c r="SCU112" s="86"/>
      <c r="SCV112" s="86"/>
      <c r="SCW112" s="86"/>
      <c r="SCX112" s="86"/>
      <c r="SCY112" s="86"/>
      <c r="SCZ112" s="86"/>
      <c r="SDA112" s="86"/>
      <c r="SDB112" s="86"/>
      <c r="SDC112" s="86"/>
      <c r="SDD112" s="86"/>
      <c r="SDE112" s="86"/>
      <c r="SDF112" s="86"/>
      <c r="SDG112" s="86"/>
      <c r="SDH112" s="86"/>
      <c r="SDI112" s="86"/>
      <c r="SDJ112" s="86"/>
      <c r="SDK112" s="86"/>
      <c r="SDL112" s="86"/>
      <c r="SDM112" s="86"/>
      <c r="SDN112" s="86"/>
      <c r="SDO112" s="86"/>
      <c r="SDP112" s="86"/>
      <c r="SDQ112" s="86"/>
      <c r="SDR112" s="86"/>
      <c r="SDS112" s="86"/>
      <c r="SDT112" s="86"/>
      <c r="SDU112" s="86"/>
      <c r="SDV112" s="86"/>
      <c r="SDW112" s="86"/>
      <c r="SDX112" s="86"/>
      <c r="SDY112" s="86"/>
      <c r="SDZ112" s="86"/>
      <c r="SEA112" s="86"/>
      <c r="SEB112" s="86"/>
      <c r="SEC112" s="86"/>
      <c r="SED112" s="86"/>
      <c r="SEE112" s="86"/>
      <c r="SEF112" s="86"/>
      <c r="SEG112" s="86"/>
      <c r="SEH112" s="86"/>
      <c r="SEI112" s="86"/>
      <c r="SEJ112" s="86"/>
      <c r="SEK112" s="86"/>
      <c r="SEL112" s="86"/>
      <c r="SEM112" s="86"/>
      <c r="SEN112" s="86"/>
      <c r="SEO112" s="86"/>
      <c r="SEP112" s="86"/>
      <c r="SEQ112" s="86"/>
      <c r="SER112" s="86"/>
      <c r="SES112" s="86"/>
      <c r="SET112" s="86"/>
      <c r="SEU112" s="86"/>
      <c r="SEV112" s="86"/>
      <c r="SEW112" s="86"/>
      <c r="SEX112" s="86"/>
      <c r="SEY112" s="86"/>
      <c r="SEZ112" s="86"/>
      <c r="SFA112" s="86"/>
      <c r="SFB112" s="86"/>
      <c r="SFC112" s="86"/>
      <c r="SFD112" s="86"/>
      <c r="SFE112" s="86"/>
      <c r="SFF112" s="86"/>
      <c r="SFG112" s="86"/>
      <c r="SFH112" s="86"/>
      <c r="SFI112" s="86"/>
      <c r="SFJ112" s="86"/>
      <c r="SFK112" s="86"/>
      <c r="SFL112" s="86"/>
      <c r="SFM112" s="86"/>
      <c r="SFN112" s="86"/>
      <c r="SFO112" s="86"/>
      <c r="SFP112" s="86"/>
      <c r="SFQ112" s="86"/>
      <c r="SFR112" s="86"/>
      <c r="SFS112" s="86"/>
      <c r="SFT112" s="86"/>
      <c r="SFU112" s="86"/>
      <c r="SFV112" s="86"/>
      <c r="SFW112" s="86"/>
      <c r="SFX112" s="86"/>
      <c r="SFY112" s="86"/>
      <c r="SFZ112" s="86"/>
      <c r="SGA112" s="86"/>
      <c r="SGB112" s="86"/>
      <c r="SGC112" s="86"/>
      <c r="SGD112" s="86"/>
      <c r="SGE112" s="86"/>
      <c r="SGF112" s="86"/>
      <c r="SGG112" s="86"/>
      <c r="SGH112" s="86"/>
      <c r="SGI112" s="86"/>
      <c r="SGJ112" s="86"/>
      <c r="SGK112" s="86"/>
      <c r="SGL112" s="86"/>
      <c r="SGM112" s="86"/>
      <c r="SGN112" s="86"/>
      <c r="SGO112" s="86"/>
      <c r="SGP112" s="86"/>
      <c r="SGQ112" s="86"/>
      <c r="SGR112" s="86"/>
      <c r="SGS112" s="86"/>
      <c r="SGT112" s="86"/>
      <c r="SGU112" s="86"/>
      <c r="SGV112" s="86"/>
      <c r="SGW112" s="86"/>
      <c r="SGX112" s="86"/>
      <c r="SGY112" s="86"/>
      <c r="SGZ112" s="86"/>
      <c r="SHA112" s="86"/>
      <c r="SHB112" s="86"/>
      <c r="SHC112" s="86"/>
      <c r="SHD112" s="86"/>
      <c r="SHE112" s="86"/>
      <c r="SHF112" s="86"/>
      <c r="SHG112" s="86"/>
      <c r="SHH112" s="86"/>
      <c r="SHI112" s="86"/>
      <c r="SHJ112" s="86"/>
      <c r="SHK112" s="86"/>
      <c r="SHL112" s="86"/>
      <c r="SHM112" s="86"/>
      <c r="SHN112" s="86"/>
      <c r="SHO112" s="86"/>
      <c r="SHP112" s="86"/>
      <c r="SHQ112" s="86"/>
      <c r="SHR112" s="86"/>
      <c r="SHS112" s="86"/>
      <c r="SHT112" s="86"/>
      <c r="SHU112" s="86"/>
      <c r="SHV112" s="86"/>
      <c r="SHW112" s="86"/>
      <c r="SHX112" s="86"/>
      <c r="SHY112" s="86"/>
      <c r="SHZ112" s="86"/>
      <c r="SIA112" s="86"/>
      <c r="SIB112" s="86"/>
      <c r="SIC112" s="86"/>
      <c r="SID112" s="86"/>
      <c r="SIE112" s="86"/>
      <c r="SIF112" s="86"/>
      <c r="SIG112" s="86"/>
      <c r="SIH112" s="86"/>
      <c r="SII112" s="86"/>
      <c r="SIJ112" s="86"/>
      <c r="SIK112" s="86"/>
      <c r="SIL112" s="86"/>
      <c r="SIM112" s="86"/>
      <c r="SIN112" s="86"/>
      <c r="SIO112" s="86"/>
      <c r="SIP112" s="86"/>
      <c r="SIQ112" s="86"/>
      <c r="SIR112" s="86"/>
      <c r="SIS112" s="86"/>
      <c r="SIT112" s="86"/>
      <c r="SIU112" s="86"/>
      <c r="SIV112" s="86"/>
      <c r="SIW112" s="86"/>
      <c r="SIX112" s="86"/>
      <c r="SIY112" s="86"/>
      <c r="SIZ112" s="86"/>
      <c r="SJA112" s="86"/>
      <c r="SJB112" s="86"/>
      <c r="SJC112" s="86"/>
      <c r="SJD112" s="86"/>
      <c r="SJE112" s="86"/>
      <c r="SJF112" s="86"/>
      <c r="SJG112" s="86"/>
      <c r="SJH112" s="86"/>
      <c r="SJI112" s="86"/>
      <c r="SJJ112" s="86"/>
      <c r="SJK112" s="86"/>
      <c r="SJL112" s="86"/>
      <c r="SJM112" s="86"/>
      <c r="SJN112" s="86"/>
      <c r="SJO112" s="86"/>
      <c r="SJP112" s="86"/>
      <c r="SJQ112" s="86"/>
      <c r="SJR112" s="86"/>
      <c r="SJS112" s="86"/>
      <c r="SJT112" s="86"/>
      <c r="SJU112" s="86"/>
      <c r="SJV112" s="86"/>
      <c r="SJW112" s="86"/>
      <c r="SJX112" s="86"/>
      <c r="SJY112" s="86"/>
      <c r="SJZ112" s="86"/>
      <c r="SKA112" s="86"/>
      <c r="SKB112" s="86"/>
      <c r="SKC112" s="86"/>
      <c r="SKD112" s="86"/>
      <c r="SKE112" s="86"/>
      <c r="SKF112" s="86"/>
      <c r="SKG112" s="86"/>
      <c r="SKH112" s="86"/>
      <c r="SKI112" s="86"/>
      <c r="SKJ112" s="86"/>
      <c r="SKK112" s="86"/>
      <c r="SKL112" s="86"/>
      <c r="SKM112" s="86"/>
      <c r="SKN112" s="86"/>
      <c r="SKO112" s="86"/>
      <c r="SKP112" s="86"/>
      <c r="SKQ112" s="86"/>
      <c r="SKR112" s="86"/>
      <c r="SKS112" s="86"/>
      <c r="SKT112" s="86"/>
      <c r="SKU112" s="86"/>
      <c r="SKV112" s="86"/>
      <c r="SKW112" s="86"/>
      <c r="SKX112" s="86"/>
      <c r="SKY112" s="86"/>
      <c r="SKZ112" s="86"/>
      <c r="SLA112" s="86"/>
      <c r="SLB112" s="86"/>
      <c r="SLC112" s="86"/>
      <c r="SLD112" s="86"/>
      <c r="SLE112" s="86"/>
      <c r="SLF112" s="86"/>
      <c r="SLG112" s="86"/>
      <c r="SLH112" s="86"/>
      <c r="SLI112" s="86"/>
      <c r="SLJ112" s="86"/>
      <c r="SLK112" s="86"/>
      <c r="SLL112" s="86"/>
      <c r="SLM112" s="86"/>
      <c r="SLN112" s="86"/>
      <c r="SLO112" s="86"/>
      <c r="SLP112" s="86"/>
      <c r="SLQ112" s="86"/>
      <c r="SLR112" s="86"/>
      <c r="SLS112" s="86"/>
      <c r="SLT112" s="86"/>
      <c r="SLU112" s="86"/>
      <c r="SLV112" s="86"/>
      <c r="SLW112" s="86"/>
      <c r="SLX112" s="86"/>
      <c r="SLY112" s="86"/>
      <c r="SLZ112" s="86"/>
      <c r="SMA112" s="86"/>
      <c r="SMB112" s="86"/>
      <c r="SMC112" s="86"/>
      <c r="SMD112" s="86"/>
      <c r="SME112" s="86"/>
      <c r="SMF112" s="86"/>
      <c r="SMG112" s="86"/>
      <c r="SMH112" s="86"/>
      <c r="SMI112" s="86"/>
      <c r="SMJ112" s="86"/>
      <c r="SMK112" s="86"/>
      <c r="SML112" s="86"/>
      <c r="SMM112" s="86"/>
      <c r="SMN112" s="86"/>
      <c r="SMO112" s="86"/>
      <c r="SMP112" s="86"/>
      <c r="SMQ112" s="86"/>
      <c r="SMR112" s="86"/>
      <c r="SMS112" s="86"/>
      <c r="SMT112" s="86"/>
      <c r="SMU112" s="86"/>
      <c r="SMV112" s="86"/>
      <c r="SMW112" s="86"/>
      <c r="SMX112" s="86"/>
      <c r="SMY112" s="86"/>
      <c r="SMZ112" s="86"/>
      <c r="SNA112" s="86"/>
      <c r="SNB112" s="86"/>
      <c r="SNC112" s="86"/>
      <c r="SND112" s="86"/>
      <c r="SNE112" s="86"/>
      <c r="SNF112" s="86"/>
      <c r="SNG112" s="86"/>
      <c r="SNH112" s="86"/>
      <c r="SNI112" s="86"/>
      <c r="SNJ112" s="86"/>
      <c r="SNK112" s="86"/>
      <c r="SNL112" s="86"/>
      <c r="SNM112" s="86"/>
      <c r="SNN112" s="86"/>
      <c r="SNO112" s="86"/>
      <c r="SNP112" s="86"/>
      <c r="SNQ112" s="86"/>
      <c r="SNR112" s="86"/>
      <c r="SNS112" s="86"/>
      <c r="SNT112" s="86"/>
      <c r="SNU112" s="86"/>
      <c r="SNV112" s="86"/>
      <c r="SNW112" s="86"/>
      <c r="SNX112" s="86"/>
      <c r="SNY112" s="86"/>
      <c r="SNZ112" s="86"/>
      <c r="SOA112" s="86"/>
      <c r="SOB112" s="86"/>
      <c r="SOC112" s="86"/>
      <c r="SOD112" s="86"/>
      <c r="SOE112" s="86"/>
      <c r="SOF112" s="86"/>
      <c r="SOG112" s="86"/>
      <c r="SOH112" s="86"/>
      <c r="SOI112" s="86"/>
      <c r="SOJ112" s="86"/>
      <c r="SOK112" s="86"/>
      <c r="SOL112" s="86"/>
      <c r="SOM112" s="86"/>
      <c r="SON112" s="86"/>
      <c r="SOO112" s="86"/>
      <c r="SOP112" s="86"/>
      <c r="SOQ112" s="86"/>
      <c r="SOR112" s="86"/>
      <c r="SOS112" s="86"/>
      <c r="SOT112" s="86"/>
      <c r="SOU112" s="86"/>
      <c r="SOV112" s="86"/>
      <c r="SOW112" s="86"/>
      <c r="SOX112" s="86"/>
      <c r="SOY112" s="86"/>
      <c r="SOZ112" s="86"/>
      <c r="SPA112" s="86"/>
      <c r="SPB112" s="86"/>
      <c r="SPC112" s="86"/>
      <c r="SPD112" s="86"/>
      <c r="SPE112" s="86"/>
      <c r="SPF112" s="86"/>
      <c r="SPG112" s="86"/>
      <c r="SPH112" s="86"/>
      <c r="SPI112" s="86"/>
      <c r="SPJ112" s="86"/>
      <c r="SPK112" s="86"/>
      <c r="SPL112" s="86"/>
      <c r="SPM112" s="86"/>
      <c r="SPN112" s="86"/>
      <c r="SPO112" s="86"/>
      <c r="SPP112" s="86"/>
      <c r="SPQ112" s="86"/>
      <c r="SPR112" s="86"/>
      <c r="SPS112" s="86"/>
      <c r="SPT112" s="86"/>
      <c r="SPU112" s="86"/>
      <c r="SPV112" s="86"/>
      <c r="SPW112" s="86"/>
      <c r="SPX112" s="86"/>
      <c r="SPY112" s="86"/>
      <c r="SPZ112" s="86"/>
      <c r="SQA112" s="86"/>
      <c r="SQB112" s="86"/>
      <c r="SQC112" s="86"/>
      <c r="SQD112" s="86"/>
      <c r="SQE112" s="86"/>
      <c r="SQF112" s="86"/>
      <c r="SQG112" s="86"/>
      <c r="SQH112" s="86"/>
      <c r="SQI112" s="86"/>
      <c r="SQJ112" s="86"/>
      <c r="SQK112" s="86"/>
      <c r="SQL112" s="86"/>
      <c r="SQM112" s="86"/>
      <c r="SQN112" s="86"/>
      <c r="SQO112" s="86"/>
      <c r="SQP112" s="86"/>
      <c r="SQQ112" s="86"/>
      <c r="SQR112" s="86"/>
      <c r="SQS112" s="86"/>
      <c r="SQT112" s="86"/>
      <c r="SQU112" s="86"/>
      <c r="SQV112" s="86"/>
      <c r="SQW112" s="86"/>
      <c r="SQX112" s="86"/>
      <c r="SQY112" s="86"/>
      <c r="SQZ112" s="86"/>
      <c r="SRA112" s="86"/>
      <c r="SRB112" s="86"/>
      <c r="SRC112" s="86"/>
      <c r="SRD112" s="86"/>
      <c r="SRE112" s="86"/>
      <c r="SRF112" s="86"/>
      <c r="SRG112" s="86"/>
      <c r="SRH112" s="86"/>
      <c r="SRI112" s="86"/>
      <c r="SRJ112" s="86"/>
      <c r="SRK112" s="86"/>
      <c r="SRL112" s="86"/>
      <c r="SRM112" s="86"/>
      <c r="SRN112" s="86"/>
      <c r="SRO112" s="86"/>
      <c r="SRP112" s="86"/>
      <c r="SRQ112" s="86"/>
      <c r="SRR112" s="86"/>
      <c r="SRS112" s="86"/>
      <c r="SRT112" s="86"/>
      <c r="SRU112" s="86"/>
      <c r="SRV112" s="86"/>
      <c r="SRW112" s="86"/>
      <c r="SRX112" s="86"/>
      <c r="SRY112" s="86"/>
      <c r="SRZ112" s="86"/>
      <c r="SSA112" s="86"/>
      <c r="SSB112" s="86"/>
      <c r="SSC112" s="86"/>
      <c r="SSD112" s="86"/>
      <c r="SSE112" s="86"/>
      <c r="SSF112" s="86"/>
      <c r="SSG112" s="86"/>
      <c r="SSH112" s="86"/>
      <c r="SSI112" s="86"/>
      <c r="SSJ112" s="86"/>
      <c r="SSK112" s="86"/>
      <c r="SSL112" s="86"/>
      <c r="SSM112" s="86"/>
      <c r="SSN112" s="86"/>
      <c r="SSO112" s="86"/>
      <c r="SSP112" s="86"/>
      <c r="SSQ112" s="86"/>
      <c r="SSR112" s="86"/>
      <c r="SSS112" s="86"/>
      <c r="SST112" s="86"/>
      <c r="SSU112" s="86"/>
      <c r="SSV112" s="86"/>
      <c r="SSW112" s="86"/>
      <c r="SSX112" s="86"/>
      <c r="SSY112" s="86"/>
      <c r="SSZ112" s="86"/>
      <c r="STA112" s="86"/>
      <c r="STB112" s="86"/>
      <c r="STC112" s="86"/>
      <c r="STD112" s="86"/>
      <c r="STE112" s="86"/>
      <c r="STF112" s="86"/>
      <c r="STG112" s="86"/>
      <c r="STH112" s="86"/>
      <c r="STI112" s="86"/>
      <c r="STJ112" s="86"/>
      <c r="STK112" s="86"/>
      <c r="STL112" s="86"/>
      <c r="STM112" s="86"/>
      <c r="STN112" s="86"/>
      <c r="STO112" s="86"/>
      <c r="STP112" s="86"/>
      <c r="STQ112" s="86"/>
      <c r="STR112" s="86"/>
      <c r="STS112" s="86"/>
      <c r="STT112" s="86"/>
      <c r="STU112" s="86"/>
      <c r="STV112" s="86"/>
      <c r="STW112" s="86"/>
      <c r="STX112" s="86"/>
      <c r="STY112" s="86"/>
      <c r="STZ112" s="86"/>
      <c r="SUA112" s="86"/>
      <c r="SUB112" s="86"/>
      <c r="SUC112" s="86"/>
      <c r="SUD112" s="86"/>
      <c r="SUE112" s="86"/>
      <c r="SUF112" s="86"/>
      <c r="SUG112" s="86"/>
      <c r="SUH112" s="86"/>
      <c r="SUI112" s="86"/>
      <c r="SUJ112" s="86"/>
      <c r="SUK112" s="86"/>
      <c r="SUL112" s="86"/>
      <c r="SUM112" s="86"/>
      <c r="SUN112" s="86"/>
      <c r="SUO112" s="86"/>
      <c r="SUP112" s="86"/>
      <c r="SUQ112" s="86"/>
      <c r="SUR112" s="86"/>
      <c r="SUS112" s="86"/>
      <c r="SUT112" s="86"/>
      <c r="SUU112" s="86"/>
      <c r="SUV112" s="86"/>
      <c r="SUW112" s="86"/>
      <c r="SUX112" s="86"/>
      <c r="SUY112" s="86"/>
      <c r="SUZ112" s="86"/>
      <c r="SVA112" s="86"/>
      <c r="SVB112" s="86"/>
      <c r="SVC112" s="86"/>
      <c r="SVD112" s="86"/>
      <c r="SVE112" s="86"/>
      <c r="SVF112" s="86"/>
      <c r="SVG112" s="86"/>
      <c r="SVH112" s="86"/>
      <c r="SVI112" s="86"/>
      <c r="SVJ112" s="86"/>
      <c r="SVK112" s="86"/>
      <c r="SVL112" s="86"/>
      <c r="SVM112" s="86"/>
      <c r="SVN112" s="86"/>
      <c r="SVO112" s="86"/>
      <c r="SVP112" s="86"/>
      <c r="SVQ112" s="86"/>
      <c r="SVR112" s="86"/>
      <c r="SVS112" s="86"/>
      <c r="SVT112" s="86"/>
      <c r="SVU112" s="86"/>
      <c r="SVV112" s="86"/>
      <c r="SVW112" s="86"/>
      <c r="SVX112" s="86"/>
      <c r="SVY112" s="86"/>
      <c r="SVZ112" s="86"/>
      <c r="SWA112" s="86"/>
      <c r="SWB112" s="86"/>
      <c r="SWC112" s="86"/>
      <c r="SWD112" s="86"/>
      <c r="SWE112" s="86"/>
      <c r="SWF112" s="86"/>
      <c r="SWG112" s="86"/>
      <c r="SWH112" s="86"/>
      <c r="SWI112" s="86"/>
      <c r="SWJ112" s="86"/>
      <c r="SWK112" s="86"/>
      <c r="SWL112" s="86"/>
      <c r="SWM112" s="86"/>
      <c r="SWN112" s="86"/>
      <c r="SWO112" s="86"/>
      <c r="SWP112" s="86"/>
      <c r="SWQ112" s="86"/>
      <c r="SWR112" s="86"/>
      <c r="SWS112" s="86"/>
      <c r="SWT112" s="86"/>
      <c r="SWU112" s="86"/>
      <c r="SWV112" s="86"/>
      <c r="SWW112" s="86"/>
      <c r="SWX112" s="86"/>
      <c r="SWY112" s="86"/>
      <c r="SWZ112" s="86"/>
      <c r="SXA112" s="86"/>
      <c r="SXB112" s="86"/>
      <c r="SXC112" s="86"/>
      <c r="SXD112" s="86"/>
      <c r="SXE112" s="86"/>
      <c r="SXF112" s="86"/>
      <c r="SXG112" s="86"/>
      <c r="SXH112" s="86"/>
      <c r="SXI112" s="86"/>
      <c r="SXJ112" s="86"/>
      <c r="SXK112" s="86"/>
      <c r="SXL112" s="86"/>
      <c r="SXM112" s="86"/>
      <c r="SXN112" s="86"/>
      <c r="SXO112" s="86"/>
      <c r="SXP112" s="86"/>
      <c r="SXQ112" s="86"/>
      <c r="SXR112" s="86"/>
      <c r="SXS112" s="86"/>
      <c r="SXT112" s="86"/>
      <c r="SXU112" s="86"/>
      <c r="SXV112" s="86"/>
      <c r="SXW112" s="86"/>
      <c r="SXX112" s="86"/>
      <c r="SXY112" s="86"/>
      <c r="SXZ112" s="86"/>
      <c r="SYA112" s="86"/>
      <c r="SYB112" s="86"/>
      <c r="SYC112" s="86"/>
      <c r="SYD112" s="86"/>
      <c r="SYE112" s="86"/>
      <c r="SYF112" s="86"/>
      <c r="SYG112" s="86"/>
      <c r="SYH112" s="86"/>
      <c r="SYI112" s="86"/>
      <c r="SYJ112" s="86"/>
      <c r="SYK112" s="86"/>
      <c r="SYL112" s="86"/>
      <c r="SYM112" s="86"/>
      <c r="SYN112" s="86"/>
      <c r="SYO112" s="86"/>
      <c r="SYP112" s="86"/>
      <c r="SYQ112" s="86"/>
      <c r="SYR112" s="86"/>
      <c r="SYS112" s="86"/>
      <c r="SYT112" s="86"/>
      <c r="SYU112" s="86"/>
      <c r="SYV112" s="86"/>
      <c r="SYW112" s="86"/>
      <c r="SYX112" s="86"/>
      <c r="SYY112" s="86"/>
      <c r="SYZ112" s="86"/>
      <c r="SZA112" s="86"/>
      <c r="SZB112" s="86"/>
      <c r="SZC112" s="86"/>
      <c r="SZD112" s="86"/>
      <c r="SZE112" s="86"/>
      <c r="SZF112" s="86"/>
      <c r="SZG112" s="86"/>
      <c r="SZH112" s="86"/>
      <c r="SZI112" s="86"/>
      <c r="SZJ112" s="86"/>
      <c r="SZK112" s="86"/>
      <c r="SZL112" s="86"/>
      <c r="SZM112" s="86"/>
      <c r="SZN112" s="86"/>
      <c r="SZO112" s="86"/>
      <c r="SZP112" s="86"/>
      <c r="SZQ112" s="86"/>
      <c r="SZR112" s="86"/>
      <c r="SZS112" s="86"/>
      <c r="SZT112" s="86"/>
      <c r="SZU112" s="86"/>
      <c r="SZV112" s="86"/>
      <c r="SZW112" s="86"/>
      <c r="SZX112" s="86"/>
      <c r="SZY112" s="86"/>
      <c r="SZZ112" s="86"/>
      <c r="TAA112" s="86"/>
      <c r="TAB112" s="86"/>
      <c r="TAC112" s="86"/>
      <c r="TAD112" s="86"/>
      <c r="TAE112" s="86"/>
      <c r="TAF112" s="86"/>
      <c r="TAG112" s="86"/>
      <c r="TAH112" s="86"/>
      <c r="TAI112" s="86"/>
      <c r="TAJ112" s="86"/>
      <c r="TAK112" s="86"/>
      <c r="TAL112" s="86"/>
      <c r="TAM112" s="86"/>
      <c r="TAN112" s="86"/>
      <c r="TAO112" s="86"/>
      <c r="TAP112" s="86"/>
      <c r="TAQ112" s="86"/>
      <c r="TAR112" s="86"/>
      <c r="TAS112" s="86"/>
      <c r="TAT112" s="86"/>
      <c r="TAU112" s="86"/>
      <c r="TAV112" s="86"/>
      <c r="TAW112" s="86"/>
      <c r="TAX112" s="86"/>
      <c r="TAY112" s="86"/>
      <c r="TAZ112" s="86"/>
      <c r="TBA112" s="86"/>
      <c r="TBB112" s="86"/>
      <c r="TBC112" s="86"/>
      <c r="TBD112" s="86"/>
      <c r="TBE112" s="86"/>
      <c r="TBF112" s="86"/>
      <c r="TBG112" s="86"/>
      <c r="TBH112" s="86"/>
      <c r="TBI112" s="86"/>
      <c r="TBJ112" s="86"/>
      <c r="TBK112" s="86"/>
      <c r="TBL112" s="86"/>
      <c r="TBM112" s="86"/>
      <c r="TBN112" s="86"/>
      <c r="TBO112" s="86"/>
      <c r="TBP112" s="86"/>
      <c r="TBQ112" s="86"/>
      <c r="TBR112" s="86"/>
      <c r="TBS112" s="86"/>
      <c r="TBT112" s="86"/>
      <c r="TBU112" s="86"/>
      <c r="TBV112" s="86"/>
      <c r="TBW112" s="86"/>
      <c r="TBX112" s="86"/>
      <c r="TBY112" s="86"/>
      <c r="TBZ112" s="86"/>
      <c r="TCA112" s="86"/>
      <c r="TCB112" s="86"/>
      <c r="TCC112" s="86"/>
      <c r="TCD112" s="86"/>
      <c r="TCE112" s="86"/>
      <c r="TCF112" s="86"/>
      <c r="TCG112" s="86"/>
      <c r="TCH112" s="86"/>
      <c r="TCI112" s="86"/>
      <c r="TCJ112" s="86"/>
      <c r="TCK112" s="86"/>
      <c r="TCL112" s="86"/>
      <c r="TCM112" s="86"/>
      <c r="TCN112" s="86"/>
      <c r="TCO112" s="86"/>
      <c r="TCP112" s="86"/>
      <c r="TCQ112" s="86"/>
      <c r="TCR112" s="86"/>
      <c r="TCS112" s="86"/>
      <c r="TCT112" s="86"/>
      <c r="TCU112" s="86"/>
      <c r="TCV112" s="86"/>
      <c r="TCW112" s="86"/>
      <c r="TCX112" s="86"/>
      <c r="TCY112" s="86"/>
      <c r="TCZ112" s="86"/>
      <c r="TDA112" s="86"/>
      <c r="TDB112" s="86"/>
      <c r="TDC112" s="86"/>
      <c r="TDD112" s="86"/>
      <c r="TDE112" s="86"/>
      <c r="TDF112" s="86"/>
      <c r="TDG112" s="86"/>
      <c r="TDH112" s="86"/>
      <c r="TDI112" s="86"/>
      <c r="TDJ112" s="86"/>
      <c r="TDK112" s="86"/>
      <c r="TDL112" s="86"/>
      <c r="TDM112" s="86"/>
      <c r="TDN112" s="86"/>
      <c r="TDO112" s="86"/>
      <c r="TDP112" s="86"/>
      <c r="TDQ112" s="86"/>
      <c r="TDR112" s="86"/>
      <c r="TDS112" s="86"/>
      <c r="TDT112" s="86"/>
      <c r="TDU112" s="86"/>
      <c r="TDV112" s="86"/>
      <c r="TDW112" s="86"/>
      <c r="TDX112" s="86"/>
      <c r="TDY112" s="86"/>
      <c r="TDZ112" s="86"/>
      <c r="TEA112" s="86"/>
      <c r="TEB112" s="86"/>
      <c r="TEC112" s="86"/>
      <c r="TED112" s="86"/>
      <c r="TEE112" s="86"/>
      <c r="TEF112" s="86"/>
      <c r="TEG112" s="86"/>
      <c r="TEH112" s="86"/>
      <c r="TEI112" s="86"/>
      <c r="TEJ112" s="86"/>
      <c r="TEK112" s="86"/>
      <c r="TEL112" s="86"/>
      <c r="TEM112" s="86"/>
      <c r="TEN112" s="86"/>
      <c r="TEO112" s="86"/>
      <c r="TEP112" s="86"/>
      <c r="TEQ112" s="86"/>
      <c r="TER112" s="86"/>
      <c r="TES112" s="86"/>
      <c r="TET112" s="86"/>
      <c r="TEU112" s="86"/>
      <c r="TEV112" s="86"/>
      <c r="TEW112" s="86"/>
      <c r="TEX112" s="86"/>
      <c r="TEY112" s="86"/>
      <c r="TEZ112" s="86"/>
      <c r="TFA112" s="86"/>
      <c r="TFB112" s="86"/>
      <c r="TFC112" s="86"/>
      <c r="TFD112" s="86"/>
      <c r="TFE112" s="86"/>
      <c r="TFF112" s="86"/>
      <c r="TFG112" s="86"/>
      <c r="TFH112" s="86"/>
      <c r="TFI112" s="86"/>
      <c r="TFJ112" s="86"/>
      <c r="TFK112" s="86"/>
      <c r="TFL112" s="86"/>
      <c r="TFM112" s="86"/>
      <c r="TFN112" s="86"/>
      <c r="TFO112" s="86"/>
      <c r="TFP112" s="86"/>
      <c r="TFQ112" s="86"/>
      <c r="TFR112" s="86"/>
      <c r="TFS112" s="86"/>
      <c r="TFT112" s="86"/>
      <c r="TFU112" s="86"/>
      <c r="TFV112" s="86"/>
      <c r="TFW112" s="86"/>
      <c r="TFX112" s="86"/>
      <c r="TFY112" s="86"/>
      <c r="TFZ112" s="86"/>
      <c r="TGA112" s="86"/>
      <c r="TGB112" s="86"/>
      <c r="TGC112" s="86"/>
      <c r="TGD112" s="86"/>
      <c r="TGE112" s="86"/>
      <c r="TGF112" s="86"/>
      <c r="TGG112" s="86"/>
      <c r="TGH112" s="86"/>
      <c r="TGI112" s="86"/>
      <c r="TGJ112" s="86"/>
      <c r="TGK112" s="86"/>
      <c r="TGL112" s="86"/>
      <c r="TGM112" s="86"/>
      <c r="TGN112" s="86"/>
      <c r="TGO112" s="86"/>
      <c r="TGP112" s="86"/>
      <c r="TGQ112" s="86"/>
      <c r="TGR112" s="86"/>
      <c r="TGS112" s="86"/>
      <c r="TGT112" s="86"/>
      <c r="TGU112" s="86"/>
      <c r="TGV112" s="86"/>
      <c r="TGW112" s="86"/>
      <c r="TGX112" s="86"/>
      <c r="TGY112" s="86"/>
      <c r="TGZ112" s="86"/>
      <c r="THA112" s="86"/>
      <c r="THB112" s="86"/>
      <c r="THC112" s="86"/>
      <c r="THD112" s="86"/>
      <c r="THE112" s="86"/>
      <c r="THF112" s="86"/>
      <c r="THG112" s="86"/>
      <c r="THH112" s="86"/>
      <c r="THI112" s="86"/>
      <c r="THJ112" s="86"/>
      <c r="THK112" s="86"/>
      <c r="THL112" s="86"/>
      <c r="THM112" s="86"/>
      <c r="THN112" s="86"/>
      <c r="THO112" s="86"/>
      <c r="THP112" s="86"/>
      <c r="THQ112" s="86"/>
      <c r="THR112" s="86"/>
      <c r="THS112" s="86"/>
      <c r="THT112" s="86"/>
      <c r="THU112" s="86"/>
      <c r="THV112" s="86"/>
      <c r="THW112" s="86"/>
      <c r="THX112" s="86"/>
      <c r="THY112" s="86"/>
      <c r="THZ112" s="86"/>
      <c r="TIA112" s="86"/>
      <c r="TIB112" s="86"/>
      <c r="TIC112" s="86"/>
      <c r="TID112" s="86"/>
      <c r="TIE112" s="86"/>
      <c r="TIF112" s="86"/>
      <c r="TIG112" s="86"/>
      <c r="TIH112" s="86"/>
      <c r="TII112" s="86"/>
      <c r="TIJ112" s="86"/>
      <c r="TIK112" s="86"/>
      <c r="TIL112" s="86"/>
      <c r="TIM112" s="86"/>
      <c r="TIN112" s="86"/>
      <c r="TIO112" s="86"/>
      <c r="TIP112" s="86"/>
      <c r="TIQ112" s="86"/>
      <c r="TIR112" s="86"/>
      <c r="TIS112" s="86"/>
      <c r="TIT112" s="86"/>
      <c r="TIU112" s="86"/>
      <c r="TIV112" s="86"/>
      <c r="TIW112" s="86"/>
      <c r="TIX112" s="86"/>
      <c r="TIY112" s="86"/>
      <c r="TIZ112" s="86"/>
      <c r="TJA112" s="86"/>
      <c r="TJB112" s="86"/>
      <c r="TJC112" s="86"/>
      <c r="TJD112" s="86"/>
      <c r="TJE112" s="86"/>
      <c r="TJF112" s="86"/>
      <c r="TJG112" s="86"/>
      <c r="TJH112" s="86"/>
      <c r="TJI112" s="86"/>
      <c r="TJJ112" s="86"/>
      <c r="TJK112" s="86"/>
      <c r="TJL112" s="86"/>
      <c r="TJM112" s="86"/>
      <c r="TJN112" s="86"/>
      <c r="TJO112" s="86"/>
      <c r="TJP112" s="86"/>
      <c r="TJQ112" s="86"/>
      <c r="TJR112" s="86"/>
      <c r="TJS112" s="86"/>
      <c r="TJT112" s="86"/>
      <c r="TJU112" s="86"/>
      <c r="TJV112" s="86"/>
      <c r="TJW112" s="86"/>
      <c r="TJX112" s="86"/>
      <c r="TJY112" s="86"/>
      <c r="TJZ112" s="86"/>
      <c r="TKA112" s="86"/>
      <c r="TKB112" s="86"/>
      <c r="TKC112" s="86"/>
      <c r="TKD112" s="86"/>
      <c r="TKE112" s="86"/>
      <c r="TKF112" s="86"/>
      <c r="TKG112" s="86"/>
      <c r="TKH112" s="86"/>
      <c r="TKI112" s="86"/>
      <c r="TKJ112" s="86"/>
      <c r="TKK112" s="86"/>
      <c r="TKL112" s="86"/>
      <c r="TKM112" s="86"/>
      <c r="TKN112" s="86"/>
      <c r="TKO112" s="86"/>
      <c r="TKP112" s="86"/>
      <c r="TKQ112" s="86"/>
      <c r="TKR112" s="86"/>
      <c r="TKS112" s="86"/>
      <c r="TKT112" s="86"/>
      <c r="TKU112" s="86"/>
      <c r="TKV112" s="86"/>
      <c r="TKW112" s="86"/>
      <c r="TKX112" s="86"/>
      <c r="TKY112" s="86"/>
      <c r="TKZ112" s="86"/>
      <c r="TLA112" s="86"/>
      <c r="TLB112" s="86"/>
      <c r="TLC112" s="86"/>
      <c r="TLD112" s="86"/>
      <c r="TLE112" s="86"/>
      <c r="TLF112" s="86"/>
      <c r="TLG112" s="86"/>
      <c r="TLH112" s="86"/>
      <c r="TLI112" s="86"/>
      <c r="TLJ112" s="86"/>
      <c r="TLK112" s="86"/>
      <c r="TLL112" s="86"/>
      <c r="TLM112" s="86"/>
      <c r="TLN112" s="86"/>
      <c r="TLO112" s="86"/>
      <c r="TLP112" s="86"/>
      <c r="TLQ112" s="86"/>
      <c r="TLR112" s="86"/>
      <c r="TLS112" s="86"/>
      <c r="TLT112" s="86"/>
      <c r="TLU112" s="86"/>
      <c r="TLV112" s="86"/>
      <c r="TLW112" s="86"/>
      <c r="TLX112" s="86"/>
      <c r="TLY112" s="86"/>
      <c r="TLZ112" s="86"/>
      <c r="TMA112" s="86"/>
      <c r="TMB112" s="86"/>
      <c r="TMC112" s="86"/>
      <c r="TMD112" s="86"/>
      <c r="TME112" s="86"/>
      <c r="TMF112" s="86"/>
      <c r="TMG112" s="86"/>
      <c r="TMH112" s="86"/>
      <c r="TMI112" s="86"/>
      <c r="TMJ112" s="86"/>
      <c r="TMK112" s="86"/>
      <c r="TML112" s="86"/>
      <c r="TMM112" s="86"/>
      <c r="TMN112" s="86"/>
      <c r="TMO112" s="86"/>
      <c r="TMP112" s="86"/>
      <c r="TMQ112" s="86"/>
      <c r="TMR112" s="86"/>
      <c r="TMS112" s="86"/>
      <c r="TMT112" s="86"/>
      <c r="TMU112" s="86"/>
      <c r="TMV112" s="86"/>
      <c r="TMW112" s="86"/>
      <c r="TMX112" s="86"/>
      <c r="TMY112" s="86"/>
      <c r="TMZ112" s="86"/>
      <c r="TNA112" s="86"/>
      <c r="TNB112" s="86"/>
      <c r="TNC112" s="86"/>
      <c r="TND112" s="86"/>
      <c r="TNE112" s="86"/>
      <c r="TNF112" s="86"/>
      <c r="TNG112" s="86"/>
      <c r="TNH112" s="86"/>
      <c r="TNI112" s="86"/>
      <c r="TNJ112" s="86"/>
      <c r="TNK112" s="86"/>
      <c r="TNL112" s="86"/>
      <c r="TNM112" s="86"/>
      <c r="TNN112" s="86"/>
      <c r="TNO112" s="86"/>
      <c r="TNP112" s="86"/>
      <c r="TNQ112" s="86"/>
      <c r="TNR112" s="86"/>
      <c r="TNS112" s="86"/>
      <c r="TNT112" s="86"/>
      <c r="TNU112" s="86"/>
      <c r="TNV112" s="86"/>
      <c r="TNW112" s="86"/>
      <c r="TNX112" s="86"/>
      <c r="TNY112" s="86"/>
      <c r="TNZ112" s="86"/>
      <c r="TOA112" s="86"/>
      <c r="TOB112" s="86"/>
      <c r="TOC112" s="86"/>
      <c r="TOD112" s="86"/>
      <c r="TOE112" s="86"/>
      <c r="TOF112" s="86"/>
      <c r="TOG112" s="86"/>
      <c r="TOH112" s="86"/>
      <c r="TOI112" s="86"/>
      <c r="TOJ112" s="86"/>
      <c r="TOK112" s="86"/>
      <c r="TOL112" s="86"/>
      <c r="TOM112" s="86"/>
      <c r="TON112" s="86"/>
      <c r="TOO112" s="86"/>
      <c r="TOP112" s="86"/>
      <c r="TOQ112" s="86"/>
      <c r="TOR112" s="86"/>
      <c r="TOS112" s="86"/>
      <c r="TOT112" s="86"/>
      <c r="TOU112" s="86"/>
      <c r="TOV112" s="86"/>
      <c r="TOW112" s="86"/>
      <c r="TOX112" s="86"/>
      <c r="TOY112" s="86"/>
      <c r="TOZ112" s="86"/>
      <c r="TPA112" s="86"/>
      <c r="TPB112" s="86"/>
      <c r="TPC112" s="86"/>
      <c r="TPD112" s="86"/>
      <c r="TPE112" s="86"/>
      <c r="TPF112" s="86"/>
      <c r="TPG112" s="86"/>
      <c r="TPH112" s="86"/>
      <c r="TPI112" s="86"/>
      <c r="TPJ112" s="86"/>
      <c r="TPK112" s="86"/>
      <c r="TPL112" s="86"/>
      <c r="TPM112" s="86"/>
      <c r="TPN112" s="86"/>
      <c r="TPO112" s="86"/>
      <c r="TPP112" s="86"/>
      <c r="TPQ112" s="86"/>
      <c r="TPR112" s="86"/>
      <c r="TPS112" s="86"/>
      <c r="TPT112" s="86"/>
      <c r="TPU112" s="86"/>
      <c r="TPV112" s="86"/>
      <c r="TPW112" s="86"/>
      <c r="TPX112" s="86"/>
      <c r="TPY112" s="86"/>
      <c r="TPZ112" s="86"/>
      <c r="TQA112" s="86"/>
      <c r="TQB112" s="86"/>
      <c r="TQC112" s="86"/>
      <c r="TQD112" s="86"/>
      <c r="TQE112" s="86"/>
      <c r="TQF112" s="86"/>
      <c r="TQG112" s="86"/>
      <c r="TQH112" s="86"/>
      <c r="TQI112" s="86"/>
      <c r="TQJ112" s="86"/>
      <c r="TQK112" s="86"/>
      <c r="TQL112" s="86"/>
      <c r="TQM112" s="86"/>
      <c r="TQN112" s="86"/>
      <c r="TQO112" s="86"/>
      <c r="TQP112" s="86"/>
      <c r="TQQ112" s="86"/>
      <c r="TQR112" s="86"/>
      <c r="TQS112" s="86"/>
      <c r="TQT112" s="86"/>
      <c r="TQU112" s="86"/>
      <c r="TQV112" s="86"/>
      <c r="TQW112" s="86"/>
      <c r="TQX112" s="86"/>
      <c r="TQY112" s="86"/>
      <c r="TQZ112" s="86"/>
      <c r="TRA112" s="86"/>
      <c r="TRB112" s="86"/>
      <c r="TRC112" s="86"/>
      <c r="TRD112" s="86"/>
      <c r="TRE112" s="86"/>
      <c r="TRF112" s="86"/>
      <c r="TRG112" s="86"/>
      <c r="TRH112" s="86"/>
      <c r="TRI112" s="86"/>
      <c r="TRJ112" s="86"/>
      <c r="TRK112" s="86"/>
      <c r="TRL112" s="86"/>
      <c r="TRM112" s="86"/>
      <c r="TRN112" s="86"/>
      <c r="TRO112" s="86"/>
      <c r="TRP112" s="86"/>
      <c r="TRQ112" s="86"/>
      <c r="TRR112" s="86"/>
      <c r="TRS112" s="86"/>
      <c r="TRT112" s="86"/>
      <c r="TRU112" s="86"/>
      <c r="TRV112" s="86"/>
      <c r="TRW112" s="86"/>
      <c r="TRX112" s="86"/>
      <c r="TRY112" s="86"/>
      <c r="TRZ112" s="86"/>
      <c r="TSA112" s="86"/>
      <c r="TSB112" s="86"/>
      <c r="TSC112" s="86"/>
      <c r="TSD112" s="86"/>
      <c r="TSE112" s="86"/>
      <c r="TSF112" s="86"/>
      <c r="TSG112" s="86"/>
      <c r="TSH112" s="86"/>
      <c r="TSI112" s="86"/>
      <c r="TSJ112" s="86"/>
      <c r="TSK112" s="86"/>
      <c r="TSL112" s="86"/>
      <c r="TSM112" s="86"/>
      <c r="TSN112" s="86"/>
      <c r="TSO112" s="86"/>
      <c r="TSP112" s="86"/>
      <c r="TSQ112" s="86"/>
      <c r="TSR112" s="86"/>
      <c r="TSS112" s="86"/>
      <c r="TST112" s="86"/>
      <c r="TSU112" s="86"/>
      <c r="TSV112" s="86"/>
      <c r="TSW112" s="86"/>
      <c r="TSX112" s="86"/>
      <c r="TSY112" s="86"/>
      <c r="TSZ112" s="86"/>
      <c r="TTA112" s="86"/>
      <c r="TTB112" s="86"/>
      <c r="TTC112" s="86"/>
      <c r="TTD112" s="86"/>
      <c r="TTE112" s="86"/>
      <c r="TTF112" s="86"/>
      <c r="TTG112" s="86"/>
      <c r="TTH112" s="86"/>
      <c r="TTI112" s="86"/>
      <c r="TTJ112" s="86"/>
      <c r="TTK112" s="86"/>
      <c r="TTL112" s="86"/>
      <c r="TTM112" s="86"/>
      <c r="TTN112" s="86"/>
      <c r="TTO112" s="86"/>
      <c r="TTP112" s="86"/>
      <c r="TTQ112" s="86"/>
      <c r="TTR112" s="86"/>
      <c r="TTS112" s="86"/>
      <c r="TTT112" s="86"/>
      <c r="TTU112" s="86"/>
      <c r="TTV112" s="86"/>
      <c r="TTW112" s="86"/>
      <c r="TTX112" s="86"/>
      <c r="TTY112" s="86"/>
      <c r="TTZ112" s="86"/>
      <c r="TUA112" s="86"/>
      <c r="TUB112" s="86"/>
      <c r="TUC112" s="86"/>
      <c r="TUD112" s="86"/>
      <c r="TUE112" s="86"/>
      <c r="TUF112" s="86"/>
      <c r="TUG112" s="86"/>
      <c r="TUH112" s="86"/>
      <c r="TUI112" s="86"/>
      <c r="TUJ112" s="86"/>
      <c r="TUK112" s="86"/>
      <c r="TUL112" s="86"/>
      <c r="TUM112" s="86"/>
      <c r="TUN112" s="86"/>
      <c r="TUO112" s="86"/>
      <c r="TUP112" s="86"/>
      <c r="TUQ112" s="86"/>
      <c r="TUR112" s="86"/>
      <c r="TUS112" s="86"/>
      <c r="TUT112" s="86"/>
      <c r="TUU112" s="86"/>
      <c r="TUV112" s="86"/>
      <c r="TUW112" s="86"/>
      <c r="TUX112" s="86"/>
      <c r="TUY112" s="86"/>
      <c r="TUZ112" s="86"/>
      <c r="TVA112" s="86"/>
      <c r="TVB112" s="86"/>
      <c r="TVC112" s="86"/>
      <c r="TVD112" s="86"/>
      <c r="TVE112" s="86"/>
      <c r="TVF112" s="86"/>
      <c r="TVG112" s="86"/>
      <c r="TVH112" s="86"/>
      <c r="TVI112" s="86"/>
      <c r="TVJ112" s="86"/>
      <c r="TVK112" s="86"/>
      <c r="TVL112" s="86"/>
      <c r="TVM112" s="86"/>
      <c r="TVN112" s="86"/>
      <c r="TVO112" s="86"/>
      <c r="TVP112" s="86"/>
      <c r="TVQ112" s="86"/>
      <c r="TVR112" s="86"/>
      <c r="TVS112" s="86"/>
      <c r="TVT112" s="86"/>
      <c r="TVU112" s="86"/>
      <c r="TVV112" s="86"/>
      <c r="TVW112" s="86"/>
      <c r="TVX112" s="86"/>
      <c r="TVY112" s="86"/>
      <c r="TVZ112" s="86"/>
      <c r="TWA112" s="86"/>
      <c r="TWB112" s="86"/>
      <c r="TWC112" s="86"/>
      <c r="TWD112" s="86"/>
      <c r="TWE112" s="86"/>
      <c r="TWF112" s="86"/>
      <c r="TWG112" s="86"/>
      <c r="TWH112" s="86"/>
      <c r="TWI112" s="86"/>
      <c r="TWJ112" s="86"/>
      <c r="TWK112" s="86"/>
      <c r="TWL112" s="86"/>
      <c r="TWM112" s="86"/>
      <c r="TWN112" s="86"/>
      <c r="TWO112" s="86"/>
      <c r="TWP112" s="86"/>
      <c r="TWQ112" s="86"/>
      <c r="TWR112" s="86"/>
      <c r="TWS112" s="86"/>
      <c r="TWT112" s="86"/>
      <c r="TWU112" s="86"/>
      <c r="TWV112" s="86"/>
      <c r="TWW112" s="86"/>
      <c r="TWX112" s="86"/>
      <c r="TWY112" s="86"/>
      <c r="TWZ112" s="86"/>
      <c r="TXA112" s="86"/>
      <c r="TXB112" s="86"/>
      <c r="TXC112" s="86"/>
      <c r="TXD112" s="86"/>
      <c r="TXE112" s="86"/>
      <c r="TXF112" s="86"/>
      <c r="TXG112" s="86"/>
      <c r="TXH112" s="86"/>
      <c r="TXI112" s="86"/>
      <c r="TXJ112" s="86"/>
      <c r="TXK112" s="86"/>
      <c r="TXL112" s="86"/>
      <c r="TXM112" s="86"/>
      <c r="TXN112" s="86"/>
      <c r="TXO112" s="86"/>
      <c r="TXP112" s="86"/>
      <c r="TXQ112" s="86"/>
      <c r="TXR112" s="86"/>
      <c r="TXS112" s="86"/>
      <c r="TXT112" s="86"/>
      <c r="TXU112" s="86"/>
      <c r="TXV112" s="86"/>
      <c r="TXW112" s="86"/>
      <c r="TXX112" s="86"/>
      <c r="TXY112" s="86"/>
      <c r="TXZ112" s="86"/>
      <c r="TYA112" s="86"/>
      <c r="TYB112" s="86"/>
      <c r="TYC112" s="86"/>
      <c r="TYD112" s="86"/>
      <c r="TYE112" s="86"/>
      <c r="TYF112" s="86"/>
      <c r="TYG112" s="86"/>
      <c r="TYH112" s="86"/>
      <c r="TYI112" s="86"/>
      <c r="TYJ112" s="86"/>
      <c r="TYK112" s="86"/>
      <c r="TYL112" s="86"/>
      <c r="TYM112" s="86"/>
      <c r="TYN112" s="86"/>
      <c r="TYO112" s="86"/>
      <c r="TYP112" s="86"/>
      <c r="TYQ112" s="86"/>
      <c r="TYR112" s="86"/>
      <c r="TYS112" s="86"/>
      <c r="TYT112" s="86"/>
      <c r="TYU112" s="86"/>
      <c r="TYV112" s="86"/>
      <c r="TYW112" s="86"/>
      <c r="TYX112" s="86"/>
      <c r="TYY112" s="86"/>
      <c r="TYZ112" s="86"/>
      <c r="TZA112" s="86"/>
      <c r="TZB112" s="86"/>
      <c r="TZC112" s="86"/>
      <c r="TZD112" s="86"/>
      <c r="TZE112" s="86"/>
      <c r="TZF112" s="86"/>
      <c r="TZG112" s="86"/>
      <c r="TZH112" s="86"/>
      <c r="TZI112" s="86"/>
      <c r="TZJ112" s="86"/>
      <c r="TZK112" s="86"/>
      <c r="TZL112" s="86"/>
      <c r="TZM112" s="86"/>
      <c r="TZN112" s="86"/>
      <c r="TZO112" s="86"/>
      <c r="TZP112" s="86"/>
      <c r="TZQ112" s="86"/>
      <c r="TZR112" s="86"/>
      <c r="TZS112" s="86"/>
      <c r="TZT112" s="86"/>
      <c r="TZU112" s="86"/>
      <c r="TZV112" s="86"/>
      <c r="TZW112" s="86"/>
      <c r="TZX112" s="86"/>
      <c r="TZY112" s="86"/>
      <c r="TZZ112" s="86"/>
      <c r="UAA112" s="86"/>
      <c r="UAB112" s="86"/>
      <c r="UAC112" s="86"/>
      <c r="UAD112" s="86"/>
      <c r="UAE112" s="86"/>
      <c r="UAF112" s="86"/>
      <c r="UAG112" s="86"/>
      <c r="UAH112" s="86"/>
      <c r="UAI112" s="86"/>
      <c r="UAJ112" s="86"/>
      <c r="UAK112" s="86"/>
      <c r="UAL112" s="86"/>
      <c r="UAM112" s="86"/>
      <c r="UAN112" s="86"/>
      <c r="UAO112" s="86"/>
      <c r="UAP112" s="86"/>
      <c r="UAQ112" s="86"/>
      <c r="UAR112" s="86"/>
      <c r="UAS112" s="86"/>
      <c r="UAT112" s="86"/>
      <c r="UAU112" s="86"/>
      <c r="UAV112" s="86"/>
      <c r="UAW112" s="86"/>
      <c r="UAX112" s="86"/>
      <c r="UAY112" s="86"/>
      <c r="UAZ112" s="86"/>
      <c r="UBA112" s="86"/>
      <c r="UBB112" s="86"/>
      <c r="UBC112" s="86"/>
      <c r="UBD112" s="86"/>
      <c r="UBE112" s="86"/>
      <c r="UBF112" s="86"/>
      <c r="UBG112" s="86"/>
      <c r="UBH112" s="86"/>
      <c r="UBI112" s="86"/>
      <c r="UBJ112" s="86"/>
      <c r="UBK112" s="86"/>
      <c r="UBL112" s="86"/>
      <c r="UBM112" s="86"/>
      <c r="UBN112" s="86"/>
      <c r="UBO112" s="86"/>
      <c r="UBP112" s="86"/>
      <c r="UBQ112" s="86"/>
      <c r="UBR112" s="86"/>
      <c r="UBS112" s="86"/>
      <c r="UBT112" s="86"/>
      <c r="UBU112" s="86"/>
      <c r="UBV112" s="86"/>
      <c r="UBW112" s="86"/>
      <c r="UBX112" s="86"/>
      <c r="UBY112" s="86"/>
      <c r="UBZ112" s="86"/>
      <c r="UCA112" s="86"/>
      <c r="UCB112" s="86"/>
      <c r="UCC112" s="86"/>
      <c r="UCD112" s="86"/>
      <c r="UCE112" s="86"/>
      <c r="UCF112" s="86"/>
      <c r="UCG112" s="86"/>
      <c r="UCH112" s="86"/>
      <c r="UCI112" s="86"/>
      <c r="UCJ112" s="86"/>
      <c r="UCK112" s="86"/>
      <c r="UCL112" s="86"/>
      <c r="UCM112" s="86"/>
      <c r="UCN112" s="86"/>
      <c r="UCO112" s="86"/>
      <c r="UCP112" s="86"/>
      <c r="UCQ112" s="86"/>
      <c r="UCR112" s="86"/>
      <c r="UCS112" s="86"/>
      <c r="UCT112" s="86"/>
      <c r="UCU112" s="86"/>
      <c r="UCV112" s="86"/>
      <c r="UCW112" s="86"/>
      <c r="UCX112" s="86"/>
      <c r="UCY112" s="86"/>
      <c r="UCZ112" s="86"/>
      <c r="UDA112" s="86"/>
      <c r="UDB112" s="86"/>
      <c r="UDC112" s="86"/>
      <c r="UDD112" s="86"/>
      <c r="UDE112" s="86"/>
      <c r="UDF112" s="86"/>
      <c r="UDG112" s="86"/>
      <c r="UDH112" s="86"/>
      <c r="UDI112" s="86"/>
      <c r="UDJ112" s="86"/>
      <c r="UDK112" s="86"/>
      <c r="UDL112" s="86"/>
      <c r="UDM112" s="86"/>
      <c r="UDN112" s="86"/>
      <c r="UDO112" s="86"/>
      <c r="UDP112" s="86"/>
      <c r="UDQ112" s="86"/>
      <c r="UDR112" s="86"/>
      <c r="UDS112" s="86"/>
      <c r="UDT112" s="86"/>
      <c r="UDU112" s="86"/>
      <c r="UDV112" s="86"/>
      <c r="UDW112" s="86"/>
      <c r="UDX112" s="86"/>
      <c r="UDY112" s="86"/>
      <c r="UDZ112" s="86"/>
      <c r="UEA112" s="86"/>
      <c r="UEB112" s="86"/>
      <c r="UEC112" s="86"/>
      <c r="UED112" s="86"/>
      <c r="UEE112" s="86"/>
      <c r="UEF112" s="86"/>
      <c r="UEG112" s="86"/>
      <c r="UEH112" s="86"/>
      <c r="UEI112" s="86"/>
      <c r="UEJ112" s="86"/>
      <c r="UEK112" s="86"/>
      <c r="UEL112" s="86"/>
      <c r="UEM112" s="86"/>
      <c r="UEN112" s="86"/>
      <c r="UEO112" s="86"/>
      <c r="UEP112" s="86"/>
      <c r="UEQ112" s="86"/>
      <c r="UER112" s="86"/>
      <c r="UES112" s="86"/>
      <c r="UET112" s="86"/>
      <c r="UEU112" s="86"/>
      <c r="UEV112" s="86"/>
      <c r="UEW112" s="86"/>
      <c r="UEX112" s="86"/>
      <c r="UEY112" s="86"/>
      <c r="UEZ112" s="86"/>
      <c r="UFA112" s="86"/>
      <c r="UFB112" s="86"/>
      <c r="UFC112" s="86"/>
      <c r="UFD112" s="86"/>
      <c r="UFE112" s="86"/>
      <c r="UFF112" s="86"/>
      <c r="UFG112" s="86"/>
      <c r="UFH112" s="86"/>
      <c r="UFI112" s="86"/>
      <c r="UFJ112" s="86"/>
      <c r="UFK112" s="86"/>
      <c r="UFL112" s="86"/>
      <c r="UFM112" s="86"/>
      <c r="UFN112" s="86"/>
      <c r="UFO112" s="86"/>
      <c r="UFP112" s="86"/>
      <c r="UFQ112" s="86"/>
      <c r="UFR112" s="86"/>
      <c r="UFS112" s="86"/>
      <c r="UFT112" s="86"/>
      <c r="UFU112" s="86"/>
      <c r="UFV112" s="86"/>
      <c r="UFW112" s="86"/>
      <c r="UFX112" s="86"/>
      <c r="UFY112" s="86"/>
      <c r="UFZ112" s="86"/>
      <c r="UGA112" s="86"/>
      <c r="UGB112" s="86"/>
      <c r="UGC112" s="86"/>
      <c r="UGD112" s="86"/>
      <c r="UGE112" s="86"/>
      <c r="UGF112" s="86"/>
      <c r="UGG112" s="86"/>
      <c r="UGH112" s="86"/>
      <c r="UGI112" s="86"/>
      <c r="UGJ112" s="86"/>
      <c r="UGK112" s="86"/>
      <c r="UGL112" s="86"/>
      <c r="UGM112" s="86"/>
      <c r="UGN112" s="86"/>
      <c r="UGO112" s="86"/>
      <c r="UGP112" s="86"/>
      <c r="UGQ112" s="86"/>
      <c r="UGR112" s="86"/>
      <c r="UGS112" s="86"/>
      <c r="UGT112" s="86"/>
      <c r="UGU112" s="86"/>
      <c r="UGV112" s="86"/>
      <c r="UGW112" s="86"/>
      <c r="UGX112" s="86"/>
      <c r="UGY112" s="86"/>
      <c r="UGZ112" s="86"/>
      <c r="UHA112" s="86"/>
      <c r="UHB112" s="86"/>
      <c r="UHC112" s="86"/>
      <c r="UHD112" s="86"/>
      <c r="UHE112" s="86"/>
      <c r="UHF112" s="86"/>
      <c r="UHG112" s="86"/>
      <c r="UHH112" s="86"/>
      <c r="UHI112" s="86"/>
      <c r="UHJ112" s="86"/>
      <c r="UHK112" s="86"/>
      <c r="UHL112" s="86"/>
      <c r="UHM112" s="86"/>
      <c r="UHN112" s="86"/>
      <c r="UHO112" s="86"/>
      <c r="UHP112" s="86"/>
      <c r="UHQ112" s="86"/>
      <c r="UHR112" s="86"/>
      <c r="UHS112" s="86"/>
      <c r="UHT112" s="86"/>
      <c r="UHU112" s="86"/>
      <c r="UHV112" s="86"/>
      <c r="UHW112" s="86"/>
      <c r="UHX112" s="86"/>
      <c r="UHY112" s="86"/>
      <c r="UHZ112" s="86"/>
      <c r="UIA112" s="86"/>
      <c r="UIB112" s="86"/>
      <c r="UIC112" s="86"/>
      <c r="UID112" s="86"/>
      <c r="UIE112" s="86"/>
      <c r="UIF112" s="86"/>
      <c r="UIG112" s="86"/>
      <c r="UIH112" s="86"/>
      <c r="UII112" s="86"/>
      <c r="UIJ112" s="86"/>
      <c r="UIK112" s="86"/>
      <c r="UIL112" s="86"/>
      <c r="UIM112" s="86"/>
      <c r="UIN112" s="86"/>
      <c r="UIO112" s="86"/>
      <c r="UIP112" s="86"/>
      <c r="UIQ112" s="86"/>
      <c r="UIR112" s="86"/>
      <c r="UIS112" s="86"/>
      <c r="UIT112" s="86"/>
      <c r="UIU112" s="86"/>
      <c r="UIV112" s="86"/>
      <c r="UIW112" s="86"/>
      <c r="UIX112" s="86"/>
      <c r="UIY112" s="86"/>
      <c r="UIZ112" s="86"/>
      <c r="UJA112" s="86"/>
      <c r="UJB112" s="86"/>
      <c r="UJC112" s="86"/>
      <c r="UJD112" s="86"/>
      <c r="UJE112" s="86"/>
      <c r="UJF112" s="86"/>
      <c r="UJG112" s="86"/>
      <c r="UJH112" s="86"/>
      <c r="UJI112" s="86"/>
      <c r="UJJ112" s="86"/>
      <c r="UJK112" s="86"/>
      <c r="UJL112" s="86"/>
      <c r="UJM112" s="86"/>
      <c r="UJN112" s="86"/>
      <c r="UJO112" s="86"/>
      <c r="UJP112" s="86"/>
      <c r="UJQ112" s="86"/>
      <c r="UJR112" s="86"/>
      <c r="UJS112" s="86"/>
      <c r="UJT112" s="86"/>
      <c r="UJU112" s="86"/>
      <c r="UJV112" s="86"/>
      <c r="UJW112" s="86"/>
      <c r="UJX112" s="86"/>
      <c r="UJY112" s="86"/>
      <c r="UJZ112" s="86"/>
      <c r="UKA112" s="86"/>
      <c r="UKB112" s="86"/>
      <c r="UKC112" s="86"/>
      <c r="UKD112" s="86"/>
      <c r="UKE112" s="86"/>
      <c r="UKF112" s="86"/>
      <c r="UKG112" s="86"/>
      <c r="UKH112" s="86"/>
      <c r="UKI112" s="86"/>
      <c r="UKJ112" s="86"/>
      <c r="UKK112" s="86"/>
      <c r="UKL112" s="86"/>
      <c r="UKM112" s="86"/>
      <c r="UKN112" s="86"/>
      <c r="UKO112" s="86"/>
      <c r="UKP112" s="86"/>
      <c r="UKQ112" s="86"/>
      <c r="UKR112" s="86"/>
      <c r="UKS112" s="86"/>
      <c r="UKT112" s="86"/>
      <c r="UKU112" s="86"/>
      <c r="UKV112" s="86"/>
      <c r="UKW112" s="86"/>
      <c r="UKX112" s="86"/>
      <c r="UKY112" s="86"/>
      <c r="UKZ112" s="86"/>
      <c r="ULA112" s="86"/>
      <c r="ULB112" s="86"/>
      <c r="ULC112" s="86"/>
      <c r="ULD112" s="86"/>
      <c r="ULE112" s="86"/>
      <c r="ULF112" s="86"/>
      <c r="ULG112" s="86"/>
      <c r="ULH112" s="86"/>
      <c r="ULI112" s="86"/>
      <c r="ULJ112" s="86"/>
      <c r="ULK112" s="86"/>
      <c r="ULL112" s="86"/>
      <c r="ULM112" s="86"/>
      <c r="ULN112" s="86"/>
      <c r="ULO112" s="86"/>
      <c r="ULP112" s="86"/>
      <c r="ULQ112" s="86"/>
      <c r="ULR112" s="86"/>
      <c r="ULS112" s="86"/>
      <c r="ULT112" s="86"/>
      <c r="ULU112" s="86"/>
      <c r="ULV112" s="86"/>
      <c r="ULW112" s="86"/>
      <c r="ULX112" s="86"/>
      <c r="ULY112" s="86"/>
      <c r="ULZ112" s="86"/>
      <c r="UMA112" s="86"/>
      <c r="UMB112" s="86"/>
      <c r="UMC112" s="86"/>
      <c r="UMD112" s="86"/>
      <c r="UME112" s="86"/>
      <c r="UMF112" s="86"/>
      <c r="UMG112" s="86"/>
      <c r="UMH112" s="86"/>
      <c r="UMI112" s="86"/>
      <c r="UMJ112" s="86"/>
      <c r="UMK112" s="86"/>
      <c r="UML112" s="86"/>
      <c r="UMM112" s="86"/>
      <c r="UMN112" s="86"/>
      <c r="UMO112" s="86"/>
      <c r="UMP112" s="86"/>
      <c r="UMQ112" s="86"/>
      <c r="UMR112" s="86"/>
      <c r="UMS112" s="86"/>
      <c r="UMT112" s="86"/>
      <c r="UMU112" s="86"/>
      <c r="UMV112" s="86"/>
      <c r="UMW112" s="86"/>
      <c r="UMX112" s="86"/>
      <c r="UMY112" s="86"/>
      <c r="UMZ112" s="86"/>
      <c r="UNA112" s="86"/>
      <c r="UNB112" s="86"/>
      <c r="UNC112" s="86"/>
      <c r="UND112" s="86"/>
      <c r="UNE112" s="86"/>
      <c r="UNF112" s="86"/>
      <c r="UNG112" s="86"/>
      <c r="UNH112" s="86"/>
      <c r="UNI112" s="86"/>
      <c r="UNJ112" s="86"/>
      <c r="UNK112" s="86"/>
      <c r="UNL112" s="86"/>
      <c r="UNM112" s="86"/>
      <c r="UNN112" s="86"/>
      <c r="UNO112" s="86"/>
      <c r="UNP112" s="86"/>
      <c r="UNQ112" s="86"/>
      <c r="UNR112" s="86"/>
      <c r="UNS112" s="86"/>
      <c r="UNT112" s="86"/>
      <c r="UNU112" s="86"/>
      <c r="UNV112" s="86"/>
      <c r="UNW112" s="86"/>
      <c r="UNX112" s="86"/>
      <c r="UNY112" s="86"/>
      <c r="UNZ112" s="86"/>
      <c r="UOA112" s="86"/>
      <c r="UOB112" s="86"/>
      <c r="UOC112" s="86"/>
      <c r="UOD112" s="86"/>
      <c r="UOE112" s="86"/>
      <c r="UOF112" s="86"/>
      <c r="UOG112" s="86"/>
      <c r="UOH112" s="86"/>
      <c r="UOI112" s="86"/>
      <c r="UOJ112" s="86"/>
      <c r="UOK112" s="86"/>
      <c r="UOL112" s="86"/>
      <c r="UOM112" s="86"/>
      <c r="UON112" s="86"/>
      <c r="UOO112" s="86"/>
      <c r="UOP112" s="86"/>
      <c r="UOQ112" s="86"/>
      <c r="UOR112" s="86"/>
      <c r="UOS112" s="86"/>
      <c r="UOT112" s="86"/>
      <c r="UOU112" s="86"/>
      <c r="UOV112" s="86"/>
      <c r="UOW112" s="86"/>
      <c r="UOX112" s="86"/>
      <c r="UOY112" s="86"/>
      <c r="UOZ112" s="86"/>
      <c r="UPA112" s="86"/>
      <c r="UPB112" s="86"/>
      <c r="UPC112" s="86"/>
      <c r="UPD112" s="86"/>
      <c r="UPE112" s="86"/>
      <c r="UPF112" s="86"/>
      <c r="UPG112" s="86"/>
      <c r="UPH112" s="86"/>
      <c r="UPI112" s="86"/>
      <c r="UPJ112" s="86"/>
      <c r="UPK112" s="86"/>
      <c r="UPL112" s="86"/>
      <c r="UPM112" s="86"/>
      <c r="UPN112" s="86"/>
      <c r="UPO112" s="86"/>
      <c r="UPP112" s="86"/>
      <c r="UPQ112" s="86"/>
      <c r="UPR112" s="86"/>
      <c r="UPS112" s="86"/>
      <c r="UPT112" s="86"/>
      <c r="UPU112" s="86"/>
      <c r="UPV112" s="86"/>
      <c r="UPW112" s="86"/>
      <c r="UPX112" s="86"/>
      <c r="UPY112" s="86"/>
      <c r="UPZ112" s="86"/>
      <c r="UQA112" s="86"/>
      <c r="UQB112" s="86"/>
      <c r="UQC112" s="86"/>
      <c r="UQD112" s="86"/>
      <c r="UQE112" s="86"/>
      <c r="UQF112" s="86"/>
      <c r="UQG112" s="86"/>
      <c r="UQH112" s="86"/>
      <c r="UQI112" s="86"/>
      <c r="UQJ112" s="86"/>
      <c r="UQK112" s="86"/>
      <c r="UQL112" s="86"/>
      <c r="UQM112" s="86"/>
      <c r="UQN112" s="86"/>
      <c r="UQO112" s="86"/>
      <c r="UQP112" s="86"/>
      <c r="UQQ112" s="86"/>
      <c r="UQR112" s="86"/>
      <c r="UQS112" s="86"/>
      <c r="UQT112" s="86"/>
      <c r="UQU112" s="86"/>
      <c r="UQV112" s="86"/>
      <c r="UQW112" s="86"/>
      <c r="UQX112" s="86"/>
      <c r="UQY112" s="86"/>
      <c r="UQZ112" s="86"/>
      <c r="URA112" s="86"/>
      <c r="URB112" s="86"/>
      <c r="URC112" s="86"/>
      <c r="URD112" s="86"/>
      <c r="URE112" s="86"/>
      <c r="URF112" s="86"/>
      <c r="URG112" s="86"/>
      <c r="URH112" s="86"/>
      <c r="URI112" s="86"/>
      <c r="URJ112" s="86"/>
      <c r="URK112" s="86"/>
      <c r="URL112" s="86"/>
      <c r="URM112" s="86"/>
      <c r="URN112" s="86"/>
      <c r="URO112" s="86"/>
      <c r="URP112" s="86"/>
      <c r="URQ112" s="86"/>
      <c r="URR112" s="86"/>
      <c r="URS112" s="86"/>
      <c r="URT112" s="86"/>
      <c r="URU112" s="86"/>
      <c r="URV112" s="86"/>
      <c r="URW112" s="86"/>
      <c r="URX112" s="86"/>
      <c r="URY112" s="86"/>
      <c r="URZ112" s="86"/>
      <c r="USA112" s="86"/>
      <c r="USB112" s="86"/>
      <c r="USC112" s="86"/>
      <c r="USD112" s="86"/>
      <c r="USE112" s="86"/>
      <c r="USF112" s="86"/>
      <c r="USG112" s="86"/>
      <c r="USH112" s="86"/>
      <c r="USI112" s="86"/>
      <c r="USJ112" s="86"/>
      <c r="USK112" s="86"/>
      <c r="USL112" s="86"/>
      <c r="USM112" s="86"/>
      <c r="USN112" s="86"/>
      <c r="USO112" s="86"/>
      <c r="USP112" s="86"/>
      <c r="USQ112" s="86"/>
      <c r="USR112" s="86"/>
      <c r="USS112" s="86"/>
      <c r="UST112" s="86"/>
      <c r="USU112" s="86"/>
      <c r="USV112" s="86"/>
      <c r="USW112" s="86"/>
      <c r="USX112" s="86"/>
      <c r="USY112" s="86"/>
      <c r="USZ112" s="86"/>
      <c r="UTA112" s="86"/>
      <c r="UTB112" s="86"/>
      <c r="UTC112" s="86"/>
      <c r="UTD112" s="86"/>
      <c r="UTE112" s="86"/>
      <c r="UTF112" s="86"/>
      <c r="UTG112" s="86"/>
      <c r="UTH112" s="86"/>
      <c r="UTI112" s="86"/>
      <c r="UTJ112" s="86"/>
      <c r="UTK112" s="86"/>
      <c r="UTL112" s="86"/>
      <c r="UTM112" s="86"/>
      <c r="UTN112" s="86"/>
      <c r="UTO112" s="86"/>
      <c r="UTP112" s="86"/>
      <c r="UTQ112" s="86"/>
      <c r="UTR112" s="86"/>
      <c r="UTS112" s="86"/>
      <c r="UTT112" s="86"/>
      <c r="UTU112" s="86"/>
      <c r="UTV112" s="86"/>
      <c r="UTW112" s="86"/>
      <c r="UTX112" s="86"/>
      <c r="UTY112" s="86"/>
      <c r="UTZ112" s="86"/>
      <c r="UUA112" s="86"/>
      <c r="UUB112" s="86"/>
      <c r="UUC112" s="86"/>
      <c r="UUD112" s="86"/>
      <c r="UUE112" s="86"/>
      <c r="UUF112" s="86"/>
      <c r="UUG112" s="86"/>
      <c r="UUH112" s="86"/>
      <c r="UUI112" s="86"/>
      <c r="UUJ112" s="86"/>
      <c r="UUK112" s="86"/>
      <c r="UUL112" s="86"/>
      <c r="UUM112" s="86"/>
      <c r="UUN112" s="86"/>
      <c r="UUO112" s="86"/>
      <c r="UUP112" s="86"/>
      <c r="UUQ112" s="86"/>
      <c r="UUR112" s="86"/>
      <c r="UUS112" s="86"/>
      <c r="UUT112" s="86"/>
      <c r="UUU112" s="86"/>
      <c r="UUV112" s="86"/>
      <c r="UUW112" s="86"/>
      <c r="UUX112" s="86"/>
      <c r="UUY112" s="86"/>
      <c r="UUZ112" s="86"/>
      <c r="UVA112" s="86"/>
      <c r="UVB112" s="86"/>
      <c r="UVC112" s="86"/>
      <c r="UVD112" s="86"/>
      <c r="UVE112" s="86"/>
      <c r="UVF112" s="86"/>
      <c r="UVG112" s="86"/>
      <c r="UVH112" s="86"/>
      <c r="UVI112" s="86"/>
      <c r="UVJ112" s="86"/>
      <c r="UVK112" s="86"/>
      <c r="UVL112" s="86"/>
      <c r="UVM112" s="86"/>
      <c r="UVN112" s="86"/>
      <c r="UVO112" s="86"/>
      <c r="UVP112" s="86"/>
      <c r="UVQ112" s="86"/>
      <c r="UVR112" s="86"/>
      <c r="UVS112" s="86"/>
      <c r="UVT112" s="86"/>
      <c r="UVU112" s="86"/>
      <c r="UVV112" s="86"/>
      <c r="UVW112" s="86"/>
      <c r="UVX112" s="86"/>
      <c r="UVY112" s="86"/>
      <c r="UVZ112" s="86"/>
      <c r="UWA112" s="86"/>
      <c r="UWB112" s="86"/>
      <c r="UWC112" s="86"/>
      <c r="UWD112" s="86"/>
      <c r="UWE112" s="86"/>
      <c r="UWF112" s="86"/>
      <c r="UWG112" s="86"/>
      <c r="UWH112" s="86"/>
      <c r="UWI112" s="86"/>
      <c r="UWJ112" s="86"/>
      <c r="UWK112" s="86"/>
      <c r="UWL112" s="86"/>
      <c r="UWM112" s="86"/>
      <c r="UWN112" s="86"/>
      <c r="UWO112" s="86"/>
      <c r="UWP112" s="86"/>
      <c r="UWQ112" s="86"/>
      <c r="UWR112" s="86"/>
      <c r="UWS112" s="86"/>
      <c r="UWT112" s="86"/>
      <c r="UWU112" s="86"/>
      <c r="UWV112" s="86"/>
      <c r="UWW112" s="86"/>
      <c r="UWX112" s="86"/>
      <c r="UWY112" s="86"/>
      <c r="UWZ112" s="86"/>
      <c r="UXA112" s="86"/>
      <c r="UXB112" s="86"/>
      <c r="UXC112" s="86"/>
      <c r="UXD112" s="86"/>
      <c r="UXE112" s="86"/>
      <c r="UXF112" s="86"/>
      <c r="UXG112" s="86"/>
      <c r="UXH112" s="86"/>
      <c r="UXI112" s="86"/>
      <c r="UXJ112" s="86"/>
      <c r="UXK112" s="86"/>
      <c r="UXL112" s="86"/>
      <c r="UXM112" s="86"/>
      <c r="UXN112" s="86"/>
      <c r="UXO112" s="86"/>
      <c r="UXP112" s="86"/>
      <c r="UXQ112" s="86"/>
      <c r="UXR112" s="86"/>
      <c r="UXS112" s="86"/>
      <c r="UXT112" s="86"/>
      <c r="UXU112" s="86"/>
      <c r="UXV112" s="86"/>
      <c r="UXW112" s="86"/>
      <c r="UXX112" s="86"/>
      <c r="UXY112" s="86"/>
      <c r="UXZ112" s="86"/>
      <c r="UYA112" s="86"/>
      <c r="UYB112" s="86"/>
      <c r="UYC112" s="86"/>
      <c r="UYD112" s="86"/>
      <c r="UYE112" s="86"/>
      <c r="UYF112" s="86"/>
      <c r="UYG112" s="86"/>
      <c r="UYH112" s="86"/>
      <c r="UYI112" s="86"/>
      <c r="UYJ112" s="86"/>
      <c r="UYK112" s="86"/>
      <c r="UYL112" s="86"/>
      <c r="UYM112" s="86"/>
      <c r="UYN112" s="86"/>
      <c r="UYO112" s="86"/>
      <c r="UYP112" s="86"/>
      <c r="UYQ112" s="86"/>
      <c r="UYR112" s="86"/>
      <c r="UYS112" s="86"/>
      <c r="UYT112" s="86"/>
      <c r="UYU112" s="86"/>
      <c r="UYV112" s="86"/>
      <c r="UYW112" s="86"/>
      <c r="UYX112" s="86"/>
      <c r="UYY112" s="86"/>
      <c r="UYZ112" s="86"/>
      <c r="UZA112" s="86"/>
      <c r="UZB112" s="86"/>
      <c r="UZC112" s="86"/>
      <c r="UZD112" s="86"/>
      <c r="UZE112" s="86"/>
      <c r="UZF112" s="86"/>
      <c r="UZG112" s="86"/>
      <c r="UZH112" s="86"/>
      <c r="UZI112" s="86"/>
      <c r="UZJ112" s="86"/>
      <c r="UZK112" s="86"/>
      <c r="UZL112" s="86"/>
      <c r="UZM112" s="86"/>
      <c r="UZN112" s="86"/>
      <c r="UZO112" s="86"/>
      <c r="UZP112" s="86"/>
      <c r="UZQ112" s="86"/>
      <c r="UZR112" s="86"/>
      <c r="UZS112" s="86"/>
      <c r="UZT112" s="86"/>
      <c r="UZU112" s="86"/>
      <c r="UZV112" s="86"/>
      <c r="UZW112" s="86"/>
      <c r="UZX112" s="86"/>
      <c r="UZY112" s="86"/>
      <c r="UZZ112" s="86"/>
      <c r="VAA112" s="86"/>
      <c r="VAB112" s="86"/>
      <c r="VAC112" s="86"/>
      <c r="VAD112" s="86"/>
      <c r="VAE112" s="86"/>
      <c r="VAF112" s="86"/>
      <c r="VAG112" s="86"/>
      <c r="VAH112" s="86"/>
      <c r="VAI112" s="86"/>
      <c r="VAJ112" s="86"/>
      <c r="VAK112" s="86"/>
      <c r="VAL112" s="86"/>
      <c r="VAM112" s="86"/>
      <c r="VAN112" s="86"/>
      <c r="VAO112" s="86"/>
      <c r="VAP112" s="86"/>
      <c r="VAQ112" s="86"/>
      <c r="VAR112" s="86"/>
      <c r="VAS112" s="86"/>
      <c r="VAT112" s="86"/>
      <c r="VAU112" s="86"/>
      <c r="VAV112" s="86"/>
      <c r="VAW112" s="86"/>
      <c r="VAX112" s="86"/>
      <c r="VAY112" s="86"/>
      <c r="VAZ112" s="86"/>
      <c r="VBA112" s="86"/>
      <c r="VBB112" s="86"/>
      <c r="VBC112" s="86"/>
      <c r="VBD112" s="86"/>
      <c r="VBE112" s="86"/>
      <c r="VBF112" s="86"/>
      <c r="VBG112" s="86"/>
      <c r="VBH112" s="86"/>
      <c r="VBI112" s="86"/>
      <c r="VBJ112" s="86"/>
      <c r="VBK112" s="86"/>
      <c r="VBL112" s="86"/>
      <c r="VBM112" s="86"/>
      <c r="VBN112" s="86"/>
      <c r="VBO112" s="86"/>
      <c r="VBP112" s="86"/>
      <c r="VBQ112" s="86"/>
      <c r="VBR112" s="86"/>
      <c r="VBS112" s="86"/>
      <c r="VBT112" s="86"/>
      <c r="VBU112" s="86"/>
      <c r="VBV112" s="86"/>
      <c r="VBW112" s="86"/>
      <c r="VBX112" s="86"/>
      <c r="VBY112" s="86"/>
      <c r="VBZ112" s="86"/>
      <c r="VCA112" s="86"/>
      <c r="VCB112" s="86"/>
      <c r="VCC112" s="86"/>
      <c r="VCD112" s="86"/>
      <c r="VCE112" s="86"/>
      <c r="VCF112" s="86"/>
      <c r="VCG112" s="86"/>
      <c r="VCH112" s="86"/>
      <c r="VCI112" s="86"/>
      <c r="VCJ112" s="86"/>
      <c r="VCK112" s="86"/>
      <c r="VCL112" s="86"/>
      <c r="VCM112" s="86"/>
      <c r="VCN112" s="86"/>
      <c r="VCO112" s="86"/>
      <c r="VCP112" s="86"/>
      <c r="VCQ112" s="86"/>
      <c r="VCR112" s="86"/>
      <c r="VCS112" s="86"/>
      <c r="VCT112" s="86"/>
      <c r="VCU112" s="86"/>
      <c r="VCV112" s="86"/>
      <c r="VCW112" s="86"/>
      <c r="VCX112" s="86"/>
      <c r="VCY112" s="86"/>
      <c r="VCZ112" s="86"/>
      <c r="VDA112" s="86"/>
      <c r="VDB112" s="86"/>
      <c r="VDC112" s="86"/>
      <c r="VDD112" s="86"/>
      <c r="VDE112" s="86"/>
      <c r="VDF112" s="86"/>
      <c r="VDG112" s="86"/>
      <c r="VDH112" s="86"/>
      <c r="VDI112" s="86"/>
      <c r="VDJ112" s="86"/>
      <c r="VDK112" s="86"/>
      <c r="VDL112" s="86"/>
      <c r="VDM112" s="86"/>
      <c r="VDN112" s="86"/>
      <c r="VDO112" s="86"/>
      <c r="VDP112" s="86"/>
      <c r="VDQ112" s="86"/>
      <c r="VDR112" s="86"/>
      <c r="VDS112" s="86"/>
      <c r="VDT112" s="86"/>
      <c r="VDU112" s="86"/>
      <c r="VDV112" s="86"/>
      <c r="VDW112" s="86"/>
      <c r="VDX112" s="86"/>
      <c r="VDY112" s="86"/>
      <c r="VDZ112" s="86"/>
      <c r="VEA112" s="86"/>
      <c r="VEB112" s="86"/>
      <c r="VEC112" s="86"/>
      <c r="VED112" s="86"/>
      <c r="VEE112" s="86"/>
      <c r="VEF112" s="86"/>
      <c r="VEG112" s="86"/>
      <c r="VEH112" s="86"/>
      <c r="VEI112" s="86"/>
      <c r="VEJ112" s="86"/>
      <c r="VEK112" s="86"/>
      <c r="VEL112" s="86"/>
      <c r="VEM112" s="86"/>
      <c r="VEN112" s="86"/>
      <c r="VEO112" s="86"/>
      <c r="VEP112" s="86"/>
      <c r="VEQ112" s="86"/>
      <c r="VER112" s="86"/>
      <c r="VES112" s="86"/>
      <c r="VET112" s="86"/>
      <c r="VEU112" s="86"/>
      <c r="VEV112" s="86"/>
      <c r="VEW112" s="86"/>
      <c r="VEX112" s="86"/>
      <c r="VEY112" s="86"/>
      <c r="VEZ112" s="86"/>
      <c r="VFA112" s="86"/>
      <c r="VFB112" s="86"/>
      <c r="VFC112" s="86"/>
      <c r="VFD112" s="86"/>
      <c r="VFE112" s="86"/>
      <c r="VFF112" s="86"/>
      <c r="VFG112" s="86"/>
      <c r="VFH112" s="86"/>
      <c r="VFI112" s="86"/>
      <c r="VFJ112" s="86"/>
      <c r="VFK112" s="86"/>
      <c r="VFL112" s="86"/>
      <c r="VFM112" s="86"/>
      <c r="VFN112" s="86"/>
      <c r="VFO112" s="86"/>
      <c r="VFP112" s="86"/>
      <c r="VFQ112" s="86"/>
      <c r="VFR112" s="86"/>
      <c r="VFS112" s="86"/>
      <c r="VFT112" s="86"/>
      <c r="VFU112" s="86"/>
      <c r="VFV112" s="86"/>
      <c r="VFW112" s="86"/>
      <c r="VFX112" s="86"/>
      <c r="VFY112" s="86"/>
      <c r="VFZ112" s="86"/>
      <c r="VGA112" s="86"/>
      <c r="VGB112" s="86"/>
      <c r="VGC112" s="86"/>
      <c r="VGD112" s="86"/>
      <c r="VGE112" s="86"/>
      <c r="VGF112" s="86"/>
      <c r="VGG112" s="86"/>
      <c r="VGH112" s="86"/>
      <c r="VGI112" s="86"/>
      <c r="VGJ112" s="86"/>
      <c r="VGK112" s="86"/>
      <c r="VGL112" s="86"/>
      <c r="VGM112" s="86"/>
      <c r="VGN112" s="86"/>
      <c r="VGO112" s="86"/>
      <c r="VGP112" s="86"/>
      <c r="VGQ112" s="86"/>
      <c r="VGR112" s="86"/>
      <c r="VGS112" s="86"/>
      <c r="VGT112" s="86"/>
      <c r="VGU112" s="86"/>
      <c r="VGV112" s="86"/>
      <c r="VGW112" s="86"/>
      <c r="VGX112" s="86"/>
      <c r="VGY112" s="86"/>
      <c r="VGZ112" s="86"/>
      <c r="VHA112" s="86"/>
      <c r="VHB112" s="86"/>
      <c r="VHC112" s="86"/>
      <c r="VHD112" s="86"/>
      <c r="VHE112" s="86"/>
      <c r="VHF112" s="86"/>
      <c r="VHG112" s="86"/>
      <c r="VHH112" s="86"/>
      <c r="VHI112" s="86"/>
      <c r="VHJ112" s="86"/>
      <c r="VHK112" s="86"/>
      <c r="VHL112" s="86"/>
      <c r="VHM112" s="86"/>
      <c r="VHN112" s="86"/>
      <c r="VHO112" s="86"/>
      <c r="VHP112" s="86"/>
      <c r="VHQ112" s="86"/>
      <c r="VHR112" s="86"/>
      <c r="VHS112" s="86"/>
      <c r="VHT112" s="86"/>
      <c r="VHU112" s="86"/>
      <c r="VHV112" s="86"/>
      <c r="VHW112" s="86"/>
      <c r="VHX112" s="86"/>
      <c r="VHY112" s="86"/>
      <c r="VHZ112" s="86"/>
      <c r="VIA112" s="86"/>
      <c r="VIB112" s="86"/>
      <c r="VIC112" s="86"/>
      <c r="VID112" s="86"/>
      <c r="VIE112" s="86"/>
      <c r="VIF112" s="86"/>
      <c r="VIG112" s="86"/>
      <c r="VIH112" s="86"/>
      <c r="VII112" s="86"/>
      <c r="VIJ112" s="86"/>
      <c r="VIK112" s="86"/>
      <c r="VIL112" s="86"/>
      <c r="VIM112" s="86"/>
      <c r="VIN112" s="86"/>
      <c r="VIO112" s="86"/>
      <c r="VIP112" s="86"/>
      <c r="VIQ112" s="86"/>
      <c r="VIR112" s="86"/>
      <c r="VIS112" s="86"/>
      <c r="VIT112" s="86"/>
      <c r="VIU112" s="86"/>
      <c r="VIV112" s="86"/>
      <c r="VIW112" s="86"/>
      <c r="VIX112" s="86"/>
      <c r="VIY112" s="86"/>
      <c r="VIZ112" s="86"/>
      <c r="VJA112" s="86"/>
      <c r="VJB112" s="86"/>
      <c r="VJC112" s="86"/>
      <c r="VJD112" s="86"/>
      <c r="VJE112" s="86"/>
      <c r="VJF112" s="86"/>
      <c r="VJG112" s="86"/>
      <c r="VJH112" s="86"/>
      <c r="VJI112" s="86"/>
      <c r="VJJ112" s="86"/>
      <c r="VJK112" s="86"/>
      <c r="VJL112" s="86"/>
      <c r="VJM112" s="86"/>
      <c r="VJN112" s="86"/>
      <c r="VJO112" s="86"/>
      <c r="VJP112" s="86"/>
      <c r="VJQ112" s="86"/>
      <c r="VJR112" s="86"/>
      <c r="VJS112" s="86"/>
      <c r="VJT112" s="86"/>
      <c r="VJU112" s="86"/>
      <c r="VJV112" s="86"/>
      <c r="VJW112" s="86"/>
      <c r="VJX112" s="86"/>
      <c r="VJY112" s="86"/>
      <c r="VJZ112" s="86"/>
      <c r="VKA112" s="86"/>
      <c r="VKB112" s="86"/>
      <c r="VKC112" s="86"/>
      <c r="VKD112" s="86"/>
      <c r="VKE112" s="86"/>
      <c r="VKF112" s="86"/>
      <c r="VKG112" s="86"/>
      <c r="VKH112" s="86"/>
      <c r="VKI112" s="86"/>
      <c r="VKJ112" s="86"/>
      <c r="VKK112" s="86"/>
      <c r="VKL112" s="86"/>
      <c r="VKM112" s="86"/>
      <c r="VKN112" s="86"/>
      <c r="VKO112" s="86"/>
      <c r="VKP112" s="86"/>
      <c r="VKQ112" s="86"/>
      <c r="VKR112" s="86"/>
      <c r="VKS112" s="86"/>
      <c r="VKT112" s="86"/>
      <c r="VKU112" s="86"/>
      <c r="VKV112" s="86"/>
      <c r="VKW112" s="86"/>
      <c r="VKX112" s="86"/>
      <c r="VKY112" s="86"/>
      <c r="VKZ112" s="86"/>
      <c r="VLA112" s="86"/>
      <c r="VLB112" s="86"/>
      <c r="VLC112" s="86"/>
      <c r="VLD112" s="86"/>
      <c r="VLE112" s="86"/>
      <c r="VLF112" s="86"/>
      <c r="VLG112" s="86"/>
      <c r="VLH112" s="86"/>
      <c r="VLI112" s="86"/>
      <c r="VLJ112" s="86"/>
      <c r="VLK112" s="86"/>
      <c r="VLL112" s="86"/>
      <c r="VLM112" s="86"/>
      <c r="VLN112" s="86"/>
      <c r="VLO112" s="86"/>
      <c r="VLP112" s="86"/>
      <c r="VLQ112" s="86"/>
      <c r="VLR112" s="86"/>
      <c r="VLS112" s="86"/>
      <c r="VLT112" s="86"/>
      <c r="VLU112" s="86"/>
      <c r="VLV112" s="86"/>
      <c r="VLW112" s="86"/>
      <c r="VLX112" s="86"/>
      <c r="VLY112" s="86"/>
      <c r="VLZ112" s="86"/>
      <c r="VMA112" s="86"/>
      <c r="VMB112" s="86"/>
      <c r="VMC112" s="86"/>
      <c r="VMD112" s="86"/>
      <c r="VME112" s="86"/>
      <c r="VMF112" s="86"/>
      <c r="VMG112" s="86"/>
      <c r="VMH112" s="86"/>
      <c r="VMI112" s="86"/>
      <c r="VMJ112" s="86"/>
      <c r="VMK112" s="86"/>
      <c r="VML112" s="86"/>
      <c r="VMM112" s="86"/>
      <c r="VMN112" s="86"/>
      <c r="VMO112" s="86"/>
      <c r="VMP112" s="86"/>
      <c r="VMQ112" s="86"/>
      <c r="VMR112" s="86"/>
      <c r="VMS112" s="86"/>
      <c r="VMT112" s="86"/>
      <c r="VMU112" s="86"/>
      <c r="VMV112" s="86"/>
      <c r="VMW112" s="86"/>
      <c r="VMX112" s="86"/>
      <c r="VMY112" s="86"/>
      <c r="VMZ112" s="86"/>
      <c r="VNA112" s="86"/>
      <c r="VNB112" s="86"/>
      <c r="VNC112" s="86"/>
      <c r="VND112" s="86"/>
      <c r="VNE112" s="86"/>
      <c r="VNF112" s="86"/>
      <c r="VNG112" s="86"/>
      <c r="VNH112" s="86"/>
      <c r="VNI112" s="86"/>
      <c r="VNJ112" s="86"/>
      <c r="VNK112" s="86"/>
      <c r="VNL112" s="86"/>
      <c r="VNM112" s="86"/>
      <c r="VNN112" s="86"/>
      <c r="VNO112" s="86"/>
      <c r="VNP112" s="86"/>
      <c r="VNQ112" s="86"/>
      <c r="VNR112" s="86"/>
      <c r="VNS112" s="86"/>
      <c r="VNT112" s="86"/>
      <c r="VNU112" s="86"/>
      <c r="VNV112" s="86"/>
      <c r="VNW112" s="86"/>
      <c r="VNX112" s="86"/>
      <c r="VNY112" s="86"/>
      <c r="VNZ112" s="86"/>
      <c r="VOA112" s="86"/>
      <c r="VOB112" s="86"/>
      <c r="VOC112" s="86"/>
      <c r="VOD112" s="86"/>
      <c r="VOE112" s="86"/>
      <c r="VOF112" s="86"/>
      <c r="VOG112" s="86"/>
      <c r="VOH112" s="86"/>
      <c r="VOI112" s="86"/>
      <c r="VOJ112" s="86"/>
      <c r="VOK112" s="86"/>
      <c r="VOL112" s="86"/>
      <c r="VOM112" s="86"/>
      <c r="VON112" s="86"/>
      <c r="VOO112" s="86"/>
      <c r="VOP112" s="86"/>
      <c r="VOQ112" s="86"/>
      <c r="VOR112" s="86"/>
      <c r="VOS112" s="86"/>
      <c r="VOT112" s="86"/>
      <c r="VOU112" s="86"/>
      <c r="VOV112" s="86"/>
      <c r="VOW112" s="86"/>
      <c r="VOX112" s="86"/>
      <c r="VOY112" s="86"/>
      <c r="VOZ112" s="86"/>
      <c r="VPA112" s="86"/>
      <c r="VPB112" s="86"/>
      <c r="VPC112" s="86"/>
      <c r="VPD112" s="86"/>
      <c r="VPE112" s="86"/>
      <c r="VPF112" s="86"/>
      <c r="VPG112" s="86"/>
      <c r="VPH112" s="86"/>
      <c r="VPI112" s="86"/>
      <c r="VPJ112" s="86"/>
      <c r="VPK112" s="86"/>
      <c r="VPL112" s="86"/>
      <c r="VPM112" s="86"/>
      <c r="VPN112" s="86"/>
      <c r="VPO112" s="86"/>
      <c r="VPP112" s="86"/>
      <c r="VPQ112" s="86"/>
      <c r="VPR112" s="86"/>
      <c r="VPS112" s="86"/>
      <c r="VPT112" s="86"/>
      <c r="VPU112" s="86"/>
      <c r="VPV112" s="86"/>
      <c r="VPW112" s="86"/>
      <c r="VPX112" s="86"/>
      <c r="VPY112" s="86"/>
      <c r="VPZ112" s="86"/>
      <c r="VQA112" s="86"/>
      <c r="VQB112" s="86"/>
      <c r="VQC112" s="86"/>
      <c r="VQD112" s="86"/>
      <c r="VQE112" s="86"/>
      <c r="VQF112" s="86"/>
      <c r="VQG112" s="86"/>
      <c r="VQH112" s="86"/>
      <c r="VQI112" s="86"/>
      <c r="VQJ112" s="86"/>
      <c r="VQK112" s="86"/>
      <c r="VQL112" s="86"/>
      <c r="VQM112" s="86"/>
      <c r="VQN112" s="86"/>
      <c r="VQO112" s="86"/>
      <c r="VQP112" s="86"/>
      <c r="VQQ112" s="86"/>
      <c r="VQR112" s="86"/>
      <c r="VQS112" s="86"/>
      <c r="VQT112" s="86"/>
      <c r="VQU112" s="86"/>
      <c r="VQV112" s="86"/>
      <c r="VQW112" s="86"/>
      <c r="VQX112" s="86"/>
      <c r="VQY112" s="86"/>
      <c r="VQZ112" s="86"/>
      <c r="VRA112" s="86"/>
      <c r="VRB112" s="86"/>
      <c r="VRC112" s="86"/>
      <c r="VRD112" s="86"/>
      <c r="VRE112" s="86"/>
      <c r="VRF112" s="86"/>
      <c r="VRG112" s="86"/>
      <c r="VRH112" s="86"/>
      <c r="VRI112" s="86"/>
      <c r="VRJ112" s="86"/>
      <c r="VRK112" s="86"/>
      <c r="VRL112" s="86"/>
      <c r="VRM112" s="86"/>
      <c r="VRN112" s="86"/>
      <c r="VRO112" s="86"/>
      <c r="VRP112" s="86"/>
      <c r="VRQ112" s="86"/>
      <c r="VRR112" s="86"/>
      <c r="VRS112" s="86"/>
      <c r="VRT112" s="86"/>
      <c r="VRU112" s="86"/>
      <c r="VRV112" s="86"/>
      <c r="VRW112" s="86"/>
      <c r="VRX112" s="86"/>
      <c r="VRY112" s="86"/>
      <c r="VRZ112" s="86"/>
      <c r="VSA112" s="86"/>
      <c r="VSB112" s="86"/>
      <c r="VSC112" s="86"/>
      <c r="VSD112" s="86"/>
      <c r="VSE112" s="86"/>
      <c r="VSF112" s="86"/>
      <c r="VSG112" s="86"/>
      <c r="VSH112" s="86"/>
      <c r="VSI112" s="86"/>
      <c r="VSJ112" s="86"/>
      <c r="VSK112" s="86"/>
      <c r="VSL112" s="86"/>
      <c r="VSM112" s="86"/>
      <c r="VSN112" s="86"/>
      <c r="VSO112" s="86"/>
      <c r="VSP112" s="86"/>
      <c r="VSQ112" s="86"/>
      <c r="VSR112" s="86"/>
      <c r="VSS112" s="86"/>
      <c r="VST112" s="86"/>
      <c r="VSU112" s="86"/>
      <c r="VSV112" s="86"/>
      <c r="VSW112" s="86"/>
      <c r="VSX112" s="86"/>
      <c r="VSY112" s="86"/>
      <c r="VSZ112" s="86"/>
      <c r="VTA112" s="86"/>
      <c r="VTB112" s="86"/>
      <c r="VTC112" s="86"/>
      <c r="VTD112" s="86"/>
      <c r="VTE112" s="86"/>
      <c r="VTF112" s="86"/>
      <c r="VTG112" s="86"/>
      <c r="VTH112" s="86"/>
      <c r="VTI112" s="86"/>
      <c r="VTJ112" s="86"/>
      <c r="VTK112" s="86"/>
      <c r="VTL112" s="86"/>
      <c r="VTM112" s="86"/>
      <c r="VTN112" s="86"/>
      <c r="VTO112" s="86"/>
      <c r="VTP112" s="86"/>
      <c r="VTQ112" s="86"/>
      <c r="VTR112" s="86"/>
      <c r="VTS112" s="86"/>
      <c r="VTT112" s="86"/>
      <c r="VTU112" s="86"/>
      <c r="VTV112" s="86"/>
      <c r="VTW112" s="86"/>
      <c r="VTX112" s="86"/>
      <c r="VTY112" s="86"/>
      <c r="VTZ112" s="86"/>
      <c r="VUA112" s="86"/>
      <c r="VUB112" s="86"/>
      <c r="VUC112" s="86"/>
      <c r="VUD112" s="86"/>
      <c r="VUE112" s="86"/>
      <c r="VUF112" s="86"/>
      <c r="VUG112" s="86"/>
      <c r="VUH112" s="86"/>
      <c r="VUI112" s="86"/>
      <c r="VUJ112" s="86"/>
      <c r="VUK112" s="86"/>
      <c r="VUL112" s="86"/>
      <c r="VUM112" s="86"/>
      <c r="VUN112" s="86"/>
      <c r="VUO112" s="86"/>
      <c r="VUP112" s="86"/>
      <c r="VUQ112" s="86"/>
      <c r="VUR112" s="86"/>
      <c r="VUS112" s="86"/>
      <c r="VUT112" s="86"/>
      <c r="VUU112" s="86"/>
      <c r="VUV112" s="86"/>
      <c r="VUW112" s="86"/>
      <c r="VUX112" s="86"/>
      <c r="VUY112" s="86"/>
      <c r="VUZ112" s="86"/>
      <c r="VVA112" s="86"/>
      <c r="VVB112" s="86"/>
      <c r="VVC112" s="86"/>
      <c r="VVD112" s="86"/>
      <c r="VVE112" s="86"/>
      <c r="VVF112" s="86"/>
      <c r="VVG112" s="86"/>
      <c r="VVH112" s="86"/>
      <c r="VVI112" s="86"/>
      <c r="VVJ112" s="86"/>
      <c r="VVK112" s="86"/>
      <c r="VVL112" s="86"/>
      <c r="VVM112" s="86"/>
      <c r="VVN112" s="86"/>
      <c r="VVO112" s="86"/>
      <c r="VVP112" s="86"/>
      <c r="VVQ112" s="86"/>
      <c r="VVR112" s="86"/>
      <c r="VVS112" s="86"/>
      <c r="VVT112" s="86"/>
      <c r="VVU112" s="86"/>
      <c r="VVV112" s="86"/>
      <c r="VVW112" s="86"/>
      <c r="VVX112" s="86"/>
      <c r="VVY112" s="86"/>
      <c r="VVZ112" s="86"/>
      <c r="VWA112" s="86"/>
      <c r="VWB112" s="86"/>
      <c r="VWC112" s="86"/>
      <c r="VWD112" s="86"/>
      <c r="VWE112" s="86"/>
      <c r="VWF112" s="86"/>
      <c r="VWG112" s="86"/>
      <c r="VWH112" s="86"/>
      <c r="VWI112" s="86"/>
      <c r="VWJ112" s="86"/>
      <c r="VWK112" s="86"/>
      <c r="VWL112" s="86"/>
      <c r="VWM112" s="86"/>
      <c r="VWN112" s="86"/>
      <c r="VWO112" s="86"/>
      <c r="VWP112" s="86"/>
      <c r="VWQ112" s="86"/>
      <c r="VWR112" s="86"/>
      <c r="VWS112" s="86"/>
      <c r="VWT112" s="86"/>
      <c r="VWU112" s="86"/>
      <c r="VWV112" s="86"/>
      <c r="VWW112" s="86"/>
      <c r="VWX112" s="86"/>
      <c r="VWY112" s="86"/>
      <c r="VWZ112" s="86"/>
      <c r="VXA112" s="86"/>
      <c r="VXB112" s="86"/>
      <c r="VXC112" s="86"/>
      <c r="VXD112" s="86"/>
      <c r="VXE112" s="86"/>
      <c r="VXF112" s="86"/>
      <c r="VXG112" s="86"/>
      <c r="VXH112" s="86"/>
      <c r="VXI112" s="86"/>
      <c r="VXJ112" s="86"/>
      <c r="VXK112" s="86"/>
      <c r="VXL112" s="86"/>
      <c r="VXM112" s="86"/>
      <c r="VXN112" s="86"/>
      <c r="VXO112" s="86"/>
      <c r="VXP112" s="86"/>
      <c r="VXQ112" s="86"/>
      <c r="VXR112" s="86"/>
      <c r="VXS112" s="86"/>
      <c r="VXT112" s="86"/>
      <c r="VXU112" s="86"/>
      <c r="VXV112" s="86"/>
      <c r="VXW112" s="86"/>
      <c r="VXX112" s="86"/>
      <c r="VXY112" s="86"/>
      <c r="VXZ112" s="86"/>
      <c r="VYA112" s="86"/>
      <c r="VYB112" s="86"/>
      <c r="VYC112" s="86"/>
      <c r="VYD112" s="86"/>
      <c r="VYE112" s="86"/>
      <c r="VYF112" s="86"/>
      <c r="VYG112" s="86"/>
      <c r="VYH112" s="86"/>
      <c r="VYI112" s="86"/>
      <c r="VYJ112" s="86"/>
      <c r="VYK112" s="86"/>
      <c r="VYL112" s="86"/>
      <c r="VYM112" s="86"/>
      <c r="VYN112" s="86"/>
      <c r="VYO112" s="86"/>
      <c r="VYP112" s="86"/>
      <c r="VYQ112" s="86"/>
      <c r="VYR112" s="86"/>
      <c r="VYS112" s="86"/>
      <c r="VYT112" s="86"/>
      <c r="VYU112" s="86"/>
      <c r="VYV112" s="86"/>
      <c r="VYW112" s="86"/>
      <c r="VYX112" s="86"/>
      <c r="VYY112" s="86"/>
      <c r="VYZ112" s="86"/>
      <c r="VZA112" s="86"/>
      <c r="VZB112" s="86"/>
      <c r="VZC112" s="86"/>
      <c r="VZD112" s="86"/>
      <c r="VZE112" s="86"/>
      <c r="VZF112" s="86"/>
      <c r="VZG112" s="86"/>
      <c r="VZH112" s="86"/>
      <c r="VZI112" s="86"/>
      <c r="VZJ112" s="86"/>
      <c r="VZK112" s="86"/>
      <c r="VZL112" s="86"/>
      <c r="VZM112" s="86"/>
      <c r="VZN112" s="86"/>
      <c r="VZO112" s="86"/>
      <c r="VZP112" s="86"/>
      <c r="VZQ112" s="86"/>
      <c r="VZR112" s="86"/>
      <c r="VZS112" s="86"/>
      <c r="VZT112" s="86"/>
      <c r="VZU112" s="86"/>
      <c r="VZV112" s="86"/>
      <c r="VZW112" s="86"/>
      <c r="VZX112" s="86"/>
      <c r="VZY112" s="86"/>
      <c r="VZZ112" s="86"/>
      <c r="WAA112" s="86"/>
      <c r="WAB112" s="86"/>
      <c r="WAC112" s="86"/>
      <c r="WAD112" s="86"/>
      <c r="WAE112" s="86"/>
      <c r="WAF112" s="86"/>
      <c r="WAG112" s="86"/>
      <c r="WAH112" s="86"/>
      <c r="WAI112" s="86"/>
      <c r="WAJ112" s="86"/>
      <c r="WAK112" s="86"/>
      <c r="WAL112" s="86"/>
      <c r="WAM112" s="86"/>
      <c r="WAN112" s="86"/>
      <c r="WAO112" s="86"/>
      <c r="WAP112" s="86"/>
      <c r="WAQ112" s="86"/>
      <c r="WAR112" s="86"/>
      <c r="WAS112" s="86"/>
      <c r="WAT112" s="86"/>
      <c r="WAU112" s="86"/>
      <c r="WAV112" s="86"/>
      <c r="WAW112" s="86"/>
      <c r="WAX112" s="86"/>
      <c r="WAY112" s="86"/>
      <c r="WAZ112" s="86"/>
      <c r="WBA112" s="86"/>
      <c r="WBB112" s="86"/>
      <c r="WBC112" s="86"/>
      <c r="WBD112" s="86"/>
      <c r="WBE112" s="86"/>
      <c r="WBF112" s="86"/>
      <c r="WBG112" s="86"/>
      <c r="WBH112" s="86"/>
      <c r="WBI112" s="86"/>
      <c r="WBJ112" s="86"/>
      <c r="WBK112" s="86"/>
      <c r="WBL112" s="86"/>
      <c r="WBM112" s="86"/>
      <c r="WBN112" s="86"/>
      <c r="WBO112" s="86"/>
      <c r="WBP112" s="86"/>
      <c r="WBQ112" s="86"/>
      <c r="WBR112" s="86"/>
      <c r="WBS112" s="86"/>
      <c r="WBT112" s="86"/>
      <c r="WBU112" s="86"/>
      <c r="WBV112" s="86"/>
      <c r="WBW112" s="86"/>
      <c r="WBX112" s="86"/>
      <c r="WBY112" s="86"/>
      <c r="WBZ112" s="86"/>
      <c r="WCA112" s="86"/>
      <c r="WCB112" s="86"/>
      <c r="WCC112" s="86"/>
      <c r="WCD112" s="86"/>
      <c r="WCE112" s="86"/>
      <c r="WCF112" s="86"/>
      <c r="WCG112" s="86"/>
      <c r="WCH112" s="86"/>
      <c r="WCI112" s="86"/>
      <c r="WCJ112" s="86"/>
      <c r="WCK112" s="86"/>
      <c r="WCL112" s="86"/>
      <c r="WCM112" s="86"/>
      <c r="WCN112" s="86"/>
      <c r="WCO112" s="86"/>
      <c r="WCP112" s="86"/>
      <c r="WCQ112" s="86"/>
      <c r="WCR112" s="86"/>
      <c r="WCS112" s="86"/>
      <c r="WCT112" s="86"/>
      <c r="WCU112" s="86"/>
      <c r="WCV112" s="86"/>
      <c r="WCW112" s="86"/>
      <c r="WCX112" s="86"/>
      <c r="WCY112" s="86"/>
      <c r="WCZ112" s="86"/>
      <c r="WDA112" s="86"/>
      <c r="WDB112" s="86"/>
      <c r="WDC112" s="86"/>
      <c r="WDD112" s="86"/>
      <c r="WDE112" s="86"/>
      <c r="WDF112" s="86"/>
      <c r="WDG112" s="86"/>
      <c r="WDH112" s="86"/>
      <c r="WDI112" s="86"/>
      <c r="WDJ112" s="86"/>
      <c r="WDK112" s="86"/>
      <c r="WDL112" s="86"/>
      <c r="WDM112" s="86"/>
      <c r="WDN112" s="86"/>
      <c r="WDO112" s="86"/>
      <c r="WDP112" s="86"/>
      <c r="WDQ112" s="86"/>
      <c r="WDR112" s="86"/>
      <c r="WDS112" s="86"/>
      <c r="WDT112" s="86"/>
      <c r="WDU112" s="86"/>
      <c r="WDV112" s="86"/>
      <c r="WDW112" s="86"/>
      <c r="WDX112" s="86"/>
      <c r="WDY112" s="86"/>
      <c r="WDZ112" s="86"/>
      <c r="WEA112" s="86"/>
      <c r="WEB112" s="86"/>
      <c r="WEC112" s="86"/>
      <c r="WED112" s="86"/>
      <c r="WEE112" s="86"/>
      <c r="WEF112" s="86"/>
      <c r="WEG112" s="86"/>
      <c r="WEH112" s="86"/>
      <c r="WEI112" s="86"/>
      <c r="WEJ112" s="86"/>
      <c r="WEK112" s="86"/>
      <c r="WEL112" s="86"/>
      <c r="WEM112" s="86"/>
      <c r="WEN112" s="86"/>
      <c r="WEO112" s="86"/>
      <c r="WEP112" s="86"/>
      <c r="WEQ112" s="86"/>
      <c r="WER112" s="86"/>
      <c r="WES112" s="86"/>
      <c r="WET112" s="86"/>
      <c r="WEU112" s="86"/>
      <c r="WEV112" s="86"/>
      <c r="WEW112" s="86"/>
      <c r="WEX112" s="86"/>
      <c r="WEY112" s="86"/>
      <c r="WEZ112" s="86"/>
      <c r="WFA112" s="86"/>
      <c r="WFB112" s="86"/>
      <c r="WFC112" s="86"/>
      <c r="WFD112" s="86"/>
      <c r="WFE112" s="86"/>
      <c r="WFF112" s="86"/>
      <c r="WFG112" s="86"/>
      <c r="WFH112" s="86"/>
      <c r="WFI112" s="86"/>
      <c r="WFJ112" s="86"/>
      <c r="WFK112" s="86"/>
      <c r="WFL112" s="86"/>
      <c r="WFM112" s="86"/>
      <c r="WFN112" s="86"/>
      <c r="WFO112" s="86"/>
      <c r="WFP112" s="86"/>
      <c r="WFQ112" s="86"/>
      <c r="WFR112" s="86"/>
      <c r="WFS112" s="86"/>
      <c r="WFT112" s="86"/>
      <c r="WFU112" s="86"/>
      <c r="WFV112" s="86"/>
      <c r="WFW112" s="86"/>
      <c r="WFX112" s="86"/>
      <c r="WFY112" s="86"/>
      <c r="WFZ112" s="86"/>
      <c r="WGA112" s="86"/>
      <c r="WGB112" s="86"/>
      <c r="WGC112" s="86"/>
      <c r="WGD112" s="86"/>
      <c r="WGE112" s="86"/>
      <c r="WGF112" s="86"/>
      <c r="WGG112" s="86"/>
      <c r="WGH112" s="86"/>
      <c r="WGI112" s="86"/>
      <c r="WGJ112" s="86"/>
      <c r="WGK112" s="86"/>
      <c r="WGL112" s="86"/>
      <c r="WGM112" s="86"/>
      <c r="WGN112" s="86"/>
      <c r="WGO112" s="86"/>
      <c r="WGP112" s="86"/>
      <c r="WGQ112" s="86"/>
      <c r="WGR112" s="86"/>
      <c r="WGS112" s="86"/>
      <c r="WGT112" s="86"/>
      <c r="WGU112" s="86"/>
      <c r="WGV112" s="86"/>
      <c r="WGW112" s="86"/>
      <c r="WGX112" s="86"/>
      <c r="WGY112" s="86"/>
      <c r="WGZ112" s="86"/>
      <c r="WHA112" s="86"/>
      <c r="WHB112" s="86"/>
      <c r="WHC112" s="86"/>
      <c r="WHD112" s="86"/>
      <c r="WHE112" s="86"/>
      <c r="WHF112" s="86"/>
      <c r="WHG112" s="86"/>
      <c r="WHH112" s="86"/>
      <c r="WHI112" s="86"/>
      <c r="WHJ112" s="86"/>
      <c r="WHK112" s="86"/>
      <c r="WHL112" s="86"/>
      <c r="WHM112" s="86"/>
      <c r="WHN112" s="86"/>
      <c r="WHO112" s="86"/>
      <c r="WHP112" s="86"/>
      <c r="WHQ112" s="86"/>
      <c r="WHR112" s="86"/>
      <c r="WHS112" s="86"/>
      <c r="WHT112" s="86"/>
      <c r="WHU112" s="86"/>
      <c r="WHV112" s="86"/>
      <c r="WHW112" s="86"/>
      <c r="WHX112" s="86"/>
      <c r="WHY112" s="86"/>
      <c r="WHZ112" s="86"/>
      <c r="WIA112" s="86"/>
      <c r="WIB112" s="86"/>
      <c r="WIC112" s="86"/>
      <c r="WID112" s="86"/>
      <c r="WIE112" s="86"/>
      <c r="WIF112" s="86"/>
      <c r="WIG112" s="86"/>
      <c r="WIH112" s="86"/>
      <c r="WII112" s="86"/>
      <c r="WIJ112" s="86"/>
      <c r="WIK112" s="86"/>
      <c r="WIL112" s="86"/>
      <c r="WIM112" s="86"/>
      <c r="WIN112" s="86"/>
      <c r="WIO112" s="86"/>
      <c r="WIP112" s="86"/>
      <c r="WIQ112" s="86"/>
      <c r="WIR112" s="86"/>
      <c r="WIS112" s="86"/>
      <c r="WIT112" s="86"/>
      <c r="WIU112" s="86"/>
      <c r="WIV112" s="86"/>
      <c r="WIW112" s="86"/>
      <c r="WIX112" s="86"/>
      <c r="WIY112" s="86"/>
      <c r="WIZ112" s="86"/>
      <c r="WJA112" s="86"/>
      <c r="WJB112" s="86"/>
      <c r="WJC112" s="86"/>
      <c r="WJD112" s="86"/>
      <c r="WJE112" s="86"/>
      <c r="WJF112" s="86"/>
      <c r="WJG112" s="86"/>
      <c r="WJH112" s="86"/>
      <c r="WJI112" s="86"/>
      <c r="WJJ112" s="86"/>
      <c r="WJK112" s="86"/>
      <c r="WJL112" s="86"/>
      <c r="WJM112" s="86"/>
      <c r="WJN112" s="86"/>
      <c r="WJO112" s="86"/>
      <c r="WJP112" s="86"/>
      <c r="WJQ112" s="86"/>
      <c r="WJR112" s="86"/>
      <c r="WJS112" s="86"/>
      <c r="WJT112" s="86"/>
      <c r="WJU112" s="86"/>
      <c r="WJV112" s="86"/>
      <c r="WJW112" s="86"/>
      <c r="WJX112" s="86"/>
      <c r="WJY112" s="86"/>
      <c r="WJZ112" s="86"/>
      <c r="WKA112" s="86"/>
      <c r="WKB112" s="86"/>
      <c r="WKC112" s="86"/>
      <c r="WKD112" s="86"/>
      <c r="WKE112" s="86"/>
      <c r="WKF112" s="86"/>
      <c r="WKG112" s="86"/>
      <c r="WKH112" s="86"/>
      <c r="WKI112" s="86"/>
      <c r="WKJ112" s="86"/>
      <c r="WKK112" s="86"/>
      <c r="WKL112" s="86"/>
      <c r="WKM112" s="86"/>
      <c r="WKN112" s="86"/>
      <c r="WKO112" s="86"/>
      <c r="WKP112" s="86"/>
      <c r="WKQ112" s="86"/>
      <c r="WKR112" s="86"/>
      <c r="WKS112" s="86"/>
      <c r="WKT112" s="86"/>
      <c r="WKU112" s="86"/>
      <c r="WKV112" s="86"/>
      <c r="WKW112" s="86"/>
      <c r="WKX112" s="86"/>
      <c r="WKY112" s="86"/>
      <c r="WKZ112" s="86"/>
      <c r="WLA112" s="86"/>
      <c r="WLB112" s="86"/>
      <c r="WLC112" s="86"/>
      <c r="WLD112" s="86"/>
      <c r="WLE112" s="86"/>
      <c r="WLF112" s="86"/>
      <c r="WLG112" s="86"/>
      <c r="WLH112" s="86"/>
      <c r="WLI112" s="86"/>
      <c r="WLJ112" s="86"/>
      <c r="WLK112" s="86"/>
      <c r="WLL112" s="86"/>
      <c r="WLM112" s="86"/>
      <c r="WLN112" s="86"/>
      <c r="WLO112" s="86"/>
      <c r="WLP112" s="86"/>
      <c r="WLQ112" s="86"/>
      <c r="WLR112" s="86"/>
      <c r="WLS112" s="86"/>
      <c r="WLT112" s="86"/>
      <c r="WLU112" s="86"/>
      <c r="WLV112" s="86"/>
      <c r="WLW112" s="86"/>
      <c r="WLX112" s="86"/>
      <c r="WLY112" s="86"/>
      <c r="WLZ112" s="86"/>
      <c r="WMA112" s="86"/>
      <c r="WMB112" s="86"/>
      <c r="WMC112" s="86"/>
      <c r="WMD112" s="86"/>
      <c r="WME112" s="86"/>
      <c r="WMF112" s="86"/>
      <c r="WMG112" s="86"/>
      <c r="WMH112" s="86"/>
      <c r="WMI112" s="86"/>
      <c r="WMJ112" s="86"/>
      <c r="WMK112" s="86"/>
      <c r="WML112" s="86"/>
      <c r="WMM112" s="86"/>
      <c r="WMN112" s="86"/>
      <c r="WMO112" s="86"/>
      <c r="WMP112" s="86"/>
      <c r="WMQ112" s="86"/>
      <c r="WMR112" s="86"/>
      <c r="WMS112" s="86"/>
      <c r="WMT112" s="86"/>
      <c r="WMU112" s="86"/>
      <c r="WMV112" s="86"/>
      <c r="WMW112" s="86"/>
      <c r="WMX112" s="86"/>
      <c r="WMY112" s="86"/>
      <c r="WMZ112" s="86"/>
      <c r="WNA112" s="86"/>
      <c r="WNB112" s="86"/>
      <c r="WNC112" s="86"/>
      <c r="WND112" s="86"/>
      <c r="WNE112" s="86"/>
      <c r="WNF112" s="86"/>
      <c r="WNG112" s="86"/>
      <c r="WNH112" s="86"/>
      <c r="WNI112" s="86"/>
      <c r="WNJ112" s="86"/>
      <c r="WNK112" s="86"/>
      <c r="WNL112" s="86"/>
      <c r="WNM112" s="86"/>
      <c r="WNN112" s="86"/>
      <c r="WNO112" s="86"/>
      <c r="WNP112" s="86"/>
      <c r="WNQ112" s="86"/>
      <c r="WNR112" s="86"/>
      <c r="WNS112" s="86"/>
      <c r="WNT112" s="86"/>
      <c r="WNU112" s="86"/>
      <c r="WNV112" s="86"/>
      <c r="WNW112" s="86"/>
      <c r="WNX112" s="86"/>
      <c r="WNY112" s="86"/>
      <c r="WNZ112" s="86"/>
      <c r="WOA112" s="86"/>
      <c r="WOB112" s="86"/>
      <c r="WOC112" s="86"/>
      <c r="WOD112" s="86"/>
      <c r="WOE112" s="86"/>
      <c r="WOF112" s="86"/>
      <c r="WOG112" s="86"/>
      <c r="WOH112" s="86"/>
      <c r="WOI112" s="86"/>
      <c r="WOJ112" s="86"/>
      <c r="WOK112" s="86"/>
      <c r="WOL112" s="86"/>
      <c r="WOM112" s="86"/>
      <c r="WON112" s="86"/>
      <c r="WOO112" s="86"/>
      <c r="WOP112" s="86"/>
      <c r="WOQ112" s="86"/>
      <c r="WOR112" s="86"/>
      <c r="WOS112" s="86"/>
      <c r="WOT112" s="86"/>
      <c r="WOU112" s="86"/>
      <c r="WOV112" s="86"/>
      <c r="WOW112" s="86"/>
      <c r="WOX112" s="86"/>
      <c r="WOY112" s="86"/>
      <c r="WOZ112" s="86"/>
      <c r="WPA112" s="86"/>
      <c r="WPB112" s="86"/>
      <c r="WPC112" s="86"/>
      <c r="WPD112" s="86"/>
      <c r="WPE112" s="86"/>
      <c r="WPF112" s="86"/>
      <c r="WPG112" s="86"/>
      <c r="WPH112" s="86"/>
      <c r="WPI112" s="86"/>
      <c r="WPJ112" s="86"/>
      <c r="WPK112" s="86"/>
      <c r="WPL112" s="86"/>
      <c r="WPM112" s="86"/>
      <c r="WPN112" s="86"/>
      <c r="WPO112" s="86"/>
      <c r="WPP112" s="86"/>
      <c r="WPQ112" s="86"/>
      <c r="WPR112" s="86"/>
      <c r="WPS112" s="86"/>
      <c r="WPT112" s="86"/>
      <c r="WPU112" s="86"/>
      <c r="WPV112" s="86"/>
      <c r="WPW112" s="86"/>
      <c r="WPX112" s="86"/>
      <c r="WPY112" s="86"/>
      <c r="WPZ112" s="86"/>
      <c r="WQA112" s="86"/>
      <c r="WQB112" s="86"/>
      <c r="WQC112" s="86"/>
      <c r="WQD112" s="86"/>
      <c r="WQE112" s="86"/>
      <c r="WQF112" s="86"/>
      <c r="WQG112" s="86"/>
      <c r="WQH112" s="86"/>
      <c r="WQI112" s="86"/>
      <c r="WQJ112" s="86"/>
      <c r="WQK112" s="86"/>
      <c r="WQL112" s="86"/>
      <c r="WQM112" s="86"/>
      <c r="WQN112" s="86"/>
      <c r="WQO112" s="86"/>
      <c r="WQP112" s="86"/>
      <c r="WQQ112" s="86"/>
      <c r="WQR112" s="86"/>
      <c r="WQS112" s="86"/>
      <c r="WQT112" s="86"/>
      <c r="WQU112" s="86"/>
      <c r="WQV112" s="86"/>
      <c r="WQW112" s="86"/>
      <c r="WQX112" s="86"/>
      <c r="WQY112" s="86"/>
      <c r="WQZ112" s="86"/>
      <c r="WRA112" s="86"/>
      <c r="WRB112" s="86"/>
      <c r="WRC112" s="86"/>
      <c r="WRD112" s="86"/>
      <c r="WRE112" s="86"/>
      <c r="WRF112" s="86"/>
      <c r="WRG112" s="86"/>
      <c r="WRH112" s="86"/>
      <c r="WRI112" s="86"/>
      <c r="WRJ112" s="86"/>
      <c r="WRK112" s="86"/>
      <c r="WRL112" s="86"/>
      <c r="WRM112" s="86"/>
      <c r="WRN112" s="86"/>
      <c r="WRO112" s="86"/>
      <c r="WRP112" s="86"/>
      <c r="WRQ112" s="86"/>
      <c r="WRR112" s="86"/>
      <c r="WRS112" s="86"/>
      <c r="WRT112" s="86"/>
      <c r="WRU112" s="86"/>
      <c r="WRV112" s="86"/>
      <c r="WRW112" s="86"/>
      <c r="WRX112" s="86"/>
      <c r="WRY112" s="86"/>
      <c r="WRZ112" s="86"/>
      <c r="WSA112" s="86"/>
      <c r="WSB112" s="86"/>
      <c r="WSC112" s="86"/>
      <c r="WSD112" s="86"/>
      <c r="WSE112" s="86"/>
      <c r="WSF112" s="86"/>
      <c r="WSG112" s="86"/>
      <c r="WSH112" s="86"/>
      <c r="WSI112" s="86"/>
      <c r="WSJ112" s="86"/>
      <c r="WSK112" s="86"/>
      <c r="WSL112" s="86"/>
      <c r="WSM112" s="86"/>
      <c r="WSN112" s="86"/>
      <c r="WSO112" s="86"/>
      <c r="WSP112" s="86"/>
      <c r="WSQ112" s="86"/>
      <c r="WSR112" s="86"/>
      <c r="WSS112" s="86"/>
      <c r="WST112" s="86"/>
      <c r="WSU112" s="86"/>
      <c r="WSV112" s="86"/>
      <c r="WSW112" s="86"/>
      <c r="WSX112" s="86"/>
      <c r="WSY112" s="86"/>
      <c r="WSZ112" s="86"/>
      <c r="WTA112" s="86"/>
      <c r="WTB112" s="86"/>
      <c r="WTC112" s="86"/>
      <c r="WTD112" s="86"/>
      <c r="WTE112" s="86"/>
      <c r="WTF112" s="86"/>
      <c r="WTG112" s="86"/>
      <c r="WTH112" s="86"/>
      <c r="WTI112" s="86"/>
      <c r="WTJ112" s="86"/>
      <c r="WTK112" s="86"/>
      <c r="WTL112" s="86"/>
      <c r="WTM112" s="86"/>
      <c r="WTN112" s="86"/>
      <c r="WTO112" s="86"/>
      <c r="WTP112" s="86"/>
      <c r="WTQ112" s="86"/>
      <c r="WTR112" s="86"/>
      <c r="WTS112" s="86"/>
      <c r="WTT112" s="86"/>
      <c r="WTU112" s="86"/>
      <c r="WTV112" s="86"/>
      <c r="WTW112" s="86"/>
      <c r="WTX112" s="86"/>
      <c r="WTY112" s="86"/>
      <c r="WTZ112" s="86"/>
      <c r="WUA112" s="86"/>
      <c r="WUB112" s="86"/>
      <c r="WUC112" s="86"/>
      <c r="WUD112" s="86"/>
      <c r="WUE112" s="86"/>
      <c r="WUF112" s="86"/>
      <c r="WUG112" s="86"/>
      <c r="WUH112" s="86"/>
      <c r="WUI112" s="86"/>
      <c r="WUJ112" s="86"/>
      <c r="WUK112" s="86"/>
      <c r="WUL112" s="86"/>
      <c r="WUM112" s="86"/>
      <c r="WUN112" s="86"/>
      <c r="WUO112" s="86"/>
      <c r="WUP112" s="86"/>
      <c r="WUQ112" s="86"/>
      <c r="WUR112" s="86"/>
      <c r="WUS112" s="86"/>
      <c r="WUT112" s="86"/>
      <c r="WUU112" s="86"/>
      <c r="WUV112" s="86"/>
      <c r="WUW112" s="86"/>
      <c r="WUX112" s="86"/>
      <c r="WUY112" s="86"/>
      <c r="WUZ112" s="86"/>
      <c r="WVA112" s="86"/>
      <c r="WVB112" s="86"/>
      <c r="WVC112" s="86"/>
      <c r="WVD112" s="86"/>
      <c r="WVE112" s="86"/>
      <c r="WVF112" s="86"/>
      <c r="WVG112" s="86"/>
      <c r="WVH112" s="86"/>
      <c r="WVI112" s="86"/>
      <c r="WVJ112" s="86"/>
      <c r="WVK112" s="86"/>
      <c r="WVL112" s="86"/>
      <c r="WVM112" s="86"/>
      <c r="WVN112" s="86"/>
      <c r="WVO112" s="86"/>
      <c r="WVP112" s="86"/>
      <c r="WVQ112" s="86"/>
      <c r="WVR112" s="86"/>
      <c r="WVS112" s="86"/>
      <c r="WVT112" s="86"/>
      <c r="WVU112" s="86"/>
      <c r="WVV112" s="86"/>
      <c r="WVW112" s="86"/>
      <c r="WVX112" s="86"/>
      <c r="WVY112" s="86"/>
      <c r="WVZ112" s="86"/>
      <c r="WWA112" s="86"/>
      <c r="WWB112" s="86"/>
      <c r="WWC112" s="86"/>
      <c r="WWD112" s="86"/>
      <c r="WWE112" s="86"/>
      <c r="WWF112" s="86"/>
      <c r="WWG112" s="86"/>
      <c r="WWH112" s="86"/>
      <c r="WWI112" s="86"/>
      <c r="WWJ112" s="86"/>
      <c r="WWK112" s="86"/>
      <c r="WWL112" s="86"/>
      <c r="WWM112" s="86"/>
      <c r="WWN112" s="86"/>
      <c r="WWO112" s="86"/>
      <c r="WWP112" s="86"/>
      <c r="WWQ112" s="86"/>
      <c r="WWR112" s="86"/>
      <c r="WWS112" s="86"/>
      <c r="WWT112" s="86"/>
      <c r="WWU112" s="86"/>
      <c r="WWV112" s="86"/>
      <c r="WWW112" s="86"/>
      <c r="WWX112" s="86"/>
      <c r="WWY112" s="86"/>
      <c r="WWZ112" s="86"/>
      <c r="WXA112" s="86"/>
      <c r="WXB112" s="86"/>
      <c r="WXC112" s="86"/>
      <c r="WXD112" s="86"/>
      <c r="WXE112" s="86"/>
      <c r="WXF112" s="86"/>
      <c r="WXG112" s="86"/>
      <c r="WXH112" s="86"/>
      <c r="WXI112" s="86"/>
      <c r="WXJ112" s="86"/>
      <c r="WXK112" s="86"/>
      <c r="WXL112" s="86"/>
      <c r="WXM112" s="86"/>
      <c r="WXN112" s="86"/>
      <c r="WXO112" s="86"/>
      <c r="WXP112" s="86"/>
      <c r="WXQ112" s="86"/>
      <c r="WXR112" s="86"/>
      <c r="WXS112" s="86"/>
      <c r="WXT112" s="86"/>
      <c r="WXU112" s="86"/>
      <c r="WXV112" s="86"/>
      <c r="WXW112" s="86"/>
      <c r="WXX112" s="86"/>
      <c r="WXY112" s="86"/>
      <c r="WXZ112" s="86"/>
      <c r="WYA112" s="86"/>
      <c r="WYB112" s="86"/>
      <c r="WYC112" s="86"/>
      <c r="WYD112" s="86"/>
      <c r="WYE112" s="86"/>
      <c r="WYF112" s="86"/>
      <c r="WYG112" s="86"/>
      <c r="WYH112" s="86"/>
      <c r="WYI112" s="86"/>
      <c r="WYJ112" s="86"/>
      <c r="WYK112" s="86"/>
      <c r="WYL112" s="86"/>
      <c r="WYM112" s="86"/>
      <c r="WYN112" s="86"/>
      <c r="WYO112" s="86"/>
      <c r="WYP112" s="86"/>
      <c r="WYQ112" s="86"/>
      <c r="WYR112" s="86"/>
      <c r="WYS112" s="86"/>
      <c r="WYT112" s="86"/>
      <c r="WYU112" s="86"/>
      <c r="WYV112" s="86"/>
      <c r="WYW112" s="86"/>
      <c r="WYX112" s="86"/>
      <c r="WYY112" s="86"/>
      <c r="WYZ112" s="86"/>
      <c r="WZA112" s="86"/>
      <c r="WZB112" s="86"/>
      <c r="WZC112" s="86"/>
      <c r="WZD112" s="86"/>
      <c r="WZE112" s="86"/>
      <c r="WZF112" s="86"/>
      <c r="WZG112" s="86"/>
      <c r="WZH112" s="86"/>
      <c r="WZI112" s="86"/>
      <c r="WZJ112" s="86"/>
      <c r="WZK112" s="86"/>
      <c r="WZL112" s="86"/>
      <c r="WZM112" s="86"/>
      <c r="WZN112" s="86"/>
      <c r="WZO112" s="86"/>
      <c r="WZP112" s="86"/>
      <c r="WZQ112" s="86"/>
      <c r="WZR112" s="86"/>
      <c r="WZS112" s="86"/>
      <c r="WZT112" s="86"/>
      <c r="WZU112" s="86"/>
      <c r="WZV112" s="86"/>
      <c r="WZW112" s="86"/>
      <c r="WZX112" s="86"/>
      <c r="WZY112" s="86"/>
      <c r="WZZ112" s="86"/>
      <c r="XAA112" s="86"/>
      <c r="XAB112" s="86"/>
      <c r="XAC112" s="86"/>
      <c r="XAD112" s="86"/>
      <c r="XAE112" s="86"/>
      <c r="XAF112" s="86"/>
      <c r="XAG112" s="86"/>
      <c r="XAH112" s="86"/>
      <c r="XAI112" s="86"/>
      <c r="XAJ112" s="86"/>
      <c r="XAK112" s="86"/>
      <c r="XAL112" s="86"/>
      <c r="XAM112" s="86"/>
      <c r="XAN112" s="86"/>
      <c r="XAO112" s="86"/>
      <c r="XAP112" s="86"/>
      <c r="XAQ112" s="86"/>
      <c r="XAR112" s="86"/>
      <c r="XAS112" s="86"/>
      <c r="XAT112" s="86"/>
      <c r="XAU112" s="86"/>
      <c r="XAV112" s="86"/>
      <c r="XAW112" s="86"/>
      <c r="XAX112" s="86"/>
      <c r="XAY112" s="86"/>
      <c r="XAZ112" s="86"/>
      <c r="XBA112" s="86"/>
      <c r="XBB112" s="86"/>
      <c r="XBC112" s="86"/>
      <c r="XBD112" s="86"/>
      <c r="XBE112" s="86"/>
      <c r="XBF112" s="86"/>
      <c r="XBG112" s="86"/>
      <c r="XBH112" s="86"/>
      <c r="XBI112" s="86"/>
      <c r="XBJ112" s="86"/>
      <c r="XBK112" s="86"/>
      <c r="XBL112" s="86"/>
      <c r="XBM112" s="86"/>
      <c r="XBN112" s="86"/>
      <c r="XBO112" s="86"/>
      <c r="XBP112" s="86"/>
      <c r="XBQ112" s="86"/>
      <c r="XBR112" s="86"/>
      <c r="XBS112" s="86"/>
      <c r="XBT112" s="86"/>
      <c r="XBU112" s="86"/>
      <c r="XBV112" s="86"/>
      <c r="XBW112" s="86"/>
      <c r="XBX112" s="86"/>
      <c r="XBY112" s="86"/>
      <c r="XBZ112" s="86"/>
      <c r="XCA112" s="86"/>
      <c r="XCB112" s="86"/>
      <c r="XCC112" s="86"/>
      <c r="XCD112" s="86"/>
      <c r="XCE112" s="86"/>
      <c r="XCF112" s="86"/>
      <c r="XCG112" s="86"/>
      <c r="XCH112" s="86"/>
      <c r="XCI112" s="86"/>
      <c r="XCJ112" s="86"/>
      <c r="XCK112" s="86"/>
      <c r="XCL112" s="86"/>
      <c r="XCM112" s="86"/>
      <c r="XCN112" s="86"/>
      <c r="XCO112" s="86"/>
      <c r="XCP112" s="86"/>
      <c r="XCQ112" s="86"/>
      <c r="XCR112" s="86"/>
      <c r="XCS112" s="86"/>
      <c r="XCT112" s="86"/>
      <c r="XCU112" s="86"/>
      <c r="XCV112" s="86"/>
      <c r="XCW112" s="86"/>
      <c r="XCX112" s="86"/>
      <c r="XCY112" s="86"/>
      <c r="XCZ112" s="86"/>
      <c r="XDA112" s="86"/>
      <c r="XDB112" s="86"/>
      <c r="XDC112" s="86"/>
      <c r="XDD112" s="86"/>
      <c r="XDE112" s="86"/>
      <c r="XDF112" s="86"/>
      <c r="XDG112" s="86"/>
      <c r="XDH112" s="86"/>
      <c r="XDI112" s="86"/>
      <c r="XDJ112" s="86"/>
      <c r="XDK112" s="86"/>
      <c r="XDL112" s="86"/>
      <c r="XDM112" s="86"/>
      <c r="XDN112" s="86"/>
      <c r="XDO112" s="86"/>
      <c r="XDP112" s="86"/>
      <c r="XDQ112" s="86"/>
      <c r="XDR112" s="86"/>
      <c r="XDS112" s="86"/>
      <c r="XDT112" s="86"/>
      <c r="XDU112" s="86"/>
      <c r="XDV112" s="86"/>
      <c r="XDW112" s="86"/>
      <c r="XDX112" s="86"/>
      <c r="XDY112" s="86"/>
      <c r="XDZ112" s="86"/>
      <c r="XEA112" s="86"/>
      <c r="XEB112" s="86"/>
      <c r="XEC112" s="86"/>
      <c r="XED112" s="86"/>
      <c r="XEE112" s="86"/>
      <c r="XEF112" s="86"/>
      <c r="XEG112" s="86"/>
      <c r="XEH112" s="86"/>
      <c r="XEI112" s="86"/>
      <c r="XEJ112" s="86"/>
      <c r="XEK112" s="86"/>
      <c r="XEL112" s="86"/>
      <c r="XEM112" s="86"/>
      <c r="XEN112" s="86"/>
      <c r="XEO112" s="86"/>
      <c r="XEP112" s="86"/>
      <c r="XEQ112" s="86"/>
      <c r="XER112" s="86"/>
      <c r="XES112" s="86"/>
    </row>
    <row r="113" spans="1:42" s="218" customFormat="1" ht="40.5" customHeight="1" x14ac:dyDescent="0.3">
      <c r="A113" s="528" t="s">
        <v>560</v>
      </c>
      <c r="B113" s="523" t="s">
        <v>146</v>
      </c>
      <c r="C113" s="395" t="s">
        <v>207</v>
      </c>
      <c r="D113" s="185" t="s">
        <v>191</v>
      </c>
      <c r="E113" s="187" t="s">
        <v>40</v>
      </c>
      <c r="F113" s="188"/>
      <c r="G113" s="188"/>
      <c r="H113" s="188" t="s">
        <v>615</v>
      </c>
      <c r="I113" s="530">
        <f>4500000/1000/3.85</f>
        <v>1168.8311688311687</v>
      </c>
      <c r="J113" s="531">
        <v>100</v>
      </c>
      <c r="K113" s="191">
        <v>0</v>
      </c>
      <c r="L113" s="188" t="s">
        <v>586</v>
      </c>
      <c r="M113" s="511" t="s">
        <v>4</v>
      </c>
      <c r="N113" s="192">
        <v>42690</v>
      </c>
      <c r="O113" s="192">
        <v>42856</v>
      </c>
      <c r="P113" s="327" t="s">
        <v>79</v>
      </c>
      <c r="Q113" s="188"/>
      <c r="R113" s="285" t="s">
        <v>67</v>
      </c>
      <c r="S113" s="382"/>
      <c r="T113" s="65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</row>
    <row r="114" spans="1:42" s="193" customFormat="1" ht="40.5" customHeight="1" x14ac:dyDescent="0.3">
      <c r="A114" s="237" t="s">
        <v>636</v>
      </c>
      <c r="B114" s="185" t="s">
        <v>146</v>
      </c>
      <c r="C114" s="185" t="s">
        <v>460</v>
      </c>
      <c r="D114" s="185" t="s">
        <v>784</v>
      </c>
      <c r="E114" s="187" t="s">
        <v>38</v>
      </c>
      <c r="F114" s="188"/>
      <c r="G114" s="188"/>
      <c r="H114" s="188"/>
      <c r="I114" s="289">
        <f>4900000/1000</f>
        <v>4900</v>
      </c>
      <c r="J114" s="190">
        <v>100</v>
      </c>
      <c r="K114" s="191">
        <v>0</v>
      </c>
      <c r="L114" s="188" t="s">
        <v>637</v>
      </c>
      <c r="M114" s="198" t="s">
        <v>3</v>
      </c>
      <c r="N114" s="192">
        <v>42826</v>
      </c>
      <c r="O114" s="192">
        <f>N114+90</f>
        <v>42916</v>
      </c>
      <c r="P114" s="327" t="s">
        <v>79</v>
      </c>
      <c r="Q114" s="188"/>
      <c r="R114" s="285" t="s">
        <v>1</v>
      </c>
      <c r="S114" s="382"/>
      <c r="T114" s="65"/>
      <c r="U114" s="383"/>
      <c r="V114" s="383"/>
      <c r="W114" s="383"/>
      <c r="X114" s="383"/>
      <c r="Y114" s="383"/>
      <c r="Z114" s="383"/>
      <c r="AA114" s="383"/>
      <c r="AB114" s="383"/>
      <c r="AC114" s="383"/>
      <c r="AD114" s="383"/>
      <c r="AE114" s="383"/>
      <c r="AF114" s="383"/>
      <c r="AG114" s="383"/>
      <c r="AH114" s="383"/>
      <c r="AI114" s="383"/>
      <c r="AJ114" s="383"/>
      <c r="AK114" s="383"/>
      <c r="AL114" s="383"/>
      <c r="AM114" s="383"/>
      <c r="AN114" s="383"/>
      <c r="AO114" s="383"/>
    </row>
    <row r="115" spans="1:42" s="305" customFormat="1" ht="40.5" customHeight="1" x14ac:dyDescent="0.3">
      <c r="A115" s="393" t="s">
        <v>641</v>
      </c>
      <c r="B115" s="523" t="s">
        <v>146</v>
      </c>
      <c r="C115" s="395" t="s">
        <v>639</v>
      </c>
      <c r="D115" s="380" t="s">
        <v>640</v>
      </c>
      <c r="E115" s="187" t="s">
        <v>38</v>
      </c>
      <c r="F115" s="396"/>
      <c r="G115" s="250"/>
      <c r="H115" s="250"/>
      <c r="I115" s="397">
        <f>1200/3.85</f>
        <v>311.68831168831167</v>
      </c>
      <c r="J115" s="398">
        <v>100</v>
      </c>
      <c r="K115" s="191">
        <v>0</v>
      </c>
      <c r="L115" s="188" t="s">
        <v>758</v>
      </c>
      <c r="M115" s="283" t="s">
        <v>3</v>
      </c>
      <c r="N115" s="192">
        <v>42887</v>
      </c>
      <c r="O115" s="192">
        <f>N115+90</f>
        <v>42977</v>
      </c>
      <c r="P115" s="327" t="s">
        <v>79</v>
      </c>
      <c r="Q115" s="188"/>
      <c r="R115" s="392" t="s">
        <v>1</v>
      </c>
      <c r="S115" s="208"/>
      <c r="T115" s="208"/>
      <c r="U115" s="383"/>
      <c r="V115" s="383"/>
      <c r="W115" s="383"/>
      <c r="X115" s="383"/>
      <c r="Y115" s="383"/>
      <c r="Z115" s="383"/>
      <c r="AA115" s="383"/>
      <c r="AB115" s="383"/>
      <c r="AC115" s="383"/>
      <c r="AD115" s="383"/>
      <c r="AE115" s="383"/>
      <c r="AF115" s="383"/>
      <c r="AG115" s="383"/>
      <c r="AH115" s="383"/>
      <c r="AI115" s="383"/>
      <c r="AJ115" s="383"/>
      <c r="AK115" s="383"/>
      <c r="AL115" s="383"/>
      <c r="AM115" s="383"/>
      <c r="AN115" s="383"/>
      <c r="AO115" s="383"/>
      <c r="AP115" s="193"/>
    </row>
    <row r="116" spans="1:42" s="305" customFormat="1" ht="40.5" customHeight="1" x14ac:dyDescent="0.3">
      <c r="A116" s="525" t="s">
        <v>644</v>
      </c>
      <c r="B116" s="526" t="s">
        <v>146</v>
      </c>
      <c r="C116" s="524" t="s">
        <v>642</v>
      </c>
      <c r="D116" s="380" t="s">
        <v>643</v>
      </c>
      <c r="E116" s="187" t="s">
        <v>38</v>
      </c>
      <c r="F116" s="396"/>
      <c r="G116" s="250"/>
      <c r="H116" s="250"/>
      <c r="I116" s="397">
        <f>850/3.85</f>
        <v>220.77922077922076</v>
      </c>
      <c r="J116" s="398">
        <v>100</v>
      </c>
      <c r="K116" s="191">
        <v>0</v>
      </c>
      <c r="L116" s="188" t="s">
        <v>759</v>
      </c>
      <c r="M116" s="283" t="s">
        <v>3</v>
      </c>
      <c r="N116" s="192">
        <v>42888</v>
      </c>
      <c r="O116" s="192">
        <f t="shared" ref="O116:O122" si="7">N116+90</f>
        <v>42978</v>
      </c>
      <c r="P116" s="327" t="s">
        <v>79</v>
      </c>
      <c r="Q116" s="188"/>
      <c r="R116" s="399" t="s">
        <v>1</v>
      </c>
      <c r="S116" s="208"/>
      <c r="T116" s="208"/>
      <c r="U116" s="383"/>
      <c r="V116" s="383"/>
      <c r="W116" s="383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3"/>
      <c r="AL116" s="383"/>
      <c r="AM116" s="383"/>
      <c r="AN116" s="383"/>
      <c r="AO116" s="383"/>
      <c r="AP116" s="193"/>
    </row>
    <row r="117" spans="1:42" s="305" customFormat="1" ht="40.5" customHeight="1" x14ac:dyDescent="0.3">
      <c r="A117" s="525" t="s">
        <v>646</v>
      </c>
      <c r="B117" s="526" t="s">
        <v>146</v>
      </c>
      <c r="C117" s="524" t="s">
        <v>645</v>
      </c>
      <c r="D117" s="380"/>
      <c r="E117" s="187" t="s">
        <v>38</v>
      </c>
      <c r="F117" s="396"/>
      <c r="G117" s="250"/>
      <c r="H117" s="250"/>
      <c r="I117" s="397">
        <f>1500/3.85</f>
        <v>389.61038961038957</v>
      </c>
      <c r="J117" s="398">
        <v>100</v>
      </c>
      <c r="K117" s="191">
        <v>0</v>
      </c>
      <c r="L117" s="188" t="s">
        <v>760</v>
      </c>
      <c r="M117" s="283" t="s">
        <v>3</v>
      </c>
      <c r="N117" s="192">
        <v>42889</v>
      </c>
      <c r="O117" s="192">
        <f t="shared" si="7"/>
        <v>42979</v>
      </c>
      <c r="P117" s="327" t="s">
        <v>79</v>
      </c>
      <c r="Q117" s="188"/>
      <c r="R117" s="399" t="s">
        <v>1</v>
      </c>
      <c r="S117" s="208"/>
      <c r="T117" s="208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193"/>
    </row>
    <row r="118" spans="1:42" s="305" customFormat="1" ht="40.5" customHeight="1" x14ac:dyDescent="0.3">
      <c r="A118" s="525" t="s">
        <v>696</v>
      </c>
      <c r="B118" s="526" t="s">
        <v>146</v>
      </c>
      <c r="C118" s="524" t="s">
        <v>647</v>
      </c>
      <c r="D118" s="521"/>
      <c r="E118" s="187" t="s">
        <v>38</v>
      </c>
      <c r="F118" s="396"/>
      <c r="G118" s="250"/>
      <c r="H118" s="250"/>
      <c r="I118" s="397">
        <f>200/3.85</f>
        <v>51.948051948051948</v>
      </c>
      <c r="J118" s="398">
        <v>100</v>
      </c>
      <c r="K118" s="191">
        <v>0</v>
      </c>
      <c r="L118" s="188" t="s">
        <v>761</v>
      </c>
      <c r="M118" s="283" t="s">
        <v>3</v>
      </c>
      <c r="N118" s="192">
        <v>42890</v>
      </c>
      <c r="O118" s="192">
        <f t="shared" si="7"/>
        <v>42980</v>
      </c>
      <c r="P118" s="327" t="s">
        <v>79</v>
      </c>
      <c r="Q118" s="188"/>
      <c r="R118" s="399" t="s">
        <v>1</v>
      </c>
      <c r="S118" s="208"/>
      <c r="T118" s="208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  <c r="AH118" s="383"/>
      <c r="AI118" s="383"/>
      <c r="AJ118" s="383"/>
      <c r="AK118" s="383"/>
      <c r="AL118" s="383"/>
      <c r="AM118" s="383"/>
      <c r="AN118" s="383"/>
      <c r="AO118" s="383"/>
      <c r="AP118" s="193"/>
    </row>
    <row r="119" spans="1:42" s="305" customFormat="1" ht="40.5" customHeight="1" x14ac:dyDescent="0.3">
      <c r="A119" s="525" t="s">
        <v>697</v>
      </c>
      <c r="B119" s="526" t="s">
        <v>146</v>
      </c>
      <c r="C119" s="522" t="s">
        <v>765</v>
      </c>
      <c r="D119" s="521" t="s">
        <v>701</v>
      </c>
      <c r="E119" s="187" t="s">
        <v>38</v>
      </c>
      <c r="F119" s="396"/>
      <c r="G119" s="250"/>
      <c r="H119" s="250"/>
      <c r="I119" s="397">
        <f>3438123.1/3.85/1000</f>
        <v>893.01898701298705</v>
      </c>
      <c r="J119" s="398">
        <v>100</v>
      </c>
      <c r="K119" s="191">
        <v>0</v>
      </c>
      <c r="L119" s="188" t="s">
        <v>762</v>
      </c>
      <c r="M119" s="283" t="s">
        <v>3</v>
      </c>
      <c r="N119" s="192">
        <v>42917</v>
      </c>
      <c r="O119" s="192">
        <f t="shared" si="7"/>
        <v>43007</v>
      </c>
      <c r="P119" s="327" t="s">
        <v>79</v>
      </c>
      <c r="Q119" s="188"/>
      <c r="R119" s="399" t="s">
        <v>1</v>
      </c>
      <c r="S119" s="208"/>
      <c r="T119" s="208"/>
      <c r="U119" s="383"/>
      <c r="V119" s="383"/>
      <c r="W119" s="383"/>
      <c r="X119" s="383"/>
      <c r="Y119" s="383"/>
      <c r="Z119" s="383"/>
      <c r="AA119" s="383"/>
      <c r="AB119" s="383"/>
      <c r="AC119" s="383"/>
      <c r="AD119" s="383"/>
      <c r="AE119" s="383"/>
      <c r="AF119" s="383"/>
      <c r="AG119" s="383"/>
      <c r="AH119" s="383"/>
      <c r="AI119" s="383"/>
      <c r="AJ119" s="383"/>
      <c r="AK119" s="383"/>
      <c r="AL119" s="383"/>
      <c r="AM119" s="383"/>
      <c r="AN119" s="383"/>
      <c r="AO119" s="383"/>
      <c r="AP119" s="193"/>
    </row>
    <row r="120" spans="1:42" s="305" customFormat="1" ht="40.5" customHeight="1" x14ac:dyDescent="0.3">
      <c r="A120" s="525" t="s">
        <v>698</v>
      </c>
      <c r="B120" s="526" t="s">
        <v>146</v>
      </c>
      <c r="C120" s="522" t="s">
        <v>766</v>
      </c>
      <c r="D120" s="521" t="s">
        <v>700</v>
      </c>
      <c r="E120" s="187" t="s">
        <v>38</v>
      </c>
      <c r="F120" s="396"/>
      <c r="G120" s="250"/>
      <c r="H120" s="250"/>
      <c r="I120" s="397">
        <f>925263.16/3.85/1000</f>
        <v>240.32809350649353</v>
      </c>
      <c r="J120" s="398">
        <v>100</v>
      </c>
      <c r="K120" s="191">
        <v>0</v>
      </c>
      <c r="L120" s="188" t="s">
        <v>763</v>
      </c>
      <c r="M120" s="283" t="s">
        <v>3</v>
      </c>
      <c r="N120" s="192">
        <v>42918</v>
      </c>
      <c r="O120" s="192">
        <f t="shared" si="7"/>
        <v>43008</v>
      </c>
      <c r="P120" s="327" t="s">
        <v>79</v>
      </c>
      <c r="Q120" s="188"/>
      <c r="R120" s="399" t="s">
        <v>1</v>
      </c>
      <c r="S120" s="208"/>
      <c r="T120" s="208"/>
      <c r="U120" s="383"/>
      <c r="V120" s="383"/>
      <c r="W120" s="383"/>
      <c r="X120" s="383"/>
      <c r="Y120" s="383"/>
      <c r="Z120" s="383"/>
      <c r="AA120" s="383"/>
      <c r="AB120" s="383"/>
      <c r="AC120" s="383"/>
      <c r="AD120" s="383"/>
      <c r="AE120" s="383"/>
      <c r="AF120" s="383"/>
      <c r="AG120" s="383"/>
      <c r="AH120" s="383"/>
      <c r="AI120" s="383"/>
      <c r="AJ120" s="383"/>
      <c r="AK120" s="383"/>
      <c r="AL120" s="383"/>
      <c r="AM120" s="383"/>
      <c r="AN120" s="383"/>
      <c r="AO120" s="383"/>
      <c r="AP120" s="193"/>
    </row>
    <row r="121" spans="1:42" s="305" customFormat="1" ht="40.5" customHeight="1" x14ac:dyDescent="0.3">
      <c r="A121" s="525" t="s">
        <v>706</v>
      </c>
      <c r="B121" s="526" t="s">
        <v>146</v>
      </c>
      <c r="C121" s="522" t="s">
        <v>767</v>
      </c>
      <c r="D121" s="521" t="s">
        <v>702</v>
      </c>
      <c r="E121" s="187" t="s">
        <v>38</v>
      </c>
      <c r="F121" s="396"/>
      <c r="G121" s="250"/>
      <c r="H121" s="250"/>
      <c r="I121" s="397">
        <f>3637719.3/3.85/1000</f>
        <v>944.86215584415584</v>
      </c>
      <c r="J121" s="398">
        <v>100</v>
      </c>
      <c r="K121" s="191">
        <v>0</v>
      </c>
      <c r="L121" s="188" t="s">
        <v>764</v>
      </c>
      <c r="M121" s="283" t="s">
        <v>3</v>
      </c>
      <c r="N121" s="192">
        <v>42919</v>
      </c>
      <c r="O121" s="192">
        <f t="shared" si="7"/>
        <v>43009</v>
      </c>
      <c r="P121" s="327" t="s">
        <v>79</v>
      </c>
      <c r="Q121" s="188"/>
      <c r="R121" s="399" t="s">
        <v>1</v>
      </c>
      <c r="S121" s="208"/>
      <c r="T121" s="208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3"/>
      <c r="AO121" s="383"/>
      <c r="AP121" s="193"/>
    </row>
    <row r="122" spans="1:42" s="455" customFormat="1" ht="40.5" customHeight="1" x14ac:dyDescent="0.3">
      <c r="A122" s="525" t="s">
        <v>730</v>
      </c>
      <c r="B122" s="526" t="s">
        <v>146</v>
      </c>
      <c r="C122" s="427" t="s">
        <v>705</v>
      </c>
      <c r="D122" s="521"/>
      <c r="E122" s="442" t="s">
        <v>38</v>
      </c>
      <c r="F122" s="443"/>
      <c r="G122" s="443"/>
      <c r="H122" s="443"/>
      <c r="I122" s="461">
        <v>321.3</v>
      </c>
      <c r="J122" s="462">
        <v>100</v>
      </c>
      <c r="K122" s="494">
        <v>0</v>
      </c>
      <c r="L122" s="450" t="s">
        <v>768</v>
      </c>
      <c r="M122" s="473" t="s">
        <v>3</v>
      </c>
      <c r="N122" s="478">
        <v>43054</v>
      </c>
      <c r="O122" s="478">
        <f t="shared" si="7"/>
        <v>43144</v>
      </c>
      <c r="P122" s="495" t="s">
        <v>79</v>
      </c>
      <c r="Q122" s="450"/>
      <c r="R122" s="399" t="s">
        <v>1</v>
      </c>
      <c r="S122" s="496"/>
      <c r="T122" s="497"/>
      <c r="U122" s="454"/>
      <c r="V122" s="454"/>
      <c r="W122" s="454"/>
      <c r="X122" s="454"/>
      <c r="Y122" s="454"/>
      <c r="Z122" s="454"/>
      <c r="AA122" s="454"/>
      <c r="AB122" s="454"/>
      <c r="AC122" s="454"/>
      <c r="AD122" s="454"/>
      <c r="AE122" s="454"/>
      <c r="AF122" s="454"/>
      <c r="AG122" s="454"/>
      <c r="AH122" s="454"/>
      <c r="AI122" s="454"/>
      <c r="AJ122" s="454"/>
      <c r="AK122" s="454"/>
      <c r="AL122" s="454"/>
      <c r="AM122" s="454"/>
      <c r="AN122" s="454"/>
      <c r="AO122" s="454"/>
    </row>
    <row r="123" spans="1:42" s="455" customFormat="1" ht="40.5" customHeight="1" x14ac:dyDescent="0.3">
      <c r="A123" s="525" t="s">
        <v>734</v>
      </c>
      <c r="B123" s="526" t="s">
        <v>146</v>
      </c>
      <c r="C123" s="427" t="s">
        <v>731</v>
      </c>
      <c r="D123" s="441" t="s">
        <v>732</v>
      </c>
      <c r="E123" s="187" t="s">
        <v>38</v>
      </c>
      <c r="F123" s="443"/>
      <c r="G123" s="443"/>
      <c r="H123" s="443"/>
      <c r="I123" s="461">
        <f>(960000+2304000)/3.85/1000</f>
        <v>847.79220779220771</v>
      </c>
      <c r="J123" s="462">
        <v>100</v>
      </c>
      <c r="K123" s="494">
        <v>0</v>
      </c>
      <c r="L123" s="442" t="s">
        <v>733</v>
      </c>
      <c r="M123" s="283" t="s">
        <v>3</v>
      </c>
      <c r="N123" s="192">
        <v>42917</v>
      </c>
      <c r="O123" s="192">
        <v>43009</v>
      </c>
      <c r="P123" s="327" t="s">
        <v>79</v>
      </c>
      <c r="Q123" s="188"/>
      <c r="R123" s="399" t="s">
        <v>1</v>
      </c>
      <c r="S123" s="452"/>
      <c r="T123" s="453"/>
      <c r="U123" s="454"/>
      <c r="V123" s="454"/>
      <c r="W123" s="454"/>
      <c r="X123" s="454"/>
      <c r="Y123" s="454"/>
      <c r="Z123" s="454"/>
      <c r="AA123" s="454"/>
      <c r="AB123" s="454"/>
      <c r="AC123" s="454"/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54"/>
      <c r="AN123" s="454"/>
      <c r="AO123" s="454"/>
    </row>
    <row r="124" spans="1:42" s="455" customFormat="1" ht="40.5" customHeight="1" x14ac:dyDescent="0.3">
      <c r="A124" s="525" t="s">
        <v>736</v>
      </c>
      <c r="B124" s="526" t="s">
        <v>146</v>
      </c>
      <c r="C124" s="427" t="s">
        <v>735</v>
      </c>
      <c r="D124" s="441"/>
      <c r="E124" s="187" t="s">
        <v>38</v>
      </c>
      <c r="F124" s="443"/>
      <c r="G124" s="443"/>
      <c r="H124" s="443"/>
      <c r="I124" s="461">
        <f>420000/3.25/1000</f>
        <v>129.23076923076923</v>
      </c>
      <c r="J124" s="462">
        <v>100</v>
      </c>
      <c r="K124" s="494">
        <v>0</v>
      </c>
      <c r="L124" s="450" t="s">
        <v>740</v>
      </c>
      <c r="M124" s="283" t="s">
        <v>3</v>
      </c>
      <c r="N124" s="192">
        <v>42948</v>
      </c>
      <c r="O124" s="192">
        <v>43010</v>
      </c>
      <c r="P124" s="327" t="s">
        <v>79</v>
      </c>
      <c r="Q124" s="188"/>
      <c r="R124" s="399" t="s">
        <v>1</v>
      </c>
      <c r="S124" s="452"/>
      <c r="T124" s="453"/>
      <c r="U124" s="454"/>
      <c r="V124" s="454"/>
      <c r="W124" s="454"/>
      <c r="X124" s="454"/>
      <c r="Y124" s="454"/>
      <c r="Z124" s="454"/>
      <c r="AA124" s="454"/>
      <c r="AB124" s="454"/>
      <c r="AC124" s="454"/>
      <c r="AD124" s="454"/>
      <c r="AE124" s="454"/>
      <c r="AF124" s="454"/>
      <c r="AG124" s="454"/>
      <c r="AH124" s="454"/>
      <c r="AI124" s="454"/>
      <c r="AJ124" s="454"/>
      <c r="AK124" s="454"/>
      <c r="AL124" s="454"/>
      <c r="AM124" s="454"/>
      <c r="AN124" s="454"/>
      <c r="AO124" s="454"/>
    </row>
    <row r="125" spans="1:42" s="455" customFormat="1" ht="40.5" customHeight="1" x14ac:dyDescent="0.3">
      <c r="A125" s="525" t="s">
        <v>737</v>
      </c>
      <c r="B125" s="526" t="s">
        <v>146</v>
      </c>
      <c r="C125" s="427" t="s">
        <v>738</v>
      </c>
      <c r="D125" s="441"/>
      <c r="E125" s="187" t="s">
        <v>38</v>
      </c>
      <c r="F125" s="443"/>
      <c r="G125" s="443"/>
      <c r="H125" s="443"/>
      <c r="I125" s="461">
        <f>6992000/3.85/1000</f>
        <v>1816.103896103896</v>
      </c>
      <c r="J125" s="462">
        <v>100</v>
      </c>
      <c r="K125" s="494">
        <v>0</v>
      </c>
      <c r="L125" s="450" t="s">
        <v>741</v>
      </c>
      <c r="M125" s="283" t="s">
        <v>3</v>
      </c>
      <c r="N125" s="192">
        <v>43009</v>
      </c>
      <c r="O125" s="192">
        <v>43070</v>
      </c>
      <c r="P125" s="327" t="s">
        <v>79</v>
      </c>
      <c r="Q125" s="188"/>
      <c r="R125" s="399" t="s">
        <v>1</v>
      </c>
      <c r="S125" s="452"/>
      <c r="T125" s="453"/>
      <c r="U125" s="454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454"/>
      <c r="AG125" s="454"/>
      <c r="AH125" s="454"/>
      <c r="AI125" s="454"/>
      <c r="AJ125" s="454"/>
      <c r="AK125" s="454"/>
      <c r="AL125" s="454"/>
      <c r="AM125" s="454"/>
      <c r="AN125" s="454"/>
      <c r="AO125" s="454"/>
    </row>
    <row r="126" spans="1:42" s="455" customFormat="1" ht="40.5" customHeight="1" x14ac:dyDescent="0.3">
      <c r="A126" s="525" t="s">
        <v>752</v>
      </c>
      <c r="B126" s="526" t="s">
        <v>146</v>
      </c>
      <c r="C126" s="527" t="s">
        <v>739</v>
      </c>
      <c r="D126" s="441"/>
      <c r="E126" s="187" t="s">
        <v>38</v>
      </c>
      <c r="F126" s="443"/>
      <c r="G126" s="443"/>
      <c r="H126" s="443"/>
      <c r="I126" s="461">
        <f>200000/3.85/1000</f>
        <v>51.94805194805194</v>
      </c>
      <c r="J126" s="462">
        <v>100</v>
      </c>
      <c r="K126" s="494">
        <v>0</v>
      </c>
      <c r="L126" s="450" t="s">
        <v>742</v>
      </c>
      <c r="M126" s="283" t="s">
        <v>3</v>
      </c>
      <c r="N126" s="192">
        <v>43009</v>
      </c>
      <c r="O126" s="192">
        <v>43070</v>
      </c>
      <c r="P126" s="327" t="s">
        <v>79</v>
      </c>
      <c r="Q126" s="188"/>
      <c r="R126" s="399" t="s">
        <v>1</v>
      </c>
      <c r="S126" s="452"/>
      <c r="T126" s="453"/>
      <c r="U126" s="454"/>
      <c r="V126" s="454"/>
      <c r="W126" s="454"/>
      <c r="X126" s="454"/>
      <c r="Y126" s="454"/>
      <c r="Z126" s="454"/>
      <c r="AA126" s="454"/>
      <c r="AB126" s="454"/>
      <c r="AC126" s="454"/>
      <c r="AD126" s="454"/>
      <c r="AE126" s="454"/>
      <c r="AF126" s="454"/>
      <c r="AG126" s="454"/>
      <c r="AH126" s="454"/>
      <c r="AI126" s="454"/>
      <c r="AJ126" s="454"/>
      <c r="AK126" s="454"/>
      <c r="AL126" s="454"/>
      <c r="AM126" s="454"/>
      <c r="AN126" s="454"/>
      <c r="AO126" s="454"/>
    </row>
    <row r="127" spans="1:42" s="455" customFormat="1" ht="40.5" customHeight="1" x14ac:dyDescent="0.3">
      <c r="A127" s="456"/>
      <c r="B127" s="440"/>
      <c r="C127" s="441"/>
      <c r="D127" s="441"/>
      <c r="E127" s="442"/>
      <c r="F127" s="443"/>
      <c r="G127" s="443"/>
      <c r="H127" s="443"/>
      <c r="I127" s="444"/>
      <c r="J127" s="445"/>
      <c r="K127" s="446"/>
      <c r="L127" s="443"/>
      <c r="M127" s="447"/>
      <c r="N127" s="448"/>
      <c r="O127" s="448"/>
      <c r="P127" s="449"/>
      <c r="Q127" s="450"/>
      <c r="R127" s="451"/>
      <c r="S127" s="452"/>
      <c r="T127" s="453"/>
      <c r="U127" s="454"/>
      <c r="V127" s="454"/>
      <c r="W127" s="454"/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54"/>
      <c r="AH127" s="454"/>
      <c r="AI127" s="454"/>
      <c r="AJ127" s="454"/>
      <c r="AK127" s="454"/>
      <c r="AL127" s="454"/>
      <c r="AM127" s="454"/>
      <c r="AN127" s="454"/>
      <c r="AO127" s="454"/>
    </row>
    <row r="128" spans="1:42" s="75" customFormat="1" ht="30.75" customHeight="1" x14ac:dyDescent="0.3">
      <c r="B128" s="185"/>
      <c r="C128" s="359"/>
      <c r="D128" s="360"/>
      <c r="E128" s="188"/>
      <c r="F128" s="303"/>
      <c r="G128" s="282"/>
      <c r="H128" s="335" t="s">
        <v>195</v>
      </c>
      <c r="I128" s="336">
        <f>SUM(I65:I127)</f>
        <v>61040.426874950681</v>
      </c>
      <c r="J128" s="364"/>
      <c r="K128" s="338"/>
      <c r="L128" s="282"/>
      <c r="M128" s="282"/>
      <c r="N128" s="339"/>
      <c r="O128" s="282"/>
      <c r="P128" s="339"/>
      <c r="Q128" s="303"/>
      <c r="R128" s="340"/>
      <c r="S128" s="91"/>
      <c r="T128" s="91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219"/>
      <c r="AK128" s="87"/>
      <c r="AL128" s="87"/>
      <c r="AM128" s="87"/>
      <c r="AN128" s="87"/>
      <c r="AO128" s="87"/>
      <c r="AP128" s="87"/>
    </row>
    <row r="129" spans="1:16373" s="89" customFormat="1" x14ac:dyDescent="0.3">
      <c r="A129" s="281"/>
      <c r="B129" s="185"/>
      <c r="C129" s="333"/>
      <c r="D129" s="334"/>
      <c r="E129" s="188"/>
      <c r="F129" s="303"/>
      <c r="G129" s="282"/>
      <c r="H129" s="335"/>
      <c r="I129" s="336"/>
      <c r="J129" s="337"/>
      <c r="K129" s="338"/>
      <c r="L129" s="282"/>
      <c r="M129" s="282"/>
      <c r="N129" s="339"/>
      <c r="O129" s="282"/>
      <c r="P129" s="339"/>
      <c r="Q129" s="303"/>
      <c r="R129" s="340"/>
      <c r="S129" s="91"/>
      <c r="T129" s="91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219"/>
      <c r="AK129" s="87"/>
      <c r="AL129" s="87"/>
      <c r="AM129" s="87"/>
      <c r="AN129" s="87"/>
      <c r="AO129" s="87"/>
      <c r="AP129" s="220"/>
    </row>
    <row r="130" spans="1:16373" ht="53.25" customHeight="1" x14ac:dyDescent="0.3">
      <c r="A130" s="312">
        <v>3</v>
      </c>
      <c r="B130" s="601" t="s">
        <v>11</v>
      </c>
      <c r="C130" s="601"/>
      <c r="D130" s="314"/>
      <c r="E130" s="315"/>
      <c r="F130" s="563"/>
      <c r="G130" s="564"/>
      <c r="H130" s="565"/>
      <c r="I130" s="315"/>
      <c r="J130" s="314"/>
      <c r="K130" s="314"/>
      <c r="L130" s="314"/>
      <c r="M130" s="314"/>
      <c r="N130" s="314"/>
      <c r="O130" s="314"/>
      <c r="P130" s="314"/>
      <c r="Q130" s="314"/>
      <c r="R130" s="316"/>
      <c r="S130" s="113"/>
      <c r="T130" s="113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I130" s="87"/>
      <c r="AJ130" s="219"/>
      <c r="AK130" s="87"/>
      <c r="AL130" s="87"/>
      <c r="AM130" s="87"/>
      <c r="AN130" s="87"/>
      <c r="AO130" s="87"/>
    </row>
    <row r="131" spans="1:16373" s="68" customFormat="1" x14ac:dyDescent="0.3">
      <c r="A131" s="598" t="s">
        <v>263</v>
      </c>
      <c r="B131" s="551" t="s">
        <v>55</v>
      </c>
      <c r="C131" s="551" t="s">
        <v>30</v>
      </c>
      <c r="D131" s="551" t="s">
        <v>49</v>
      </c>
      <c r="E131" s="551" t="s">
        <v>245</v>
      </c>
      <c r="F131" s="567" t="s">
        <v>48</v>
      </c>
      <c r="G131" s="551" t="s">
        <v>663</v>
      </c>
      <c r="H131" s="551" t="s">
        <v>50</v>
      </c>
      <c r="I131" s="561" t="s">
        <v>8</v>
      </c>
      <c r="J131" s="562"/>
      <c r="K131" s="566"/>
      <c r="L131" s="551" t="s">
        <v>58</v>
      </c>
      <c r="M131" s="551" t="s">
        <v>54</v>
      </c>
      <c r="N131" s="561" t="s">
        <v>31</v>
      </c>
      <c r="O131" s="562"/>
      <c r="P131" s="551" t="s">
        <v>83</v>
      </c>
      <c r="Q131" s="551" t="s">
        <v>53</v>
      </c>
      <c r="R131" s="553" t="s">
        <v>20</v>
      </c>
      <c r="S131" s="221"/>
      <c r="T131" s="221"/>
      <c r="U131" s="558"/>
      <c r="V131" s="558"/>
      <c r="W131" s="558"/>
      <c r="X131" s="558"/>
      <c r="Y131" s="558"/>
      <c r="Z131" s="558"/>
      <c r="AA131" s="558"/>
      <c r="AB131" s="558"/>
      <c r="AC131" s="558"/>
      <c r="AD131" s="558"/>
      <c r="AE131" s="558"/>
      <c r="AF131" s="558"/>
      <c r="AG131" s="558"/>
      <c r="AH131" s="558"/>
      <c r="AI131" s="558"/>
      <c r="AJ131" s="558"/>
      <c r="AK131" s="205"/>
      <c r="AL131" s="205"/>
      <c r="AM131" s="205"/>
      <c r="AN131" s="205"/>
      <c r="AO131" s="205"/>
      <c r="AP131" s="203"/>
    </row>
    <row r="132" spans="1:16373" s="68" customFormat="1" ht="46.8" x14ac:dyDescent="0.3">
      <c r="A132" s="598"/>
      <c r="B132" s="551"/>
      <c r="C132" s="551"/>
      <c r="D132" s="551"/>
      <c r="E132" s="551"/>
      <c r="F132" s="568"/>
      <c r="G132" s="551"/>
      <c r="H132" s="551"/>
      <c r="I132" s="457" t="s">
        <v>134</v>
      </c>
      <c r="J132" s="280" t="s">
        <v>52</v>
      </c>
      <c r="K132" s="280" t="s">
        <v>51</v>
      </c>
      <c r="L132" s="551"/>
      <c r="M132" s="551"/>
      <c r="N132" s="280" t="s">
        <v>32</v>
      </c>
      <c r="O132" s="280" t="s">
        <v>9</v>
      </c>
      <c r="P132" s="551"/>
      <c r="Q132" s="551"/>
      <c r="R132" s="553"/>
      <c r="S132" s="70"/>
      <c r="T132" s="70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05"/>
      <c r="AL132" s="205"/>
      <c r="AM132" s="205"/>
      <c r="AN132" s="205"/>
      <c r="AO132" s="205"/>
      <c r="AP132" s="203"/>
    </row>
    <row r="133" spans="1:16373" s="216" customFormat="1" ht="123" customHeight="1" x14ac:dyDescent="0.3">
      <c r="A133" s="292" t="s">
        <v>170</v>
      </c>
      <c r="B133" s="292" t="s">
        <v>146</v>
      </c>
      <c r="C133" s="292" t="s">
        <v>204</v>
      </c>
      <c r="D133" s="292" t="s">
        <v>429</v>
      </c>
      <c r="E133" s="293" t="s">
        <v>40</v>
      </c>
      <c r="F133" s="292"/>
      <c r="G133" s="293"/>
      <c r="H133" s="292"/>
      <c r="I133" s="370"/>
      <c r="J133" s="293">
        <v>100</v>
      </c>
      <c r="K133" s="293">
        <v>0</v>
      </c>
      <c r="L133" s="293" t="s">
        <v>330</v>
      </c>
      <c r="M133" s="293" t="s">
        <v>3</v>
      </c>
      <c r="N133" s="377">
        <v>42491</v>
      </c>
      <c r="O133" s="377">
        <v>42614</v>
      </c>
      <c r="P133" s="292"/>
      <c r="Q133" s="292"/>
      <c r="R133" s="292" t="s">
        <v>1</v>
      </c>
      <c r="S133" s="59"/>
      <c r="T133" s="59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  <c r="IL133" s="86"/>
      <c r="IM133" s="86"/>
      <c r="IN133" s="86"/>
      <c r="IO133" s="86"/>
      <c r="IP133" s="86"/>
      <c r="IQ133" s="86"/>
      <c r="IR133" s="86"/>
      <c r="IS133" s="86"/>
      <c r="IT133" s="86"/>
      <c r="IU133" s="86"/>
      <c r="IV133" s="86"/>
      <c r="IW133" s="86"/>
      <c r="IX133" s="86"/>
      <c r="IY133" s="86"/>
      <c r="IZ133" s="86"/>
      <c r="JA133" s="86"/>
      <c r="JB133" s="86"/>
      <c r="JC133" s="86"/>
      <c r="JD133" s="86"/>
      <c r="JE133" s="86"/>
      <c r="JF133" s="86"/>
      <c r="JG133" s="86"/>
      <c r="JH133" s="86"/>
      <c r="JI133" s="86"/>
      <c r="JJ133" s="86"/>
      <c r="JK133" s="86"/>
      <c r="JL133" s="86"/>
      <c r="JM133" s="86"/>
      <c r="JN133" s="86"/>
      <c r="JO133" s="86"/>
      <c r="JP133" s="86"/>
      <c r="JQ133" s="86"/>
      <c r="JR133" s="86"/>
      <c r="JS133" s="86"/>
      <c r="JT133" s="86"/>
      <c r="JU133" s="86"/>
      <c r="JV133" s="86"/>
      <c r="JW133" s="86"/>
      <c r="JX133" s="86"/>
      <c r="JY133" s="86"/>
      <c r="JZ133" s="86"/>
      <c r="KA133" s="86"/>
      <c r="KB133" s="86"/>
      <c r="KC133" s="86"/>
      <c r="KD133" s="86"/>
      <c r="KE133" s="86"/>
      <c r="KF133" s="86"/>
      <c r="KG133" s="86"/>
      <c r="KH133" s="86"/>
      <c r="KI133" s="86"/>
      <c r="KJ133" s="86"/>
      <c r="KK133" s="86"/>
      <c r="KL133" s="86"/>
      <c r="KM133" s="86"/>
      <c r="KN133" s="86"/>
      <c r="KO133" s="86"/>
      <c r="KP133" s="86"/>
      <c r="KQ133" s="86"/>
      <c r="KR133" s="86"/>
      <c r="KS133" s="86"/>
      <c r="KT133" s="86"/>
      <c r="KU133" s="86"/>
      <c r="KV133" s="86"/>
      <c r="KW133" s="86"/>
      <c r="KX133" s="86"/>
      <c r="KY133" s="86"/>
      <c r="KZ133" s="86"/>
      <c r="LA133" s="86"/>
      <c r="LB133" s="86"/>
      <c r="LC133" s="86"/>
      <c r="LD133" s="86"/>
      <c r="LE133" s="86"/>
      <c r="LF133" s="86"/>
      <c r="LG133" s="86"/>
      <c r="LH133" s="86"/>
      <c r="LI133" s="86"/>
      <c r="LJ133" s="86"/>
      <c r="LK133" s="86"/>
      <c r="LL133" s="86"/>
      <c r="LM133" s="86"/>
      <c r="LN133" s="86"/>
      <c r="LO133" s="86"/>
      <c r="LP133" s="86"/>
      <c r="LQ133" s="86"/>
      <c r="LR133" s="86"/>
      <c r="LS133" s="86"/>
      <c r="LT133" s="86"/>
      <c r="LU133" s="86"/>
      <c r="LV133" s="86"/>
      <c r="LW133" s="86"/>
      <c r="LX133" s="86"/>
      <c r="LY133" s="86"/>
      <c r="LZ133" s="86"/>
      <c r="MA133" s="86"/>
      <c r="MB133" s="86"/>
      <c r="MC133" s="86"/>
      <c r="MD133" s="86"/>
      <c r="ME133" s="86"/>
      <c r="MF133" s="86"/>
      <c r="MG133" s="86"/>
      <c r="MH133" s="86"/>
      <c r="MI133" s="86"/>
      <c r="MJ133" s="86"/>
      <c r="MK133" s="86"/>
      <c r="ML133" s="86"/>
      <c r="MM133" s="86"/>
      <c r="MN133" s="86"/>
      <c r="MO133" s="86"/>
      <c r="MP133" s="86"/>
      <c r="MQ133" s="86"/>
      <c r="MR133" s="86"/>
      <c r="MS133" s="86"/>
      <c r="MT133" s="86"/>
      <c r="MU133" s="86"/>
      <c r="MV133" s="86"/>
      <c r="MW133" s="86"/>
      <c r="MX133" s="86"/>
      <c r="MY133" s="86"/>
      <c r="MZ133" s="86"/>
      <c r="NA133" s="86"/>
      <c r="NB133" s="86"/>
      <c r="NC133" s="86"/>
      <c r="ND133" s="86"/>
      <c r="NE133" s="86"/>
      <c r="NF133" s="86"/>
      <c r="NG133" s="86"/>
      <c r="NH133" s="86"/>
      <c r="NI133" s="86"/>
      <c r="NJ133" s="86"/>
      <c r="NK133" s="86"/>
      <c r="NL133" s="86"/>
      <c r="NM133" s="86"/>
      <c r="NN133" s="86"/>
      <c r="NO133" s="86"/>
      <c r="NP133" s="86"/>
      <c r="NQ133" s="86"/>
      <c r="NR133" s="86"/>
      <c r="NS133" s="86"/>
      <c r="NT133" s="86"/>
      <c r="NU133" s="86"/>
      <c r="NV133" s="86"/>
      <c r="NW133" s="86"/>
      <c r="NX133" s="86"/>
      <c r="NY133" s="86"/>
      <c r="NZ133" s="86"/>
      <c r="OA133" s="86"/>
      <c r="OB133" s="86"/>
      <c r="OC133" s="86"/>
      <c r="OD133" s="86"/>
      <c r="OE133" s="86"/>
      <c r="OF133" s="86"/>
      <c r="OG133" s="86"/>
      <c r="OH133" s="86"/>
      <c r="OI133" s="86"/>
      <c r="OJ133" s="86"/>
      <c r="OK133" s="86"/>
      <c r="OL133" s="86"/>
      <c r="OM133" s="86"/>
      <c r="ON133" s="86"/>
      <c r="OO133" s="86"/>
      <c r="OP133" s="86"/>
      <c r="OQ133" s="86"/>
      <c r="OR133" s="86"/>
      <c r="OS133" s="86"/>
      <c r="OT133" s="86"/>
      <c r="OU133" s="86"/>
      <c r="OV133" s="86"/>
      <c r="OW133" s="86"/>
      <c r="OX133" s="86"/>
      <c r="OY133" s="86"/>
      <c r="OZ133" s="86"/>
      <c r="PA133" s="86"/>
      <c r="PB133" s="86"/>
      <c r="PC133" s="86"/>
      <c r="PD133" s="86"/>
      <c r="PE133" s="86"/>
      <c r="PF133" s="86"/>
      <c r="PG133" s="86"/>
      <c r="PH133" s="86"/>
      <c r="PI133" s="86"/>
      <c r="PJ133" s="86"/>
      <c r="PK133" s="86"/>
      <c r="PL133" s="86"/>
      <c r="PM133" s="86"/>
      <c r="PN133" s="86"/>
      <c r="PO133" s="86"/>
      <c r="PP133" s="86"/>
      <c r="PQ133" s="86"/>
      <c r="PR133" s="86"/>
      <c r="PS133" s="86"/>
      <c r="PT133" s="86"/>
      <c r="PU133" s="86"/>
      <c r="PV133" s="86"/>
      <c r="PW133" s="86"/>
      <c r="PX133" s="86"/>
      <c r="PY133" s="86"/>
      <c r="PZ133" s="86"/>
      <c r="QA133" s="86"/>
      <c r="QB133" s="86"/>
      <c r="QC133" s="86"/>
      <c r="QD133" s="86"/>
      <c r="QE133" s="86"/>
      <c r="QF133" s="86"/>
      <c r="QG133" s="86"/>
      <c r="QH133" s="86"/>
      <c r="QI133" s="86"/>
      <c r="QJ133" s="86"/>
      <c r="QK133" s="86"/>
      <c r="QL133" s="86"/>
      <c r="QM133" s="86"/>
      <c r="QN133" s="86"/>
      <c r="QO133" s="86"/>
      <c r="QP133" s="86"/>
      <c r="QQ133" s="86"/>
      <c r="QR133" s="86"/>
      <c r="QS133" s="86"/>
      <c r="QT133" s="86"/>
      <c r="QU133" s="86"/>
      <c r="QV133" s="86"/>
      <c r="QW133" s="86"/>
      <c r="QX133" s="86"/>
      <c r="QY133" s="86"/>
      <c r="QZ133" s="86"/>
      <c r="RA133" s="86"/>
      <c r="RB133" s="86"/>
      <c r="RC133" s="86"/>
      <c r="RD133" s="86"/>
      <c r="RE133" s="86"/>
      <c r="RF133" s="86"/>
      <c r="RG133" s="86"/>
      <c r="RH133" s="86"/>
      <c r="RI133" s="86"/>
      <c r="RJ133" s="86"/>
      <c r="RK133" s="86"/>
      <c r="RL133" s="86"/>
      <c r="RM133" s="86"/>
      <c r="RN133" s="86"/>
      <c r="RO133" s="86"/>
      <c r="RP133" s="86"/>
      <c r="RQ133" s="86"/>
      <c r="RR133" s="86"/>
      <c r="RS133" s="86"/>
      <c r="RT133" s="86"/>
      <c r="RU133" s="86"/>
      <c r="RV133" s="86"/>
      <c r="RW133" s="86"/>
      <c r="RX133" s="86"/>
      <c r="RY133" s="86"/>
      <c r="RZ133" s="86"/>
      <c r="SA133" s="86"/>
      <c r="SB133" s="86"/>
      <c r="SC133" s="86"/>
      <c r="SD133" s="86"/>
      <c r="SE133" s="86"/>
      <c r="SF133" s="86"/>
      <c r="SG133" s="86"/>
      <c r="SH133" s="86"/>
      <c r="SI133" s="86"/>
      <c r="SJ133" s="86"/>
      <c r="SK133" s="86"/>
      <c r="SL133" s="86"/>
      <c r="SM133" s="86"/>
      <c r="SN133" s="86"/>
      <c r="SO133" s="86"/>
      <c r="SP133" s="86"/>
      <c r="SQ133" s="86"/>
      <c r="SR133" s="86"/>
      <c r="SS133" s="86"/>
      <c r="ST133" s="86"/>
      <c r="SU133" s="86"/>
      <c r="SV133" s="86"/>
      <c r="SW133" s="86"/>
      <c r="SX133" s="86"/>
      <c r="SY133" s="86"/>
      <c r="SZ133" s="86"/>
      <c r="TA133" s="86"/>
      <c r="TB133" s="86"/>
      <c r="TC133" s="86"/>
      <c r="TD133" s="86"/>
      <c r="TE133" s="86"/>
      <c r="TF133" s="86"/>
      <c r="TG133" s="86"/>
      <c r="TH133" s="86"/>
      <c r="TI133" s="86"/>
      <c r="TJ133" s="86"/>
      <c r="TK133" s="86"/>
      <c r="TL133" s="86"/>
      <c r="TM133" s="86"/>
      <c r="TN133" s="86"/>
      <c r="TO133" s="86"/>
      <c r="TP133" s="86"/>
      <c r="TQ133" s="86"/>
      <c r="TR133" s="86"/>
      <c r="TS133" s="86"/>
      <c r="TT133" s="86"/>
      <c r="TU133" s="86"/>
      <c r="TV133" s="86"/>
      <c r="TW133" s="86"/>
      <c r="TX133" s="86"/>
      <c r="TY133" s="86"/>
      <c r="TZ133" s="86"/>
      <c r="UA133" s="86"/>
      <c r="UB133" s="86"/>
      <c r="UC133" s="86"/>
      <c r="UD133" s="86"/>
      <c r="UE133" s="86"/>
      <c r="UF133" s="86"/>
      <c r="UG133" s="86"/>
      <c r="UH133" s="86"/>
      <c r="UI133" s="86"/>
      <c r="UJ133" s="86"/>
      <c r="UK133" s="86"/>
      <c r="UL133" s="86"/>
      <c r="UM133" s="86"/>
      <c r="UN133" s="86"/>
      <c r="UO133" s="86"/>
      <c r="UP133" s="86"/>
      <c r="UQ133" s="86"/>
      <c r="UR133" s="86"/>
      <c r="US133" s="86"/>
      <c r="UT133" s="86"/>
      <c r="UU133" s="86"/>
      <c r="UV133" s="86"/>
      <c r="UW133" s="86"/>
      <c r="UX133" s="86"/>
      <c r="UY133" s="86"/>
      <c r="UZ133" s="86"/>
      <c r="VA133" s="86"/>
      <c r="VB133" s="86"/>
      <c r="VC133" s="86"/>
      <c r="VD133" s="86"/>
      <c r="VE133" s="86"/>
      <c r="VF133" s="86"/>
      <c r="VG133" s="86"/>
      <c r="VH133" s="86"/>
      <c r="VI133" s="86"/>
      <c r="VJ133" s="86"/>
      <c r="VK133" s="86"/>
      <c r="VL133" s="86"/>
      <c r="VM133" s="86"/>
      <c r="VN133" s="86"/>
      <c r="VO133" s="86"/>
      <c r="VP133" s="86"/>
      <c r="VQ133" s="86"/>
      <c r="VR133" s="86"/>
      <c r="VS133" s="86"/>
      <c r="VT133" s="86"/>
      <c r="VU133" s="86"/>
      <c r="VV133" s="86"/>
      <c r="VW133" s="86"/>
      <c r="VX133" s="86"/>
      <c r="VY133" s="86"/>
      <c r="VZ133" s="86"/>
      <c r="WA133" s="86"/>
      <c r="WB133" s="86"/>
      <c r="WC133" s="86"/>
      <c r="WD133" s="86"/>
      <c r="WE133" s="86"/>
      <c r="WF133" s="86"/>
      <c r="WG133" s="86"/>
      <c r="WH133" s="86"/>
      <c r="WI133" s="86"/>
      <c r="WJ133" s="86"/>
      <c r="WK133" s="86"/>
      <c r="WL133" s="86"/>
      <c r="WM133" s="86"/>
      <c r="WN133" s="86"/>
      <c r="WO133" s="86"/>
      <c r="WP133" s="86"/>
      <c r="WQ133" s="86"/>
      <c r="WR133" s="86"/>
      <c r="WS133" s="86"/>
      <c r="WT133" s="86"/>
      <c r="WU133" s="86"/>
      <c r="WV133" s="86"/>
      <c r="WW133" s="86"/>
      <c r="WX133" s="86"/>
      <c r="WY133" s="86"/>
      <c r="WZ133" s="86"/>
      <c r="XA133" s="86"/>
      <c r="XB133" s="86"/>
      <c r="XC133" s="86"/>
      <c r="XD133" s="86"/>
      <c r="XE133" s="86"/>
      <c r="XF133" s="86"/>
      <c r="XG133" s="86"/>
      <c r="XH133" s="86"/>
      <c r="XI133" s="86"/>
      <c r="XJ133" s="86"/>
      <c r="XK133" s="86"/>
      <c r="XL133" s="86"/>
      <c r="XM133" s="86"/>
      <c r="XN133" s="86"/>
      <c r="XO133" s="86"/>
      <c r="XP133" s="86"/>
      <c r="XQ133" s="86"/>
      <c r="XR133" s="86"/>
      <c r="XS133" s="86"/>
      <c r="XT133" s="86"/>
      <c r="XU133" s="86"/>
      <c r="XV133" s="86"/>
      <c r="XW133" s="86"/>
      <c r="XX133" s="86"/>
      <c r="XY133" s="86"/>
      <c r="XZ133" s="86"/>
      <c r="YA133" s="86"/>
      <c r="YB133" s="86"/>
      <c r="YC133" s="86"/>
      <c r="YD133" s="86"/>
      <c r="YE133" s="86"/>
      <c r="YF133" s="86"/>
      <c r="YG133" s="86"/>
      <c r="YH133" s="86"/>
      <c r="YI133" s="86"/>
      <c r="YJ133" s="86"/>
      <c r="YK133" s="86"/>
      <c r="YL133" s="86"/>
      <c r="YM133" s="86"/>
      <c r="YN133" s="86"/>
      <c r="YO133" s="86"/>
      <c r="YP133" s="86"/>
      <c r="YQ133" s="86"/>
      <c r="YR133" s="86"/>
      <c r="YS133" s="86"/>
      <c r="YT133" s="86"/>
      <c r="YU133" s="86"/>
      <c r="YV133" s="86"/>
      <c r="YW133" s="86"/>
      <c r="YX133" s="86"/>
      <c r="YY133" s="86"/>
      <c r="YZ133" s="86"/>
      <c r="ZA133" s="86"/>
      <c r="ZB133" s="86"/>
      <c r="ZC133" s="86"/>
      <c r="ZD133" s="86"/>
      <c r="ZE133" s="86"/>
      <c r="ZF133" s="86"/>
      <c r="ZG133" s="86"/>
      <c r="ZH133" s="86"/>
      <c r="ZI133" s="86"/>
      <c r="ZJ133" s="86"/>
      <c r="ZK133" s="86"/>
      <c r="ZL133" s="86"/>
      <c r="ZM133" s="86"/>
      <c r="ZN133" s="86"/>
      <c r="ZO133" s="86"/>
      <c r="ZP133" s="86"/>
      <c r="ZQ133" s="86"/>
      <c r="ZR133" s="86"/>
      <c r="ZS133" s="86"/>
      <c r="ZT133" s="86"/>
      <c r="ZU133" s="86"/>
      <c r="ZV133" s="86"/>
      <c r="ZW133" s="86"/>
      <c r="ZX133" s="86"/>
      <c r="ZY133" s="86"/>
      <c r="ZZ133" s="86"/>
      <c r="AAA133" s="86"/>
      <c r="AAB133" s="86"/>
      <c r="AAC133" s="86"/>
      <c r="AAD133" s="86"/>
      <c r="AAE133" s="86"/>
      <c r="AAF133" s="86"/>
      <c r="AAG133" s="86"/>
      <c r="AAH133" s="86"/>
      <c r="AAI133" s="86"/>
      <c r="AAJ133" s="86"/>
      <c r="AAK133" s="86"/>
      <c r="AAL133" s="86"/>
      <c r="AAM133" s="86"/>
      <c r="AAN133" s="86"/>
      <c r="AAO133" s="86"/>
      <c r="AAP133" s="86"/>
      <c r="AAQ133" s="86"/>
      <c r="AAR133" s="86"/>
      <c r="AAS133" s="86"/>
      <c r="AAT133" s="86"/>
      <c r="AAU133" s="86"/>
      <c r="AAV133" s="86"/>
      <c r="AAW133" s="86"/>
      <c r="AAX133" s="86"/>
      <c r="AAY133" s="86"/>
      <c r="AAZ133" s="86"/>
      <c r="ABA133" s="86"/>
      <c r="ABB133" s="86"/>
      <c r="ABC133" s="86"/>
      <c r="ABD133" s="86"/>
      <c r="ABE133" s="86"/>
      <c r="ABF133" s="86"/>
      <c r="ABG133" s="86"/>
      <c r="ABH133" s="86"/>
      <c r="ABI133" s="86"/>
      <c r="ABJ133" s="86"/>
      <c r="ABK133" s="86"/>
      <c r="ABL133" s="86"/>
      <c r="ABM133" s="86"/>
      <c r="ABN133" s="86"/>
      <c r="ABO133" s="86"/>
      <c r="ABP133" s="86"/>
      <c r="ABQ133" s="86"/>
      <c r="ABR133" s="86"/>
      <c r="ABS133" s="86"/>
      <c r="ABT133" s="86"/>
      <c r="ABU133" s="86"/>
      <c r="ABV133" s="86"/>
      <c r="ABW133" s="86"/>
      <c r="ABX133" s="86"/>
      <c r="ABY133" s="86"/>
      <c r="ABZ133" s="86"/>
      <c r="ACA133" s="86"/>
      <c r="ACB133" s="86"/>
      <c r="ACC133" s="86"/>
      <c r="ACD133" s="86"/>
      <c r="ACE133" s="86"/>
      <c r="ACF133" s="86"/>
      <c r="ACG133" s="86"/>
      <c r="ACH133" s="86"/>
      <c r="ACI133" s="86"/>
      <c r="ACJ133" s="86"/>
      <c r="ACK133" s="86"/>
      <c r="ACL133" s="86"/>
      <c r="ACM133" s="86"/>
      <c r="ACN133" s="86"/>
      <c r="ACO133" s="86"/>
      <c r="ACP133" s="86"/>
      <c r="ACQ133" s="86"/>
      <c r="ACR133" s="86"/>
      <c r="ACS133" s="86"/>
      <c r="ACT133" s="86"/>
      <c r="ACU133" s="86"/>
      <c r="ACV133" s="86"/>
      <c r="ACW133" s="86"/>
      <c r="ACX133" s="86"/>
      <c r="ACY133" s="86"/>
      <c r="ACZ133" s="86"/>
      <c r="ADA133" s="86"/>
      <c r="ADB133" s="86"/>
      <c r="ADC133" s="86"/>
      <c r="ADD133" s="86"/>
      <c r="ADE133" s="86"/>
      <c r="ADF133" s="86"/>
      <c r="ADG133" s="86"/>
      <c r="ADH133" s="86"/>
      <c r="ADI133" s="86"/>
      <c r="ADJ133" s="86"/>
      <c r="ADK133" s="86"/>
      <c r="ADL133" s="86"/>
      <c r="ADM133" s="86"/>
      <c r="ADN133" s="86"/>
      <c r="ADO133" s="86"/>
      <c r="ADP133" s="86"/>
      <c r="ADQ133" s="86"/>
      <c r="ADR133" s="86"/>
      <c r="ADS133" s="86"/>
      <c r="ADT133" s="86"/>
      <c r="ADU133" s="86"/>
      <c r="ADV133" s="86"/>
      <c r="ADW133" s="86"/>
      <c r="ADX133" s="86"/>
      <c r="ADY133" s="86"/>
      <c r="ADZ133" s="86"/>
      <c r="AEA133" s="86"/>
      <c r="AEB133" s="86"/>
      <c r="AEC133" s="86"/>
      <c r="AED133" s="86"/>
      <c r="AEE133" s="86"/>
      <c r="AEF133" s="86"/>
      <c r="AEG133" s="86"/>
      <c r="AEH133" s="86"/>
      <c r="AEI133" s="86"/>
      <c r="AEJ133" s="86"/>
      <c r="AEK133" s="86"/>
      <c r="AEL133" s="86"/>
      <c r="AEM133" s="86"/>
      <c r="AEN133" s="86"/>
      <c r="AEO133" s="86"/>
      <c r="AEP133" s="86"/>
      <c r="AEQ133" s="86"/>
      <c r="AER133" s="86"/>
      <c r="AES133" s="86"/>
      <c r="AET133" s="86"/>
      <c r="AEU133" s="86"/>
      <c r="AEV133" s="86"/>
      <c r="AEW133" s="86"/>
      <c r="AEX133" s="86"/>
      <c r="AEY133" s="86"/>
      <c r="AEZ133" s="86"/>
      <c r="AFA133" s="86"/>
      <c r="AFB133" s="86"/>
      <c r="AFC133" s="86"/>
      <c r="AFD133" s="86"/>
      <c r="AFE133" s="86"/>
      <c r="AFF133" s="86"/>
      <c r="AFG133" s="86"/>
      <c r="AFH133" s="86"/>
      <c r="AFI133" s="86"/>
      <c r="AFJ133" s="86"/>
      <c r="AFK133" s="86"/>
      <c r="AFL133" s="86"/>
      <c r="AFM133" s="86"/>
      <c r="AFN133" s="86"/>
      <c r="AFO133" s="86"/>
      <c r="AFP133" s="86"/>
      <c r="AFQ133" s="86"/>
      <c r="AFR133" s="86"/>
      <c r="AFS133" s="86"/>
      <c r="AFT133" s="86"/>
      <c r="AFU133" s="86"/>
      <c r="AFV133" s="86"/>
      <c r="AFW133" s="86"/>
      <c r="AFX133" s="86"/>
      <c r="AFY133" s="86"/>
      <c r="AFZ133" s="86"/>
      <c r="AGA133" s="86"/>
      <c r="AGB133" s="86"/>
      <c r="AGC133" s="86"/>
      <c r="AGD133" s="86"/>
      <c r="AGE133" s="86"/>
      <c r="AGF133" s="86"/>
      <c r="AGG133" s="86"/>
      <c r="AGH133" s="86"/>
      <c r="AGI133" s="86"/>
      <c r="AGJ133" s="86"/>
      <c r="AGK133" s="86"/>
      <c r="AGL133" s="86"/>
      <c r="AGM133" s="86"/>
      <c r="AGN133" s="86"/>
      <c r="AGO133" s="86"/>
      <c r="AGP133" s="86"/>
      <c r="AGQ133" s="86"/>
      <c r="AGR133" s="86"/>
      <c r="AGS133" s="86"/>
      <c r="AGT133" s="86"/>
      <c r="AGU133" s="86"/>
      <c r="AGV133" s="86"/>
      <c r="AGW133" s="86"/>
      <c r="AGX133" s="86"/>
      <c r="AGY133" s="86"/>
      <c r="AGZ133" s="86"/>
      <c r="AHA133" s="86"/>
      <c r="AHB133" s="86"/>
      <c r="AHC133" s="86"/>
      <c r="AHD133" s="86"/>
      <c r="AHE133" s="86"/>
      <c r="AHF133" s="86"/>
      <c r="AHG133" s="86"/>
      <c r="AHH133" s="86"/>
      <c r="AHI133" s="86"/>
      <c r="AHJ133" s="86"/>
      <c r="AHK133" s="86"/>
      <c r="AHL133" s="86"/>
      <c r="AHM133" s="86"/>
      <c r="AHN133" s="86"/>
      <c r="AHO133" s="86"/>
      <c r="AHP133" s="86"/>
      <c r="AHQ133" s="86"/>
      <c r="AHR133" s="86"/>
      <c r="AHS133" s="86"/>
      <c r="AHT133" s="86"/>
      <c r="AHU133" s="86"/>
      <c r="AHV133" s="86"/>
      <c r="AHW133" s="86"/>
      <c r="AHX133" s="86"/>
      <c r="AHY133" s="86"/>
      <c r="AHZ133" s="86"/>
      <c r="AIA133" s="86"/>
      <c r="AIB133" s="86"/>
      <c r="AIC133" s="86"/>
      <c r="AID133" s="86"/>
      <c r="AIE133" s="86"/>
      <c r="AIF133" s="86"/>
      <c r="AIG133" s="86"/>
      <c r="AIH133" s="86"/>
      <c r="AII133" s="86"/>
      <c r="AIJ133" s="86"/>
      <c r="AIK133" s="86"/>
      <c r="AIL133" s="86"/>
      <c r="AIM133" s="86"/>
      <c r="AIN133" s="86"/>
      <c r="AIO133" s="86"/>
      <c r="AIP133" s="86"/>
      <c r="AIQ133" s="86"/>
      <c r="AIR133" s="86"/>
      <c r="AIS133" s="86"/>
      <c r="AIT133" s="86"/>
      <c r="AIU133" s="86"/>
      <c r="AIV133" s="86"/>
      <c r="AIW133" s="86"/>
      <c r="AIX133" s="86"/>
      <c r="AIY133" s="86"/>
      <c r="AIZ133" s="86"/>
      <c r="AJA133" s="86"/>
      <c r="AJB133" s="86"/>
      <c r="AJC133" s="86"/>
      <c r="AJD133" s="86"/>
      <c r="AJE133" s="86"/>
      <c r="AJF133" s="86"/>
      <c r="AJG133" s="86"/>
      <c r="AJH133" s="86"/>
      <c r="AJI133" s="86"/>
      <c r="AJJ133" s="86"/>
      <c r="AJK133" s="86"/>
      <c r="AJL133" s="86"/>
      <c r="AJM133" s="86"/>
      <c r="AJN133" s="86"/>
      <c r="AJO133" s="86"/>
      <c r="AJP133" s="86"/>
      <c r="AJQ133" s="86"/>
      <c r="AJR133" s="86"/>
      <c r="AJS133" s="86"/>
      <c r="AJT133" s="86"/>
      <c r="AJU133" s="86"/>
      <c r="AJV133" s="86"/>
      <c r="AJW133" s="86"/>
      <c r="AJX133" s="86"/>
      <c r="AJY133" s="86"/>
      <c r="AJZ133" s="86"/>
      <c r="AKA133" s="86"/>
      <c r="AKB133" s="86"/>
      <c r="AKC133" s="86"/>
      <c r="AKD133" s="86"/>
      <c r="AKE133" s="86"/>
      <c r="AKF133" s="86"/>
      <c r="AKG133" s="86"/>
      <c r="AKH133" s="86"/>
      <c r="AKI133" s="86"/>
      <c r="AKJ133" s="86"/>
      <c r="AKK133" s="86"/>
      <c r="AKL133" s="86"/>
      <c r="AKM133" s="86"/>
      <c r="AKN133" s="86"/>
      <c r="AKO133" s="86"/>
      <c r="AKP133" s="86"/>
      <c r="AKQ133" s="86"/>
      <c r="AKR133" s="86"/>
      <c r="AKS133" s="86"/>
      <c r="AKT133" s="86"/>
      <c r="AKU133" s="86"/>
      <c r="AKV133" s="86"/>
      <c r="AKW133" s="86"/>
      <c r="AKX133" s="86"/>
      <c r="AKY133" s="86"/>
      <c r="AKZ133" s="86"/>
      <c r="ALA133" s="86"/>
      <c r="ALB133" s="86"/>
      <c r="ALC133" s="86"/>
      <c r="ALD133" s="86"/>
      <c r="ALE133" s="86"/>
      <c r="ALF133" s="86"/>
      <c r="ALG133" s="86"/>
      <c r="ALH133" s="86"/>
      <c r="ALI133" s="86"/>
      <c r="ALJ133" s="86"/>
      <c r="ALK133" s="86"/>
      <c r="ALL133" s="86"/>
      <c r="ALM133" s="86"/>
      <c r="ALN133" s="86"/>
      <c r="ALO133" s="86"/>
      <c r="ALP133" s="86"/>
      <c r="ALQ133" s="86"/>
      <c r="ALR133" s="86"/>
      <c r="ALS133" s="86"/>
      <c r="ALT133" s="86"/>
      <c r="ALU133" s="86"/>
      <c r="ALV133" s="86"/>
      <c r="ALW133" s="86"/>
      <c r="ALX133" s="86"/>
      <c r="ALY133" s="86"/>
      <c r="ALZ133" s="86"/>
      <c r="AMA133" s="86"/>
      <c r="AMB133" s="86"/>
      <c r="AMC133" s="86"/>
      <c r="AMD133" s="86"/>
      <c r="AME133" s="86"/>
      <c r="AMF133" s="86"/>
      <c r="AMG133" s="86"/>
      <c r="AMH133" s="86"/>
      <c r="AMI133" s="86"/>
      <c r="AMJ133" s="86"/>
      <c r="AMK133" s="86"/>
      <c r="AML133" s="86"/>
      <c r="AMM133" s="86"/>
      <c r="AMN133" s="86"/>
      <c r="AMO133" s="86"/>
      <c r="AMP133" s="86"/>
      <c r="AMQ133" s="86"/>
      <c r="AMR133" s="86"/>
      <c r="AMS133" s="86"/>
      <c r="AMT133" s="86"/>
      <c r="AMU133" s="86"/>
      <c r="AMV133" s="86"/>
      <c r="AMW133" s="86"/>
      <c r="AMX133" s="86"/>
      <c r="AMY133" s="86"/>
      <c r="AMZ133" s="86"/>
      <c r="ANA133" s="86"/>
      <c r="ANB133" s="86"/>
      <c r="ANC133" s="86"/>
      <c r="AND133" s="86"/>
      <c r="ANE133" s="86"/>
      <c r="ANF133" s="86"/>
      <c r="ANG133" s="86"/>
      <c r="ANH133" s="86"/>
      <c r="ANI133" s="86"/>
      <c r="ANJ133" s="86"/>
      <c r="ANK133" s="86"/>
      <c r="ANL133" s="86"/>
      <c r="ANM133" s="86"/>
      <c r="ANN133" s="86"/>
      <c r="ANO133" s="86"/>
      <c r="ANP133" s="86"/>
      <c r="ANQ133" s="86"/>
      <c r="ANR133" s="86"/>
      <c r="ANS133" s="86"/>
      <c r="ANT133" s="86"/>
      <c r="ANU133" s="86"/>
      <c r="ANV133" s="86"/>
      <c r="ANW133" s="86"/>
      <c r="ANX133" s="86"/>
      <c r="ANY133" s="86"/>
      <c r="ANZ133" s="86"/>
      <c r="AOA133" s="86"/>
      <c r="AOB133" s="86"/>
      <c r="AOC133" s="86"/>
      <c r="AOD133" s="86"/>
      <c r="AOE133" s="86"/>
      <c r="AOF133" s="86"/>
      <c r="AOG133" s="86"/>
      <c r="AOH133" s="86"/>
      <c r="AOI133" s="86"/>
      <c r="AOJ133" s="86"/>
      <c r="AOK133" s="86"/>
      <c r="AOL133" s="86"/>
      <c r="AOM133" s="86"/>
      <c r="AON133" s="86"/>
      <c r="AOO133" s="86"/>
      <c r="AOP133" s="86"/>
      <c r="AOQ133" s="86"/>
      <c r="AOR133" s="86"/>
      <c r="AOS133" s="86"/>
      <c r="AOT133" s="86"/>
      <c r="AOU133" s="86"/>
      <c r="AOV133" s="86"/>
      <c r="AOW133" s="86"/>
      <c r="AOX133" s="86"/>
      <c r="AOY133" s="86"/>
      <c r="AOZ133" s="86"/>
      <c r="APA133" s="86"/>
      <c r="APB133" s="86"/>
      <c r="APC133" s="86"/>
      <c r="APD133" s="86"/>
      <c r="APE133" s="86"/>
      <c r="APF133" s="86"/>
      <c r="APG133" s="86"/>
      <c r="APH133" s="86"/>
      <c r="API133" s="86"/>
      <c r="APJ133" s="86"/>
      <c r="APK133" s="86"/>
      <c r="APL133" s="86"/>
      <c r="APM133" s="86"/>
      <c r="APN133" s="86"/>
      <c r="APO133" s="86"/>
      <c r="APP133" s="86"/>
      <c r="APQ133" s="86"/>
      <c r="APR133" s="86"/>
      <c r="APS133" s="86"/>
      <c r="APT133" s="86"/>
      <c r="APU133" s="86"/>
      <c r="APV133" s="86"/>
      <c r="APW133" s="86"/>
      <c r="APX133" s="86"/>
      <c r="APY133" s="86"/>
      <c r="APZ133" s="86"/>
      <c r="AQA133" s="86"/>
      <c r="AQB133" s="86"/>
      <c r="AQC133" s="86"/>
      <c r="AQD133" s="86"/>
      <c r="AQE133" s="86"/>
      <c r="AQF133" s="86"/>
      <c r="AQG133" s="86"/>
      <c r="AQH133" s="86"/>
      <c r="AQI133" s="86"/>
      <c r="AQJ133" s="86"/>
      <c r="AQK133" s="86"/>
      <c r="AQL133" s="86"/>
      <c r="AQM133" s="86"/>
      <c r="AQN133" s="86"/>
      <c r="AQO133" s="86"/>
      <c r="AQP133" s="86"/>
      <c r="AQQ133" s="86"/>
      <c r="AQR133" s="86"/>
      <c r="AQS133" s="86"/>
      <c r="AQT133" s="86"/>
      <c r="AQU133" s="86"/>
      <c r="AQV133" s="86"/>
      <c r="AQW133" s="86"/>
      <c r="AQX133" s="86"/>
      <c r="AQY133" s="86"/>
      <c r="AQZ133" s="86"/>
      <c r="ARA133" s="86"/>
      <c r="ARB133" s="86"/>
      <c r="ARC133" s="86"/>
      <c r="ARD133" s="86"/>
      <c r="ARE133" s="86"/>
      <c r="ARF133" s="86"/>
      <c r="ARG133" s="86"/>
      <c r="ARH133" s="86"/>
      <c r="ARI133" s="86"/>
      <c r="ARJ133" s="86"/>
      <c r="ARK133" s="86"/>
      <c r="ARL133" s="86"/>
      <c r="ARM133" s="86"/>
      <c r="ARN133" s="86"/>
      <c r="ARO133" s="86"/>
      <c r="ARP133" s="86"/>
      <c r="ARQ133" s="86"/>
      <c r="ARR133" s="86"/>
      <c r="ARS133" s="86"/>
      <c r="ART133" s="86"/>
      <c r="ARU133" s="86"/>
      <c r="ARV133" s="86"/>
      <c r="ARW133" s="86"/>
      <c r="ARX133" s="86"/>
      <c r="ARY133" s="86"/>
      <c r="ARZ133" s="86"/>
      <c r="ASA133" s="86"/>
      <c r="ASB133" s="86"/>
      <c r="ASC133" s="86"/>
      <c r="ASD133" s="86"/>
      <c r="ASE133" s="86"/>
      <c r="ASF133" s="86"/>
      <c r="ASG133" s="86"/>
      <c r="ASH133" s="86"/>
      <c r="ASI133" s="86"/>
      <c r="ASJ133" s="86"/>
      <c r="ASK133" s="86"/>
      <c r="ASL133" s="86"/>
      <c r="ASM133" s="86"/>
      <c r="ASN133" s="86"/>
      <c r="ASO133" s="86"/>
      <c r="ASP133" s="86"/>
      <c r="ASQ133" s="86"/>
      <c r="ASR133" s="86"/>
      <c r="ASS133" s="86"/>
      <c r="AST133" s="86"/>
      <c r="ASU133" s="86"/>
      <c r="ASV133" s="86"/>
      <c r="ASW133" s="86"/>
      <c r="ASX133" s="86"/>
      <c r="ASY133" s="86"/>
      <c r="ASZ133" s="86"/>
      <c r="ATA133" s="86"/>
      <c r="ATB133" s="86"/>
      <c r="ATC133" s="86"/>
      <c r="ATD133" s="86"/>
      <c r="ATE133" s="86"/>
      <c r="ATF133" s="86"/>
      <c r="ATG133" s="86"/>
      <c r="ATH133" s="86"/>
      <c r="ATI133" s="86"/>
      <c r="ATJ133" s="86"/>
      <c r="ATK133" s="86"/>
      <c r="ATL133" s="86"/>
      <c r="ATM133" s="86"/>
      <c r="ATN133" s="86"/>
      <c r="ATO133" s="86"/>
      <c r="ATP133" s="86"/>
      <c r="ATQ133" s="86"/>
      <c r="ATR133" s="86"/>
      <c r="ATS133" s="86"/>
      <c r="ATT133" s="86"/>
      <c r="ATU133" s="86"/>
      <c r="ATV133" s="86"/>
      <c r="ATW133" s="86"/>
      <c r="ATX133" s="86"/>
      <c r="ATY133" s="86"/>
      <c r="ATZ133" s="86"/>
      <c r="AUA133" s="86"/>
      <c r="AUB133" s="86"/>
      <c r="AUC133" s="86"/>
      <c r="AUD133" s="86"/>
      <c r="AUE133" s="86"/>
      <c r="AUF133" s="86"/>
      <c r="AUG133" s="86"/>
      <c r="AUH133" s="86"/>
      <c r="AUI133" s="86"/>
      <c r="AUJ133" s="86"/>
      <c r="AUK133" s="86"/>
      <c r="AUL133" s="86"/>
      <c r="AUM133" s="86"/>
      <c r="AUN133" s="86"/>
      <c r="AUO133" s="86"/>
      <c r="AUP133" s="86"/>
      <c r="AUQ133" s="86"/>
      <c r="AUR133" s="86"/>
      <c r="AUS133" s="86"/>
      <c r="AUT133" s="86"/>
      <c r="AUU133" s="86"/>
      <c r="AUV133" s="86"/>
      <c r="AUW133" s="86"/>
      <c r="AUX133" s="86"/>
      <c r="AUY133" s="86"/>
      <c r="AUZ133" s="86"/>
      <c r="AVA133" s="86"/>
      <c r="AVB133" s="86"/>
      <c r="AVC133" s="86"/>
      <c r="AVD133" s="86"/>
      <c r="AVE133" s="86"/>
      <c r="AVF133" s="86"/>
      <c r="AVG133" s="86"/>
      <c r="AVH133" s="86"/>
      <c r="AVI133" s="86"/>
      <c r="AVJ133" s="86"/>
      <c r="AVK133" s="86"/>
      <c r="AVL133" s="86"/>
      <c r="AVM133" s="86"/>
      <c r="AVN133" s="86"/>
      <c r="AVO133" s="86"/>
      <c r="AVP133" s="86"/>
      <c r="AVQ133" s="86"/>
      <c r="AVR133" s="86"/>
      <c r="AVS133" s="86"/>
      <c r="AVT133" s="86"/>
      <c r="AVU133" s="86"/>
      <c r="AVV133" s="86"/>
      <c r="AVW133" s="86"/>
      <c r="AVX133" s="86"/>
      <c r="AVY133" s="86"/>
      <c r="AVZ133" s="86"/>
      <c r="AWA133" s="86"/>
      <c r="AWB133" s="86"/>
      <c r="AWC133" s="86"/>
      <c r="AWD133" s="86"/>
      <c r="AWE133" s="86"/>
      <c r="AWF133" s="86"/>
      <c r="AWG133" s="86"/>
      <c r="AWH133" s="86"/>
      <c r="AWI133" s="86"/>
      <c r="AWJ133" s="86"/>
      <c r="AWK133" s="86"/>
      <c r="AWL133" s="86"/>
      <c r="AWM133" s="86"/>
      <c r="AWN133" s="86"/>
      <c r="AWO133" s="86"/>
      <c r="AWP133" s="86"/>
      <c r="AWQ133" s="86"/>
      <c r="AWR133" s="86"/>
      <c r="AWS133" s="86"/>
      <c r="AWT133" s="86"/>
      <c r="AWU133" s="86"/>
      <c r="AWV133" s="86"/>
      <c r="AWW133" s="86"/>
      <c r="AWX133" s="86"/>
      <c r="AWY133" s="86"/>
      <c r="AWZ133" s="86"/>
      <c r="AXA133" s="86"/>
      <c r="AXB133" s="86"/>
      <c r="AXC133" s="86"/>
      <c r="AXD133" s="86"/>
      <c r="AXE133" s="86"/>
      <c r="AXF133" s="86"/>
      <c r="AXG133" s="86"/>
      <c r="AXH133" s="86"/>
      <c r="AXI133" s="86"/>
      <c r="AXJ133" s="86"/>
      <c r="AXK133" s="86"/>
      <c r="AXL133" s="86"/>
      <c r="AXM133" s="86"/>
      <c r="AXN133" s="86"/>
      <c r="AXO133" s="86"/>
      <c r="AXP133" s="86"/>
      <c r="AXQ133" s="86"/>
      <c r="AXR133" s="86"/>
      <c r="AXS133" s="86"/>
      <c r="AXT133" s="86"/>
      <c r="AXU133" s="86"/>
      <c r="AXV133" s="86"/>
      <c r="AXW133" s="86"/>
      <c r="AXX133" s="86"/>
      <c r="AXY133" s="86"/>
      <c r="AXZ133" s="86"/>
      <c r="AYA133" s="86"/>
      <c r="AYB133" s="86"/>
      <c r="AYC133" s="86"/>
      <c r="AYD133" s="86"/>
      <c r="AYE133" s="86"/>
      <c r="AYF133" s="86"/>
      <c r="AYG133" s="86"/>
      <c r="AYH133" s="86"/>
      <c r="AYI133" s="86"/>
      <c r="AYJ133" s="86"/>
      <c r="AYK133" s="86"/>
      <c r="AYL133" s="86"/>
      <c r="AYM133" s="86"/>
      <c r="AYN133" s="86"/>
      <c r="AYO133" s="86"/>
      <c r="AYP133" s="86"/>
      <c r="AYQ133" s="86"/>
      <c r="AYR133" s="86"/>
      <c r="AYS133" s="86"/>
      <c r="AYT133" s="86"/>
      <c r="AYU133" s="86"/>
      <c r="AYV133" s="86"/>
      <c r="AYW133" s="86"/>
      <c r="AYX133" s="86"/>
      <c r="AYY133" s="86"/>
      <c r="AYZ133" s="86"/>
      <c r="AZA133" s="86"/>
      <c r="AZB133" s="86"/>
      <c r="AZC133" s="86"/>
      <c r="AZD133" s="86"/>
      <c r="AZE133" s="86"/>
      <c r="AZF133" s="86"/>
      <c r="AZG133" s="86"/>
      <c r="AZH133" s="86"/>
      <c r="AZI133" s="86"/>
      <c r="AZJ133" s="86"/>
      <c r="AZK133" s="86"/>
      <c r="AZL133" s="86"/>
      <c r="AZM133" s="86"/>
      <c r="AZN133" s="86"/>
      <c r="AZO133" s="86"/>
      <c r="AZP133" s="86"/>
      <c r="AZQ133" s="86"/>
      <c r="AZR133" s="86"/>
      <c r="AZS133" s="86"/>
      <c r="AZT133" s="86"/>
      <c r="AZU133" s="86"/>
      <c r="AZV133" s="86"/>
      <c r="AZW133" s="86"/>
      <c r="AZX133" s="86"/>
      <c r="AZY133" s="86"/>
      <c r="AZZ133" s="86"/>
      <c r="BAA133" s="86"/>
      <c r="BAB133" s="86"/>
      <c r="BAC133" s="86"/>
      <c r="BAD133" s="86"/>
      <c r="BAE133" s="86"/>
      <c r="BAF133" s="86"/>
      <c r="BAG133" s="86"/>
      <c r="BAH133" s="86"/>
      <c r="BAI133" s="86"/>
      <c r="BAJ133" s="86"/>
      <c r="BAK133" s="86"/>
      <c r="BAL133" s="86"/>
      <c r="BAM133" s="86"/>
      <c r="BAN133" s="86"/>
      <c r="BAO133" s="86"/>
      <c r="BAP133" s="86"/>
      <c r="BAQ133" s="86"/>
      <c r="BAR133" s="86"/>
      <c r="BAS133" s="86"/>
      <c r="BAT133" s="86"/>
      <c r="BAU133" s="86"/>
      <c r="BAV133" s="86"/>
      <c r="BAW133" s="86"/>
      <c r="BAX133" s="86"/>
      <c r="BAY133" s="86"/>
      <c r="BAZ133" s="86"/>
      <c r="BBA133" s="86"/>
      <c r="BBB133" s="86"/>
      <c r="BBC133" s="86"/>
      <c r="BBD133" s="86"/>
      <c r="BBE133" s="86"/>
      <c r="BBF133" s="86"/>
      <c r="BBG133" s="86"/>
      <c r="BBH133" s="86"/>
      <c r="BBI133" s="86"/>
      <c r="BBJ133" s="86"/>
      <c r="BBK133" s="86"/>
      <c r="BBL133" s="86"/>
      <c r="BBM133" s="86"/>
      <c r="BBN133" s="86"/>
      <c r="BBO133" s="86"/>
      <c r="BBP133" s="86"/>
      <c r="BBQ133" s="86"/>
      <c r="BBR133" s="86"/>
      <c r="BBS133" s="86"/>
      <c r="BBT133" s="86"/>
      <c r="BBU133" s="86"/>
      <c r="BBV133" s="86"/>
      <c r="BBW133" s="86"/>
      <c r="BBX133" s="86"/>
      <c r="BBY133" s="86"/>
      <c r="BBZ133" s="86"/>
      <c r="BCA133" s="86"/>
      <c r="BCB133" s="86"/>
      <c r="BCC133" s="86"/>
      <c r="BCD133" s="86"/>
      <c r="BCE133" s="86"/>
      <c r="BCF133" s="86"/>
      <c r="BCG133" s="86"/>
      <c r="BCH133" s="86"/>
      <c r="BCI133" s="86"/>
      <c r="BCJ133" s="86"/>
      <c r="BCK133" s="86"/>
      <c r="BCL133" s="86"/>
      <c r="BCM133" s="86"/>
      <c r="BCN133" s="86"/>
      <c r="BCO133" s="86"/>
      <c r="BCP133" s="86"/>
      <c r="BCQ133" s="86"/>
      <c r="BCR133" s="86"/>
      <c r="BCS133" s="86"/>
      <c r="BCT133" s="86"/>
      <c r="BCU133" s="86"/>
      <c r="BCV133" s="86"/>
      <c r="BCW133" s="86"/>
      <c r="BCX133" s="86"/>
      <c r="BCY133" s="86"/>
      <c r="BCZ133" s="86"/>
      <c r="BDA133" s="86"/>
      <c r="BDB133" s="86"/>
      <c r="BDC133" s="86"/>
      <c r="BDD133" s="86"/>
      <c r="BDE133" s="86"/>
      <c r="BDF133" s="86"/>
      <c r="BDG133" s="86"/>
      <c r="BDH133" s="86"/>
      <c r="BDI133" s="86"/>
      <c r="BDJ133" s="86"/>
      <c r="BDK133" s="86"/>
      <c r="BDL133" s="86"/>
      <c r="BDM133" s="86"/>
      <c r="BDN133" s="86"/>
      <c r="BDO133" s="86"/>
      <c r="BDP133" s="86"/>
      <c r="BDQ133" s="86"/>
      <c r="BDR133" s="86"/>
      <c r="BDS133" s="86"/>
      <c r="BDT133" s="86"/>
      <c r="BDU133" s="86"/>
      <c r="BDV133" s="86"/>
      <c r="BDW133" s="86"/>
      <c r="BDX133" s="86"/>
      <c r="BDY133" s="86"/>
      <c r="BDZ133" s="86"/>
      <c r="BEA133" s="86"/>
      <c r="BEB133" s="86"/>
      <c r="BEC133" s="86"/>
      <c r="BED133" s="86"/>
      <c r="BEE133" s="86"/>
      <c r="BEF133" s="86"/>
      <c r="BEG133" s="86"/>
      <c r="BEH133" s="86"/>
      <c r="BEI133" s="86"/>
      <c r="BEJ133" s="86"/>
      <c r="BEK133" s="86"/>
      <c r="BEL133" s="86"/>
      <c r="BEM133" s="86"/>
      <c r="BEN133" s="86"/>
      <c r="BEO133" s="86"/>
      <c r="BEP133" s="86"/>
      <c r="BEQ133" s="86"/>
      <c r="BER133" s="86"/>
      <c r="BES133" s="86"/>
      <c r="BET133" s="86"/>
      <c r="BEU133" s="86"/>
      <c r="BEV133" s="86"/>
      <c r="BEW133" s="86"/>
      <c r="BEX133" s="86"/>
      <c r="BEY133" s="86"/>
      <c r="BEZ133" s="86"/>
      <c r="BFA133" s="86"/>
      <c r="BFB133" s="86"/>
      <c r="BFC133" s="86"/>
      <c r="BFD133" s="86"/>
      <c r="BFE133" s="86"/>
      <c r="BFF133" s="86"/>
      <c r="BFG133" s="86"/>
      <c r="BFH133" s="86"/>
      <c r="BFI133" s="86"/>
      <c r="BFJ133" s="86"/>
      <c r="BFK133" s="86"/>
      <c r="BFL133" s="86"/>
      <c r="BFM133" s="86"/>
      <c r="BFN133" s="86"/>
      <c r="BFO133" s="86"/>
      <c r="BFP133" s="86"/>
      <c r="BFQ133" s="86"/>
      <c r="BFR133" s="86"/>
      <c r="BFS133" s="86"/>
      <c r="BFT133" s="86"/>
      <c r="BFU133" s="86"/>
      <c r="BFV133" s="86"/>
      <c r="BFW133" s="86"/>
      <c r="BFX133" s="86"/>
      <c r="BFY133" s="86"/>
      <c r="BFZ133" s="86"/>
      <c r="BGA133" s="86"/>
      <c r="BGB133" s="86"/>
      <c r="BGC133" s="86"/>
      <c r="BGD133" s="86"/>
      <c r="BGE133" s="86"/>
      <c r="BGF133" s="86"/>
      <c r="BGG133" s="86"/>
      <c r="BGH133" s="86"/>
      <c r="BGI133" s="86"/>
      <c r="BGJ133" s="86"/>
      <c r="BGK133" s="86"/>
      <c r="BGL133" s="86"/>
      <c r="BGM133" s="86"/>
      <c r="BGN133" s="86"/>
      <c r="BGO133" s="86"/>
      <c r="BGP133" s="86"/>
      <c r="BGQ133" s="86"/>
      <c r="BGR133" s="86"/>
      <c r="BGS133" s="86"/>
      <c r="BGT133" s="86"/>
      <c r="BGU133" s="86"/>
      <c r="BGV133" s="86"/>
      <c r="BGW133" s="86"/>
      <c r="BGX133" s="86"/>
      <c r="BGY133" s="86"/>
      <c r="BGZ133" s="86"/>
      <c r="BHA133" s="86"/>
      <c r="BHB133" s="86"/>
      <c r="BHC133" s="86"/>
      <c r="BHD133" s="86"/>
      <c r="BHE133" s="86"/>
      <c r="BHF133" s="86"/>
      <c r="BHG133" s="86"/>
      <c r="BHH133" s="86"/>
      <c r="BHI133" s="86"/>
      <c r="BHJ133" s="86"/>
      <c r="BHK133" s="86"/>
      <c r="BHL133" s="86"/>
      <c r="BHM133" s="86"/>
      <c r="BHN133" s="86"/>
      <c r="BHO133" s="86"/>
      <c r="BHP133" s="86"/>
      <c r="BHQ133" s="86"/>
      <c r="BHR133" s="86"/>
      <c r="BHS133" s="86"/>
      <c r="BHT133" s="86"/>
      <c r="BHU133" s="86"/>
      <c r="BHV133" s="86"/>
      <c r="BHW133" s="86"/>
      <c r="BHX133" s="86"/>
      <c r="BHY133" s="86"/>
      <c r="BHZ133" s="86"/>
      <c r="BIA133" s="86"/>
      <c r="BIB133" s="86"/>
      <c r="BIC133" s="86"/>
      <c r="BID133" s="86"/>
      <c r="BIE133" s="86"/>
      <c r="BIF133" s="86"/>
      <c r="BIG133" s="86"/>
      <c r="BIH133" s="86"/>
      <c r="BII133" s="86"/>
      <c r="BIJ133" s="86"/>
      <c r="BIK133" s="86"/>
      <c r="BIL133" s="86"/>
      <c r="BIM133" s="86"/>
      <c r="BIN133" s="86"/>
      <c r="BIO133" s="86"/>
      <c r="BIP133" s="86"/>
      <c r="BIQ133" s="86"/>
      <c r="BIR133" s="86"/>
      <c r="BIS133" s="86"/>
      <c r="BIT133" s="86"/>
      <c r="BIU133" s="86"/>
      <c r="BIV133" s="86"/>
      <c r="BIW133" s="86"/>
      <c r="BIX133" s="86"/>
      <c r="BIY133" s="86"/>
      <c r="BIZ133" s="86"/>
      <c r="BJA133" s="86"/>
      <c r="BJB133" s="86"/>
      <c r="BJC133" s="86"/>
      <c r="BJD133" s="86"/>
      <c r="BJE133" s="86"/>
      <c r="BJF133" s="86"/>
      <c r="BJG133" s="86"/>
      <c r="BJH133" s="86"/>
      <c r="BJI133" s="86"/>
      <c r="BJJ133" s="86"/>
      <c r="BJK133" s="86"/>
      <c r="BJL133" s="86"/>
      <c r="BJM133" s="86"/>
      <c r="BJN133" s="86"/>
      <c r="BJO133" s="86"/>
      <c r="BJP133" s="86"/>
      <c r="BJQ133" s="86"/>
      <c r="BJR133" s="86"/>
      <c r="BJS133" s="86"/>
      <c r="BJT133" s="86"/>
      <c r="BJU133" s="86"/>
      <c r="BJV133" s="86"/>
      <c r="BJW133" s="86"/>
      <c r="BJX133" s="86"/>
      <c r="BJY133" s="86"/>
      <c r="BJZ133" s="86"/>
      <c r="BKA133" s="86"/>
      <c r="BKB133" s="86"/>
      <c r="BKC133" s="86"/>
      <c r="BKD133" s="86"/>
      <c r="BKE133" s="86"/>
      <c r="BKF133" s="86"/>
      <c r="BKG133" s="86"/>
      <c r="BKH133" s="86"/>
      <c r="BKI133" s="86"/>
      <c r="BKJ133" s="86"/>
      <c r="BKK133" s="86"/>
      <c r="BKL133" s="86"/>
      <c r="BKM133" s="86"/>
      <c r="BKN133" s="86"/>
      <c r="BKO133" s="86"/>
      <c r="BKP133" s="86"/>
      <c r="BKQ133" s="86"/>
      <c r="BKR133" s="86"/>
      <c r="BKS133" s="86"/>
      <c r="BKT133" s="86"/>
      <c r="BKU133" s="86"/>
      <c r="BKV133" s="86"/>
      <c r="BKW133" s="86"/>
      <c r="BKX133" s="86"/>
      <c r="BKY133" s="86"/>
      <c r="BKZ133" s="86"/>
      <c r="BLA133" s="86"/>
      <c r="BLB133" s="86"/>
      <c r="BLC133" s="86"/>
      <c r="BLD133" s="86"/>
      <c r="BLE133" s="86"/>
      <c r="BLF133" s="86"/>
      <c r="BLG133" s="86"/>
      <c r="BLH133" s="86"/>
      <c r="BLI133" s="86"/>
      <c r="BLJ133" s="86"/>
      <c r="BLK133" s="86"/>
      <c r="BLL133" s="86"/>
      <c r="BLM133" s="86"/>
      <c r="BLN133" s="86"/>
      <c r="BLO133" s="86"/>
      <c r="BLP133" s="86"/>
      <c r="BLQ133" s="86"/>
      <c r="BLR133" s="86"/>
      <c r="BLS133" s="86"/>
      <c r="BLT133" s="86"/>
      <c r="BLU133" s="86"/>
      <c r="BLV133" s="86"/>
      <c r="BLW133" s="86"/>
      <c r="BLX133" s="86"/>
      <c r="BLY133" s="86"/>
      <c r="BLZ133" s="86"/>
      <c r="BMA133" s="86"/>
      <c r="BMB133" s="86"/>
      <c r="BMC133" s="86"/>
      <c r="BMD133" s="86"/>
      <c r="BME133" s="86"/>
      <c r="BMF133" s="86"/>
      <c r="BMG133" s="86"/>
      <c r="BMH133" s="86"/>
      <c r="BMI133" s="86"/>
      <c r="BMJ133" s="86"/>
      <c r="BMK133" s="86"/>
      <c r="BML133" s="86"/>
      <c r="BMM133" s="86"/>
      <c r="BMN133" s="86"/>
      <c r="BMO133" s="86"/>
      <c r="BMP133" s="86"/>
      <c r="BMQ133" s="86"/>
      <c r="BMR133" s="86"/>
      <c r="BMS133" s="86"/>
      <c r="BMT133" s="86"/>
      <c r="BMU133" s="86"/>
      <c r="BMV133" s="86"/>
      <c r="BMW133" s="86"/>
      <c r="BMX133" s="86"/>
      <c r="BMY133" s="86"/>
      <c r="BMZ133" s="86"/>
      <c r="BNA133" s="86"/>
      <c r="BNB133" s="86"/>
      <c r="BNC133" s="86"/>
      <c r="BND133" s="86"/>
      <c r="BNE133" s="86"/>
      <c r="BNF133" s="86"/>
      <c r="BNG133" s="86"/>
      <c r="BNH133" s="86"/>
      <c r="BNI133" s="86"/>
      <c r="BNJ133" s="86"/>
      <c r="BNK133" s="86"/>
      <c r="BNL133" s="86"/>
      <c r="BNM133" s="86"/>
      <c r="BNN133" s="86"/>
      <c r="BNO133" s="86"/>
      <c r="BNP133" s="86"/>
      <c r="BNQ133" s="86"/>
      <c r="BNR133" s="86"/>
      <c r="BNS133" s="86"/>
      <c r="BNT133" s="86"/>
      <c r="BNU133" s="86"/>
      <c r="BNV133" s="86"/>
      <c r="BNW133" s="86"/>
      <c r="BNX133" s="86"/>
      <c r="BNY133" s="86"/>
      <c r="BNZ133" s="86"/>
      <c r="BOA133" s="86"/>
      <c r="BOB133" s="86"/>
      <c r="BOC133" s="86"/>
      <c r="BOD133" s="86"/>
      <c r="BOE133" s="86"/>
      <c r="BOF133" s="86"/>
      <c r="BOG133" s="86"/>
      <c r="BOH133" s="86"/>
      <c r="BOI133" s="86"/>
      <c r="BOJ133" s="86"/>
      <c r="BOK133" s="86"/>
      <c r="BOL133" s="86"/>
      <c r="BOM133" s="86"/>
      <c r="BON133" s="86"/>
      <c r="BOO133" s="86"/>
      <c r="BOP133" s="86"/>
      <c r="BOQ133" s="86"/>
      <c r="BOR133" s="86"/>
      <c r="BOS133" s="86"/>
      <c r="BOT133" s="86"/>
      <c r="BOU133" s="86"/>
      <c r="BOV133" s="86"/>
      <c r="BOW133" s="86"/>
      <c r="BOX133" s="86"/>
      <c r="BOY133" s="86"/>
      <c r="BOZ133" s="86"/>
      <c r="BPA133" s="86"/>
      <c r="BPB133" s="86"/>
      <c r="BPC133" s="86"/>
      <c r="BPD133" s="86"/>
      <c r="BPE133" s="86"/>
      <c r="BPF133" s="86"/>
      <c r="BPG133" s="86"/>
      <c r="BPH133" s="86"/>
      <c r="BPI133" s="86"/>
      <c r="BPJ133" s="86"/>
      <c r="BPK133" s="86"/>
      <c r="BPL133" s="86"/>
      <c r="BPM133" s="86"/>
      <c r="BPN133" s="86"/>
      <c r="BPO133" s="86"/>
      <c r="BPP133" s="86"/>
      <c r="BPQ133" s="86"/>
      <c r="BPR133" s="86"/>
      <c r="BPS133" s="86"/>
      <c r="BPT133" s="86"/>
      <c r="BPU133" s="86"/>
      <c r="BPV133" s="86"/>
      <c r="BPW133" s="86"/>
      <c r="BPX133" s="86"/>
      <c r="BPY133" s="86"/>
      <c r="BPZ133" s="86"/>
      <c r="BQA133" s="86"/>
      <c r="BQB133" s="86"/>
      <c r="BQC133" s="86"/>
      <c r="BQD133" s="86"/>
      <c r="BQE133" s="86"/>
      <c r="BQF133" s="86"/>
      <c r="BQG133" s="86"/>
      <c r="BQH133" s="86"/>
      <c r="BQI133" s="86"/>
      <c r="BQJ133" s="86"/>
      <c r="BQK133" s="86"/>
      <c r="BQL133" s="86"/>
      <c r="BQM133" s="86"/>
      <c r="BQN133" s="86"/>
      <c r="BQO133" s="86"/>
      <c r="BQP133" s="86"/>
      <c r="BQQ133" s="86"/>
      <c r="BQR133" s="86"/>
      <c r="BQS133" s="86"/>
      <c r="BQT133" s="86"/>
      <c r="BQU133" s="86"/>
      <c r="BQV133" s="86"/>
      <c r="BQW133" s="86"/>
      <c r="BQX133" s="86"/>
      <c r="BQY133" s="86"/>
      <c r="BQZ133" s="86"/>
      <c r="BRA133" s="86"/>
      <c r="BRB133" s="86"/>
      <c r="BRC133" s="86"/>
      <c r="BRD133" s="86"/>
      <c r="BRE133" s="86"/>
      <c r="BRF133" s="86"/>
      <c r="BRG133" s="86"/>
      <c r="BRH133" s="86"/>
      <c r="BRI133" s="86"/>
      <c r="BRJ133" s="86"/>
      <c r="BRK133" s="86"/>
      <c r="BRL133" s="86"/>
      <c r="BRM133" s="86"/>
      <c r="BRN133" s="86"/>
      <c r="BRO133" s="86"/>
      <c r="BRP133" s="86"/>
      <c r="BRQ133" s="86"/>
      <c r="BRR133" s="86"/>
      <c r="BRS133" s="86"/>
      <c r="BRT133" s="86"/>
      <c r="BRU133" s="86"/>
      <c r="BRV133" s="86"/>
      <c r="BRW133" s="86"/>
      <c r="BRX133" s="86"/>
      <c r="BRY133" s="86"/>
      <c r="BRZ133" s="86"/>
      <c r="BSA133" s="86"/>
      <c r="BSB133" s="86"/>
      <c r="BSC133" s="86"/>
      <c r="BSD133" s="86"/>
      <c r="BSE133" s="86"/>
      <c r="BSF133" s="86"/>
      <c r="BSG133" s="86"/>
      <c r="BSH133" s="86"/>
      <c r="BSI133" s="86"/>
      <c r="BSJ133" s="86"/>
      <c r="BSK133" s="86"/>
      <c r="BSL133" s="86"/>
      <c r="BSM133" s="86"/>
      <c r="BSN133" s="86"/>
      <c r="BSO133" s="86"/>
      <c r="BSP133" s="86"/>
      <c r="BSQ133" s="86"/>
      <c r="BSR133" s="86"/>
      <c r="BSS133" s="86"/>
      <c r="BST133" s="86"/>
      <c r="BSU133" s="86"/>
      <c r="BSV133" s="86"/>
      <c r="BSW133" s="86"/>
      <c r="BSX133" s="86"/>
      <c r="BSY133" s="86"/>
      <c r="BSZ133" s="86"/>
      <c r="BTA133" s="86"/>
      <c r="BTB133" s="86"/>
      <c r="BTC133" s="86"/>
      <c r="BTD133" s="86"/>
      <c r="BTE133" s="86"/>
      <c r="BTF133" s="86"/>
      <c r="BTG133" s="86"/>
      <c r="BTH133" s="86"/>
      <c r="BTI133" s="86"/>
      <c r="BTJ133" s="86"/>
      <c r="BTK133" s="86"/>
      <c r="BTL133" s="86"/>
      <c r="BTM133" s="86"/>
      <c r="BTN133" s="86"/>
      <c r="BTO133" s="86"/>
      <c r="BTP133" s="86"/>
      <c r="BTQ133" s="86"/>
      <c r="BTR133" s="86"/>
      <c r="BTS133" s="86"/>
      <c r="BTT133" s="86"/>
      <c r="BTU133" s="86"/>
      <c r="BTV133" s="86"/>
      <c r="BTW133" s="86"/>
      <c r="BTX133" s="86"/>
      <c r="BTY133" s="86"/>
      <c r="BTZ133" s="86"/>
      <c r="BUA133" s="86"/>
      <c r="BUB133" s="86"/>
      <c r="BUC133" s="86"/>
      <c r="BUD133" s="86"/>
      <c r="BUE133" s="86"/>
      <c r="BUF133" s="86"/>
      <c r="BUG133" s="86"/>
      <c r="BUH133" s="86"/>
      <c r="BUI133" s="86"/>
      <c r="BUJ133" s="86"/>
      <c r="BUK133" s="86"/>
      <c r="BUL133" s="86"/>
      <c r="BUM133" s="86"/>
      <c r="BUN133" s="86"/>
      <c r="BUO133" s="86"/>
      <c r="BUP133" s="86"/>
      <c r="BUQ133" s="86"/>
      <c r="BUR133" s="86"/>
      <c r="BUS133" s="86"/>
      <c r="BUT133" s="86"/>
      <c r="BUU133" s="86"/>
      <c r="BUV133" s="86"/>
      <c r="BUW133" s="86"/>
      <c r="BUX133" s="86"/>
      <c r="BUY133" s="86"/>
      <c r="BUZ133" s="86"/>
      <c r="BVA133" s="86"/>
      <c r="BVB133" s="86"/>
      <c r="BVC133" s="86"/>
      <c r="BVD133" s="86"/>
      <c r="BVE133" s="86"/>
      <c r="BVF133" s="86"/>
      <c r="BVG133" s="86"/>
      <c r="BVH133" s="86"/>
      <c r="BVI133" s="86"/>
      <c r="BVJ133" s="86"/>
      <c r="BVK133" s="86"/>
      <c r="BVL133" s="86"/>
      <c r="BVM133" s="86"/>
      <c r="BVN133" s="86"/>
      <c r="BVO133" s="86"/>
      <c r="BVP133" s="86"/>
      <c r="BVQ133" s="86"/>
      <c r="BVR133" s="86"/>
      <c r="BVS133" s="86"/>
      <c r="BVT133" s="86"/>
      <c r="BVU133" s="86"/>
      <c r="BVV133" s="86"/>
      <c r="BVW133" s="86"/>
      <c r="BVX133" s="86"/>
      <c r="BVY133" s="86"/>
      <c r="BVZ133" s="86"/>
      <c r="BWA133" s="86"/>
      <c r="BWB133" s="86"/>
      <c r="BWC133" s="86"/>
      <c r="BWD133" s="86"/>
      <c r="BWE133" s="86"/>
      <c r="BWF133" s="86"/>
      <c r="BWG133" s="86"/>
      <c r="BWH133" s="86"/>
      <c r="BWI133" s="86"/>
      <c r="BWJ133" s="86"/>
      <c r="BWK133" s="86"/>
      <c r="BWL133" s="86"/>
      <c r="BWM133" s="86"/>
      <c r="BWN133" s="86"/>
      <c r="BWO133" s="86"/>
      <c r="BWP133" s="86"/>
      <c r="BWQ133" s="86"/>
      <c r="BWR133" s="86"/>
      <c r="BWS133" s="86"/>
      <c r="BWT133" s="86"/>
      <c r="BWU133" s="86"/>
      <c r="BWV133" s="86"/>
      <c r="BWW133" s="86"/>
      <c r="BWX133" s="86"/>
      <c r="BWY133" s="86"/>
      <c r="BWZ133" s="86"/>
      <c r="BXA133" s="86"/>
      <c r="BXB133" s="86"/>
      <c r="BXC133" s="86"/>
      <c r="BXD133" s="86"/>
      <c r="BXE133" s="86"/>
      <c r="BXF133" s="86"/>
      <c r="BXG133" s="86"/>
      <c r="BXH133" s="86"/>
      <c r="BXI133" s="86"/>
      <c r="BXJ133" s="86"/>
      <c r="BXK133" s="86"/>
      <c r="BXL133" s="86"/>
      <c r="BXM133" s="86"/>
      <c r="BXN133" s="86"/>
      <c r="BXO133" s="86"/>
      <c r="BXP133" s="86"/>
      <c r="BXQ133" s="86"/>
      <c r="BXR133" s="86"/>
      <c r="BXS133" s="86"/>
      <c r="BXT133" s="86"/>
      <c r="BXU133" s="86"/>
      <c r="BXV133" s="86"/>
      <c r="BXW133" s="86"/>
      <c r="BXX133" s="86"/>
      <c r="BXY133" s="86"/>
      <c r="BXZ133" s="86"/>
      <c r="BYA133" s="86"/>
      <c r="BYB133" s="86"/>
      <c r="BYC133" s="86"/>
      <c r="BYD133" s="86"/>
      <c r="BYE133" s="86"/>
      <c r="BYF133" s="86"/>
      <c r="BYG133" s="86"/>
      <c r="BYH133" s="86"/>
      <c r="BYI133" s="86"/>
      <c r="BYJ133" s="86"/>
      <c r="BYK133" s="86"/>
      <c r="BYL133" s="86"/>
      <c r="BYM133" s="86"/>
      <c r="BYN133" s="86"/>
      <c r="BYO133" s="86"/>
      <c r="BYP133" s="86"/>
      <c r="BYQ133" s="86"/>
      <c r="BYR133" s="86"/>
      <c r="BYS133" s="86"/>
      <c r="BYT133" s="86"/>
      <c r="BYU133" s="86"/>
      <c r="BYV133" s="86"/>
      <c r="BYW133" s="86"/>
      <c r="BYX133" s="86"/>
      <c r="BYY133" s="86"/>
      <c r="BYZ133" s="86"/>
      <c r="BZA133" s="86"/>
      <c r="BZB133" s="86"/>
      <c r="BZC133" s="86"/>
      <c r="BZD133" s="86"/>
      <c r="BZE133" s="86"/>
      <c r="BZF133" s="86"/>
      <c r="BZG133" s="86"/>
      <c r="BZH133" s="86"/>
      <c r="BZI133" s="86"/>
      <c r="BZJ133" s="86"/>
      <c r="BZK133" s="86"/>
      <c r="BZL133" s="86"/>
      <c r="BZM133" s="86"/>
      <c r="BZN133" s="86"/>
      <c r="BZO133" s="86"/>
      <c r="BZP133" s="86"/>
      <c r="BZQ133" s="86"/>
      <c r="BZR133" s="86"/>
      <c r="BZS133" s="86"/>
      <c r="BZT133" s="86"/>
      <c r="BZU133" s="86"/>
      <c r="BZV133" s="86"/>
      <c r="BZW133" s="86"/>
      <c r="BZX133" s="86"/>
      <c r="BZY133" s="86"/>
      <c r="BZZ133" s="86"/>
      <c r="CAA133" s="86"/>
      <c r="CAB133" s="86"/>
      <c r="CAC133" s="86"/>
      <c r="CAD133" s="86"/>
      <c r="CAE133" s="86"/>
      <c r="CAF133" s="86"/>
      <c r="CAG133" s="86"/>
      <c r="CAH133" s="86"/>
      <c r="CAI133" s="86"/>
      <c r="CAJ133" s="86"/>
      <c r="CAK133" s="86"/>
      <c r="CAL133" s="86"/>
      <c r="CAM133" s="86"/>
      <c r="CAN133" s="86"/>
      <c r="CAO133" s="86"/>
      <c r="CAP133" s="86"/>
      <c r="CAQ133" s="86"/>
      <c r="CAR133" s="86"/>
      <c r="CAS133" s="86"/>
      <c r="CAT133" s="86"/>
      <c r="CAU133" s="86"/>
      <c r="CAV133" s="86"/>
      <c r="CAW133" s="86"/>
      <c r="CAX133" s="86"/>
      <c r="CAY133" s="86"/>
      <c r="CAZ133" s="86"/>
      <c r="CBA133" s="86"/>
      <c r="CBB133" s="86"/>
      <c r="CBC133" s="86"/>
      <c r="CBD133" s="86"/>
      <c r="CBE133" s="86"/>
      <c r="CBF133" s="86"/>
      <c r="CBG133" s="86"/>
      <c r="CBH133" s="86"/>
      <c r="CBI133" s="86"/>
      <c r="CBJ133" s="86"/>
      <c r="CBK133" s="86"/>
      <c r="CBL133" s="86"/>
      <c r="CBM133" s="86"/>
      <c r="CBN133" s="86"/>
      <c r="CBO133" s="86"/>
      <c r="CBP133" s="86"/>
      <c r="CBQ133" s="86"/>
      <c r="CBR133" s="86"/>
      <c r="CBS133" s="86"/>
      <c r="CBT133" s="86"/>
      <c r="CBU133" s="86"/>
      <c r="CBV133" s="86"/>
      <c r="CBW133" s="86"/>
      <c r="CBX133" s="86"/>
      <c r="CBY133" s="86"/>
      <c r="CBZ133" s="86"/>
      <c r="CCA133" s="86"/>
      <c r="CCB133" s="86"/>
      <c r="CCC133" s="86"/>
      <c r="CCD133" s="86"/>
      <c r="CCE133" s="86"/>
      <c r="CCF133" s="86"/>
      <c r="CCG133" s="86"/>
      <c r="CCH133" s="86"/>
      <c r="CCI133" s="86"/>
      <c r="CCJ133" s="86"/>
      <c r="CCK133" s="86"/>
      <c r="CCL133" s="86"/>
      <c r="CCM133" s="86"/>
      <c r="CCN133" s="86"/>
      <c r="CCO133" s="86"/>
      <c r="CCP133" s="86"/>
      <c r="CCQ133" s="86"/>
      <c r="CCR133" s="86"/>
      <c r="CCS133" s="86"/>
      <c r="CCT133" s="86"/>
      <c r="CCU133" s="86"/>
      <c r="CCV133" s="86"/>
      <c r="CCW133" s="86"/>
      <c r="CCX133" s="86"/>
      <c r="CCY133" s="86"/>
      <c r="CCZ133" s="86"/>
      <c r="CDA133" s="86"/>
      <c r="CDB133" s="86"/>
      <c r="CDC133" s="86"/>
      <c r="CDD133" s="86"/>
      <c r="CDE133" s="86"/>
      <c r="CDF133" s="86"/>
      <c r="CDG133" s="86"/>
      <c r="CDH133" s="86"/>
      <c r="CDI133" s="86"/>
      <c r="CDJ133" s="86"/>
      <c r="CDK133" s="86"/>
      <c r="CDL133" s="86"/>
      <c r="CDM133" s="86"/>
      <c r="CDN133" s="86"/>
      <c r="CDO133" s="86"/>
      <c r="CDP133" s="86"/>
      <c r="CDQ133" s="86"/>
      <c r="CDR133" s="86"/>
      <c r="CDS133" s="86"/>
      <c r="CDT133" s="86"/>
      <c r="CDU133" s="86"/>
      <c r="CDV133" s="86"/>
      <c r="CDW133" s="86"/>
      <c r="CDX133" s="86"/>
      <c r="CDY133" s="86"/>
      <c r="CDZ133" s="86"/>
      <c r="CEA133" s="86"/>
      <c r="CEB133" s="86"/>
      <c r="CEC133" s="86"/>
      <c r="CED133" s="86"/>
      <c r="CEE133" s="86"/>
      <c r="CEF133" s="86"/>
      <c r="CEG133" s="86"/>
      <c r="CEH133" s="86"/>
      <c r="CEI133" s="86"/>
      <c r="CEJ133" s="86"/>
      <c r="CEK133" s="86"/>
      <c r="CEL133" s="86"/>
      <c r="CEM133" s="86"/>
      <c r="CEN133" s="86"/>
      <c r="CEO133" s="86"/>
      <c r="CEP133" s="86"/>
      <c r="CEQ133" s="86"/>
      <c r="CER133" s="86"/>
      <c r="CES133" s="86"/>
      <c r="CET133" s="86"/>
      <c r="CEU133" s="86"/>
      <c r="CEV133" s="86"/>
      <c r="CEW133" s="86"/>
      <c r="CEX133" s="86"/>
      <c r="CEY133" s="86"/>
      <c r="CEZ133" s="86"/>
      <c r="CFA133" s="86"/>
      <c r="CFB133" s="86"/>
      <c r="CFC133" s="86"/>
      <c r="CFD133" s="86"/>
      <c r="CFE133" s="86"/>
      <c r="CFF133" s="86"/>
      <c r="CFG133" s="86"/>
      <c r="CFH133" s="86"/>
      <c r="CFI133" s="86"/>
      <c r="CFJ133" s="86"/>
      <c r="CFK133" s="86"/>
      <c r="CFL133" s="86"/>
      <c r="CFM133" s="86"/>
      <c r="CFN133" s="86"/>
      <c r="CFO133" s="86"/>
      <c r="CFP133" s="86"/>
      <c r="CFQ133" s="86"/>
      <c r="CFR133" s="86"/>
      <c r="CFS133" s="86"/>
      <c r="CFT133" s="86"/>
      <c r="CFU133" s="86"/>
      <c r="CFV133" s="86"/>
      <c r="CFW133" s="86"/>
      <c r="CFX133" s="86"/>
      <c r="CFY133" s="86"/>
      <c r="CFZ133" s="86"/>
      <c r="CGA133" s="86"/>
      <c r="CGB133" s="86"/>
      <c r="CGC133" s="86"/>
      <c r="CGD133" s="86"/>
      <c r="CGE133" s="86"/>
      <c r="CGF133" s="86"/>
      <c r="CGG133" s="86"/>
      <c r="CGH133" s="86"/>
      <c r="CGI133" s="86"/>
      <c r="CGJ133" s="86"/>
      <c r="CGK133" s="86"/>
      <c r="CGL133" s="86"/>
      <c r="CGM133" s="86"/>
      <c r="CGN133" s="86"/>
      <c r="CGO133" s="86"/>
      <c r="CGP133" s="86"/>
      <c r="CGQ133" s="86"/>
      <c r="CGR133" s="86"/>
      <c r="CGS133" s="86"/>
      <c r="CGT133" s="86"/>
      <c r="CGU133" s="86"/>
      <c r="CGV133" s="86"/>
      <c r="CGW133" s="86"/>
      <c r="CGX133" s="86"/>
      <c r="CGY133" s="86"/>
      <c r="CGZ133" s="86"/>
      <c r="CHA133" s="86"/>
      <c r="CHB133" s="86"/>
      <c r="CHC133" s="86"/>
      <c r="CHD133" s="86"/>
      <c r="CHE133" s="86"/>
      <c r="CHF133" s="86"/>
      <c r="CHG133" s="86"/>
      <c r="CHH133" s="86"/>
      <c r="CHI133" s="86"/>
      <c r="CHJ133" s="86"/>
      <c r="CHK133" s="86"/>
      <c r="CHL133" s="86"/>
      <c r="CHM133" s="86"/>
      <c r="CHN133" s="86"/>
      <c r="CHO133" s="86"/>
      <c r="CHP133" s="86"/>
      <c r="CHQ133" s="86"/>
      <c r="CHR133" s="86"/>
      <c r="CHS133" s="86"/>
      <c r="CHT133" s="86"/>
      <c r="CHU133" s="86"/>
      <c r="CHV133" s="86"/>
      <c r="CHW133" s="86"/>
      <c r="CHX133" s="86"/>
      <c r="CHY133" s="86"/>
      <c r="CHZ133" s="86"/>
      <c r="CIA133" s="86"/>
      <c r="CIB133" s="86"/>
      <c r="CIC133" s="86"/>
      <c r="CID133" s="86"/>
      <c r="CIE133" s="86"/>
      <c r="CIF133" s="86"/>
      <c r="CIG133" s="86"/>
      <c r="CIH133" s="86"/>
      <c r="CII133" s="86"/>
      <c r="CIJ133" s="86"/>
      <c r="CIK133" s="86"/>
      <c r="CIL133" s="86"/>
      <c r="CIM133" s="86"/>
      <c r="CIN133" s="86"/>
      <c r="CIO133" s="86"/>
      <c r="CIP133" s="86"/>
      <c r="CIQ133" s="86"/>
      <c r="CIR133" s="86"/>
      <c r="CIS133" s="86"/>
      <c r="CIT133" s="86"/>
      <c r="CIU133" s="86"/>
      <c r="CIV133" s="86"/>
      <c r="CIW133" s="86"/>
      <c r="CIX133" s="86"/>
      <c r="CIY133" s="86"/>
      <c r="CIZ133" s="86"/>
      <c r="CJA133" s="86"/>
      <c r="CJB133" s="86"/>
      <c r="CJC133" s="86"/>
      <c r="CJD133" s="86"/>
      <c r="CJE133" s="86"/>
      <c r="CJF133" s="86"/>
      <c r="CJG133" s="86"/>
      <c r="CJH133" s="86"/>
      <c r="CJI133" s="86"/>
      <c r="CJJ133" s="86"/>
      <c r="CJK133" s="86"/>
      <c r="CJL133" s="86"/>
      <c r="CJM133" s="86"/>
      <c r="CJN133" s="86"/>
      <c r="CJO133" s="86"/>
      <c r="CJP133" s="86"/>
      <c r="CJQ133" s="86"/>
      <c r="CJR133" s="86"/>
      <c r="CJS133" s="86"/>
      <c r="CJT133" s="86"/>
      <c r="CJU133" s="86"/>
      <c r="CJV133" s="86"/>
      <c r="CJW133" s="86"/>
      <c r="CJX133" s="86"/>
      <c r="CJY133" s="86"/>
      <c r="CJZ133" s="86"/>
      <c r="CKA133" s="86"/>
      <c r="CKB133" s="86"/>
      <c r="CKC133" s="86"/>
      <c r="CKD133" s="86"/>
      <c r="CKE133" s="86"/>
      <c r="CKF133" s="86"/>
      <c r="CKG133" s="86"/>
      <c r="CKH133" s="86"/>
      <c r="CKI133" s="86"/>
      <c r="CKJ133" s="86"/>
      <c r="CKK133" s="86"/>
      <c r="CKL133" s="86"/>
      <c r="CKM133" s="86"/>
      <c r="CKN133" s="86"/>
      <c r="CKO133" s="86"/>
      <c r="CKP133" s="86"/>
      <c r="CKQ133" s="86"/>
      <c r="CKR133" s="86"/>
      <c r="CKS133" s="86"/>
      <c r="CKT133" s="86"/>
      <c r="CKU133" s="86"/>
      <c r="CKV133" s="86"/>
      <c r="CKW133" s="86"/>
      <c r="CKX133" s="86"/>
      <c r="CKY133" s="86"/>
      <c r="CKZ133" s="86"/>
      <c r="CLA133" s="86"/>
      <c r="CLB133" s="86"/>
      <c r="CLC133" s="86"/>
      <c r="CLD133" s="86"/>
      <c r="CLE133" s="86"/>
      <c r="CLF133" s="86"/>
      <c r="CLG133" s="86"/>
      <c r="CLH133" s="86"/>
      <c r="CLI133" s="86"/>
      <c r="CLJ133" s="86"/>
      <c r="CLK133" s="86"/>
      <c r="CLL133" s="86"/>
      <c r="CLM133" s="86"/>
      <c r="CLN133" s="86"/>
      <c r="CLO133" s="86"/>
      <c r="CLP133" s="86"/>
      <c r="CLQ133" s="86"/>
      <c r="CLR133" s="86"/>
      <c r="CLS133" s="86"/>
      <c r="CLT133" s="86"/>
      <c r="CLU133" s="86"/>
      <c r="CLV133" s="86"/>
      <c r="CLW133" s="86"/>
      <c r="CLX133" s="86"/>
      <c r="CLY133" s="86"/>
      <c r="CLZ133" s="86"/>
      <c r="CMA133" s="86"/>
      <c r="CMB133" s="86"/>
      <c r="CMC133" s="86"/>
      <c r="CMD133" s="86"/>
      <c r="CME133" s="86"/>
      <c r="CMF133" s="86"/>
      <c r="CMG133" s="86"/>
      <c r="CMH133" s="86"/>
      <c r="CMI133" s="86"/>
      <c r="CMJ133" s="86"/>
      <c r="CMK133" s="86"/>
      <c r="CML133" s="86"/>
      <c r="CMM133" s="86"/>
      <c r="CMN133" s="86"/>
      <c r="CMO133" s="86"/>
      <c r="CMP133" s="86"/>
      <c r="CMQ133" s="86"/>
      <c r="CMR133" s="86"/>
      <c r="CMS133" s="86"/>
      <c r="CMT133" s="86"/>
      <c r="CMU133" s="86"/>
      <c r="CMV133" s="86"/>
      <c r="CMW133" s="86"/>
      <c r="CMX133" s="86"/>
      <c r="CMY133" s="86"/>
      <c r="CMZ133" s="86"/>
      <c r="CNA133" s="86"/>
      <c r="CNB133" s="86"/>
      <c r="CNC133" s="86"/>
      <c r="CND133" s="86"/>
      <c r="CNE133" s="86"/>
      <c r="CNF133" s="86"/>
      <c r="CNG133" s="86"/>
      <c r="CNH133" s="86"/>
      <c r="CNI133" s="86"/>
      <c r="CNJ133" s="86"/>
      <c r="CNK133" s="86"/>
      <c r="CNL133" s="86"/>
      <c r="CNM133" s="86"/>
      <c r="CNN133" s="86"/>
      <c r="CNO133" s="86"/>
      <c r="CNP133" s="86"/>
      <c r="CNQ133" s="86"/>
      <c r="CNR133" s="86"/>
      <c r="CNS133" s="86"/>
      <c r="CNT133" s="86"/>
      <c r="CNU133" s="86"/>
      <c r="CNV133" s="86"/>
      <c r="CNW133" s="86"/>
      <c r="CNX133" s="86"/>
      <c r="CNY133" s="86"/>
      <c r="CNZ133" s="86"/>
      <c r="COA133" s="86"/>
      <c r="COB133" s="86"/>
      <c r="COC133" s="86"/>
      <c r="COD133" s="86"/>
      <c r="COE133" s="86"/>
      <c r="COF133" s="86"/>
      <c r="COG133" s="86"/>
      <c r="COH133" s="86"/>
      <c r="COI133" s="86"/>
      <c r="COJ133" s="86"/>
      <c r="COK133" s="86"/>
      <c r="COL133" s="86"/>
      <c r="COM133" s="86"/>
      <c r="CON133" s="86"/>
      <c r="COO133" s="86"/>
      <c r="COP133" s="86"/>
      <c r="COQ133" s="86"/>
      <c r="COR133" s="86"/>
      <c r="COS133" s="86"/>
      <c r="COT133" s="86"/>
      <c r="COU133" s="86"/>
      <c r="COV133" s="86"/>
      <c r="COW133" s="86"/>
      <c r="COX133" s="86"/>
      <c r="COY133" s="86"/>
      <c r="COZ133" s="86"/>
      <c r="CPA133" s="86"/>
      <c r="CPB133" s="86"/>
      <c r="CPC133" s="86"/>
      <c r="CPD133" s="86"/>
      <c r="CPE133" s="86"/>
      <c r="CPF133" s="86"/>
      <c r="CPG133" s="86"/>
      <c r="CPH133" s="86"/>
      <c r="CPI133" s="86"/>
      <c r="CPJ133" s="86"/>
      <c r="CPK133" s="86"/>
      <c r="CPL133" s="86"/>
      <c r="CPM133" s="86"/>
      <c r="CPN133" s="86"/>
      <c r="CPO133" s="86"/>
      <c r="CPP133" s="86"/>
      <c r="CPQ133" s="86"/>
      <c r="CPR133" s="86"/>
      <c r="CPS133" s="86"/>
      <c r="CPT133" s="86"/>
      <c r="CPU133" s="86"/>
      <c r="CPV133" s="86"/>
      <c r="CPW133" s="86"/>
      <c r="CPX133" s="86"/>
      <c r="CPY133" s="86"/>
      <c r="CPZ133" s="86"/>
      <c r="CQA133" s="86"/>
      <c r="CQB133" s="86"/>
      <c r="CQC133" s="86"/>
      <c r="CQD133" s="86"/>
      <c r="CQE133" s="86"/>
      <c r="CQF133" s="86"/>
      <c r="CQG133" s="86"/>
      <c r="CQH133" s="86"/>
      <c r="CQI133" s="86"/>
      <c r="CQJ133" s="86"/>
      <c r="CQK133" s="86"/>
      <c r="CQL133" s="86"/>
      <c r="CQM133" s="86"/>
      <c r="CQN133" s="86"/>
      <c r="CQO133" s="86"/>
      <c r="CQP133" s="86"/>
      <c r="CQQ133" s="86"/>
      <c r="CQR133" s="86"/>
      <c r="CQS133" s="86"/>
      <c r="CQT133" s="86"/>
      <c r="CQU133" s="86"/>
      <c r="CQV133" s="86"/>
      <c r="CQW133" s="86"/>
      <c r="CQX133" s="86"/>
      <c r="CQY133" s="86"/>
      <c r="CQZ133" s="86"/>
      <c r="CRA133" s="86"/>
      <c r="CRB133" s="86"/>
      <c r="CRC133" s="86"/>
      <c r="CRD133" s="86"/>
      <c r="CRE133" s="86"/>
      <c r="CRF133" s="86"/>
      <c r="CRG133" s="86"/>
      <c r="CRH133" s="86"/>
      <c r="CRI133" s="86"/>
      <c r="CRJ133" s="86"/>
      <c r="CRK133" s="86"/>
      <c r="CRL133" s="86"/>
      <c r="CRM133" s="86"/>
      <c r="CRN133" s="86"/>
      <c r="CRO133" s="86"/>
      <c r="CRP133" s="86"/>
      <c r="CRQ133" s="86"/>
      <c r="CRR133" s="86"/>
      <c r="CRS133" s="86"/>
      <c r="CRT133" s="86"/>
      <c r="CRU133" s="86"/>
      <c r="CRV133" s="86"/>
      <c r="CRW133" s="86"/>
      <c r="CRX133" s="86"/>
      <c r="CRY133" s="86"/>
      <c r="CRZ133" s="86"/>
      <c r="CSA133" s="86"/>
      <c r="CSB133" s="86"/>
      <c r="CSC133" s="86"/>
      <c r="CSD133" s="86"/>
      <c r="CSE133" s="86"/>
      <c r="CSF133" s="86"/>
      <c r="CSG133" s="86"/>
      <c r="CSH133" s="86"/>
      <c r="CSI133" s="86"/>
      <c r="CSJ133" s="86"/>
      <c r="CSK133" s="86"/>
      <c r="CSL133" s="86"/>
      <c r="CSM133" s="86"/>
      <c r="CSN133" s="86"/>
      <c r="CSO133" s="86"/>
      <c r="CSP133" s="86"/>
      <c r="CSQ133" s="86"/>
      <c r="CSR133" s="86"/>
      <c r="CSS133" s="86"/>
      <c r="CST133" s="86"/>
      <c r="CSU133" s="86"/>
      <c r="CSV133" s="86"/>
      <c r="CSW133" s="86"/>
      <c r="CSX133" s="86"/>
      <c r="CSY133" s="86"/>
      <c r="CSZ133" s="86"/>
      <c r="CTA133" s="86"/>
      <c r="CTB133" s="86"/>
      <c r="CTC133" s="86"/>
      <c r="CTD133" s="86"/>
      <c r="CTE133" s="86"/>
      <c r="CTF133" s="86"/>
      <c r="CTG133" s="86"/>
      <c r="CTH133" s="86"/>
      <c r="CTI133" s="86"/>
      <c r="CTJ133" s="86"/>
      <c r="CTK133" s="86"/>
      <c r="CTL133" s="86"/>
      <c r="CTM133" s="86"/>
      <c r="CTN133" s="86"/>
      <c r="CTO133" s="86"/>
      <c r="CTP133" s="86"/>
      <c r="CTQ133" s="86"/>
      <c r="CTR133" s="86"/>
      <c r="CTS133" s="86"/>
      <c r="CTT133" s="86"/>
      <c r="CTU133" s="86"/>
      <c r="CTV133" s="86"/>
      <c r="CTW133" s="86"/>
      <c r="CTX133" s="86"/>
      <c r="CTY133" s="86"/>
      <c r="CTZ133" s="86"/>
      <c r="CUA133" s="86"/>
      <c r="CUB133" s="86"/>
      <c r="CUC133" s="86"/>
      <c r="CUD133" s="86"/>
      <c r="CUE133" s="86"/>
      <c r="CUF133" s="86"/>
      <c r="CUG133" s="86"/>
      <c r="CUH133" s="86"/>
      <c r="CUI133" s="86"/>
      <c r="CUJ133" s="86"/>
      <c r="CUK133" s="86"/>
      <c r="CUL133" s="86"/>
      <c r="CUM133" s="86"/>
      <c r="CUN133" s="86"/>
      <c r="CUO133" s="86"/>
      <c r="CUP133" s="86"/>
      <c r="CUQ133" s="86"/>
      <c r="CUR133" s="86"/>
      <c r="CUS133" s="86"/>
      <c r="CUT133" s="86"/>
      <c r="CUU133" s="86"/>
      <c r="CUV133" s="86"/>
      <c r="CUW133" s="86"/>
      <c r="CUX133" s="86"/>
      <c r="CUY133" s="86"/>
      <c r="CUZ133" s="86"/>
      <c r="CVA133" s="86"/>
      <c r="CVB133" s="86"/>
      <c r="CVC133" s="86"/>
      <c r="CVD133" s="86"/>
      <c r="CVE133" s="86"/>
      <c r="CVF133" s="86"/>
      <c r="CVG133" s="86"/>
      <c r="CVH133" s="86"/>
      <c r="CVI133" s="86"/>
      <c r="CVJ133" s="86"/>
      <c r="CVK133" s="86"/>
      <c r="CVL133" s="86"/>
      <c r="CVM133" s="86"/>
      <c r="CVN133" s="86"/>
      <c r="CVO133" s="86"/>
      <c r="CVP133" s="86"/>
      <c r="CVQ133" s="86"/>
      <c r="CVR133" s="86"/>
      <c r="CVS133" s="86"/>
      <c r="CVT133" s="86"/>
      <c r="CVU133" s="86"/>
      <c r="CVV133" s="86"/>
      <c r="CVW133" s="86"/>
      <c r="CVX133" s="86"/>
      <c r="CVY133" s="86"/>
      <c r="CVZ133" s="86"/>
      <c r="CWA133" s="86"/>
      <c r="CWB133" s="86"/>
      <c r="CWC133" s="86"/>
      <c r="CWD133" s="86"/>
      <c r="CWE133" s="86"/>
      <c r="CWF133" s="86"/>
      <c r="CWG133" s="86"/>
      <c r="CWH133" s="86"/>
      <c r="CWI133" s="86"/>
      <c r="CWJ133" s="86"/>
      <c r="CWK133" s="86"/>
      <c r="CWL133" s="86"/>
      <c r="CWM133" s="86"/>
      <c r="CWN133" s="86"/>
      <c r="CWO133" s="86"/>
      <c r="CWP133" s="86"/>
      <c r="CWQ133" s="86"/>
      <c r="CWR133" s="86"/>
      <c r="CWS133" s="86"/>
      <c r="CWT133" s="86"/>
      <c r="CWU133" s="86"/>
      <c r="CWV133" s="86"/>
      <c r="CWW133" s="86"/>
      <c r="CWX133" s="86"/>
      <c r="CWY133" s="86"/>
      <c r="CWZ133" s="86"/>
      <c r="CXA133" s="86"/>
      <c r="CXB133" s="86"/>
      <c r="CXC133" s="86"/>
      <c r="CXD133" s="86"/>
      <c r="CXE133" s="86"/>
      <c r="CXF133" s="86"/>
      <c r="CXG133" s="86"/>
      <c r="CXH133" s="86"/>
      <c r="CXI133" s="86"/>
      <c r="CXJ133" s="86"/>
      <c r="CXK133" s="86"/>
      <c r="CXL133" s="86"/>
      <c r="CXM133" s="86"/>
      <c r="CXN133" s="86"/>
      <c r="CXO133" s="86"/>
      <c r="CXP133" s="86"/>
      <c r="CXQ133" s="86"/>
      <c r="CXR133" s="86"/>
      <c r="CXS133" s="86"/>
      <c r="CXT133" s="86"/>
      <c r="CXU133" s="86"/>
      <c r="CXV133" s="86"/>
      <c r="CXW133" s="86"/>
      <c r="CXX133" s="86"/>
      <c r="CXY133" s="86"/>
      <c r="CXZ133" s="86"/>
      <c r="CYA133" s="86"/>
      <c r="CYB133" s="86"/>
      <c r="CYC133" s="86"/>
      <c r="CYD133" s="86"/>
      <c r="CYE133" s="86"/>
      <c r="CYF133" s="86"/>
      <c r="CYG133" s="86"/>
      <c r="CYH133" s="86"/>
      <c r="CYI133" s="86"/>
      <c r="CYJ133" s="86"/>
      <c r="CYK133" s="86"/>
      <c r="CYL133" s="86"/>
      <c r="CYM133" s="86"/>
      <c r="CYN133" s="86"/>
      <c r="CYO133" s="86"/>
      <c r="CYP133" s="86"/>
      <c r="CYQ133" s="86"/>
      <c r="CYR133" s="86"/>
      <c r="CYS133" s="86"/>
      <c r="CYT133" s="86"/>
      <c r="CYU133" s="86"/>
      <c r="CYV133" s="86"/>
      <c r="CYW133" s="86"/>
      <c r="CYX133" s="86"/>
      <c r="CYY133" s="86"/>
      <c r="CYZ133" s="86"/>
      <c r="CZA133" s="86"/>
      <c r="CZB133" s="86"/>
      <c r="CZC133" s="86"/>
      <c r="CZD133" s="86"/>
      <c r="CZE133" s="86"/>
      <c r="CZF133" s="86"/>
      <c r="CZG133" s="86"/>
      <c r="CZH133" s="86"/>
      <c r="CZI133" s="86"/>
      <c r="CZJ133" s="86"/>
      <c r="CZK133" s="86"/>
      <c r="CZL133" s="86"/>
      <c r="CZM133" s="86"/>
      <c r="CZN133" s="86"/>
      <c r="CZO133" s="86"/>
      <c r="CZP133" s="86"/>
      <c r="CZQ133" s="86"/>
      <c r="CZR133" s="86"/>
      <c r="CZS133" s="86"/>
      <c r="CZT133" s="86"/>
      <c r="CZU133" s="86"/>
      <c r="CZV133" s="86"/>
      <c r="CZW133" s="86"/>
      <c r="CZX133" s="86"/>
      <c r="CZY133" s="86"/>
      <c r="CZZ133" s="86"/>
      <c r="DAA133" s="86"/>
      <c r="DAB133" s="86"/>
      <c r="DAC133" s="86"/>
      <c r="DAD133" s="86"/>
      <c r="DAE133" s="86"/>
      <c r="DAF133" s="86"/>
      <c r="DAG133" s="86"/>
      <c r="DAH133" s="86"/>
      <c r="DAI133" s="86"/>
      <c r="DAJ133" s="86"/>
      <c r="DAK133" s="86"/>
      <c r="DAL133" s="86"/>
      <c r="DAM133" s="86"/>
      <c r="DAN133" s="86"/>
      <c r="DAO133" s="86"/>
      <c r="DAP133" s="86"/>
      <c r="DAQ133" s="86"/>
      <c r="DAR133" s="86"/>
      <c r="DAS133" s="86"/>
      <c r="DAT133" s="86"/>
      <c r="DAU133" s="86"/>
      <c r="DAV133" s="86"/>
      <c r="DAW133" s="86"/>
      <c r="DAX133" s="86"/>
      <c r="DAY133" s="86"/>
      <c r="DAZ133" s="86"/>
      <c r="DBA133" s="86"/>
      <c r="DBB133" s="86"/>
      <c r="DBC133" s="86"/>
      <c r="DBD133" s="86"/>
      <c r="DBE133" s="86"/>
      <c r="DBF133" s="86"/>
      <c r="DBG133" s="86"/>
      <c r="DBH133" s="86"/>
      <c r="DBI133" s="86"/>
      <c r="DBJ133" s="86"/>
      <c r="DBK133" s="86"/>
      <c r="DBL133" s="86"/>
      <c r="DBM133" s="86"/>
      <c r="DBN133" s="86"/>
      <c r="DBO133" s="86"/>
      <c r="DBP133" s="86"/>
      <c r="DBQ133" s="86"/>
      <c r="DBR133" s="86"/>
      <c r="DBS133" s="86"/>
      <c r="DBT133" s="86"/>
      <c r="DBU133" s="86"/>
      <c r="DBV133" s="86"/>
      <c r="DBW133" s="86"/>
      <c r="DBX133" s="86"/>
      <c r="DBY133" s="86"/>
      <c r="DBZ133" s="86"/>
      <c r="DCA133" s="86"/>
      <c r="DCB133" s="86"/>
      <c r="DCC133" s="86"/>
      <c r="DCD133" s="86"/>
      <c r="DCE133" s="86"/>
      <c r="DCF133" s="86"/>
      <c r="DCG133" s="86"/>
      <c r="DCH133" s="86"/>
      <c r="DCI133" s="86"/>
      <c r="DCJ133" s="86"/>
      <c r="DCK133" s="86"/>
      <c r="DCL133" s="86"/>
      <c r="DCM133" s="86"/>
      <c r="DCN133" s="86"/>
      <c r="DCO133" s="86"/>
      <c r="DCP133" s="86"/>
      <c r="DCQ133" s="86"/>
      <c r="DCR133" s="86"/>
      <c r="DCS133" s="86"/>
      <c r="DCT133" s="86"/>
      <c r="DCU133" s="86"/>
      <c r="DCV133" s="86"/>
      <c r="DCW133" s="86"/>
      <c r="DCX133" s="86"/>
      <c r="DCY133" s="86"/>
      <c r="DCZ133" s="86"/>
      <c r="DDA133" s="86"/>
      <c r="DDB133" s="86"/>
      <c r="DDC133" s="86"/>
      <c r="DDD133" s="86"/>
      <c r="DDE133" s="86"/>
      <c r="DDF133" s="86"/>
      <c r="DDG133" s="86"/>
      <c r="DDH133" s="86"/>
      <c r="DDI133" s="86"/>
      <c r="DDJ133" s="86"/>
      <c r="DDK133" s="86"/>
      <c r="DDL133" s="86"/>
      <c r="DDM133" s="86"/>
      <c r="DDN133" s="86"/>
      <c r="DDO133" s="86"/>
      <c r="DDP133" s="86"/>
      <c r="DDQ133" s="86"/>
      <c r="DDR133" s="86"/>
      <c r="DDS133" s="86"/>
      <c r="DDT133" s="86"/>
      <c r="DDU133" s="86"/>
      <c r="DDV133" s="86"/>
      <c r="DDW133" s="86"/>
      <c r="DDX133" s="86"/>
      <c r="DDY133" s="86"/>
      <c r="DDZ133" s="86"/>
      <c r="DEA133" s="86"/>
      <c r="DEB133" s="86"/>
      <c r="DEC133" s="86"/>
      <c r="DED133" s="86"/>
      <c r="DEE133" s="86"/>
      <c r="DEF133" s="86"/>
      <c r="DEG133" s="86"/>
      <c r="DEH133" s="86"/>
      <c r="DEI133" s="86"/>
      <c r="DEJ133" s="86"/>
      <c r="DEK133" s="86"/>
      <c r="DEL133" s="86"/>
      <c r="DEM133" s="86"/>
      <c r="DEN133" s="86"/>
      <c r="DEO133" s="86"/>
      <c r="DEP133" s="86"/>
      <c r="DEQ133" s="86"/>
      <c r="DER133" s="86"/>
      <c r="DES133" s="86"/>
      <c r="DET133" s="86"/>
      <c r="DEU133" s="86"/>
      <c r="DEV133" s="86"/>
      <c r="DEW133" s="86"/>
      <c r="DEX133" s="86"/>
      <c r="DEY133" s="86"/>
      <c r="DEZ133" s="86"/>
      <c r="DFA133" s="86"/>
      <c r="DFB133" s="86"/>
      <c r="DFC133" s="86"/>
      <c r="DFD133" s="86"/>
      <c r="DFE133" s="86"/>
      <c r="DFF133" s="86"/>
      <c r="DFG133" s="86"/>
      <c r="DFH133" s="86"/>
      <c r="DFI133" s="86"/>
      <c r="DFJ133" s="86"/>
      <c r="DFK133" s="86"/>
      <c r="DFL133" s="86"/>
      <c r="DFM133" s="86"/>
      <c r="DFN133" s="86"/>
      <c r="DFO133" s="86"/>
      <c r="DFP133" s="86"/>
      <c r="DFQ133" s="86"/>
      <c r="DFR133" s="86"/>
      <c r="DFS133" s="86"/>
      <c r="DFT133" s="86"/>
      <c r="DFU133" s="86"/>
      <c r="DFV133" s="86"/>
      <c r="DFW133" s="86"/>
      <c r="DFX133" s="86"/>
      <c r="DFY133" s="86"/>
      <c r="DFZ133" s="86"/>
      <c r="DGA133" s="86"/>
      <c r="DGB133" s="86"/>
      <c r="DGC133" s="86"/>
      <c r="DGD133" s="86"/>
      <c r="DGE133" s="86"/>
      <c r="DGF133" s="86"/>
      <c r="DGG133" s="86"/>
      <c r="DGH133" s="86"/>
      <c r="DGI133" s="86"/>
      <c r="DGJ133" s="86"/>
      <c r="DGK133" s="86"/>
      <c r="DGL133" s="86"/>
      <c r="DGM133" s="86"/>
      <c r="DGN133" s="86"/>
      <c r="DGO133" s="86"/>
      <c r="DGP133" s="86"/>
      <c r="DGQ133" s="86"/>
      <c r="DGR133" s="86"/>
      <c r="DGS133" s="86"/>
      <c r="DGT133" s="86"/>
      <c r="DGU133" s="86"/>
      <c r="DGV133" s="86"/>
      <c r="DGW133" s="86"/>
      <c r="DGX133" s="86"/>
      <c r="DGY133" s="86"/>
      <c r="DGZ133" s="86"/>
      <c r="DHA133" s="86"/>
      <c r="DHB133" s="86"/>
      <c r="DHC133" s="86"/>
      <c r="DHD133" s="86"/>
      <c r="DHE133" s="86"/>
      <c r="DHF133" s="86"/>
      <c r="DHG133" s="86"/>
      <c r="DHH133" s="86"/>
      <c r="DHI133" s="86"/>
      <c r="DHJ133" s="86"/>
      <c r="DHK133" s="86"/>
      <c r="DHL133" s="86"/>
      <c r="DHM133" s="86"/>
      <c r="DHN133" s="86"/>
      <c r="DHO133" s="86"/>
      <c r="DHP133" s="86"/>
      <c r="DHQ133" s="86"/>
      <c r="DHR133" s="86"/>
      <c r="DHS133" s="86"/>
      <c r="DHT133" s="86"/>
      <c r="DHU133" s="86"/>
      <c r="DHV133" s="86"/>
      <c r="DHW133" s="86"/>
      <c r="DHX133" s="86"/>
      <c r="DHY133" s="86"/>
      <c r="DHZ133" s="86"/>
      <c r="DIA133" s="86"/>
      <c r="DIB133" s="86"/>
      <c r="DIC133" s="86"/>
      <c r="DID133" s="86"/>
      <c r="DIE133" s="86"/>
      <c r="DIF133" s="86"/>
      <c r="DIG133" s="86"/>
      <c r="DIH133" s="86"/>
      <c r="DII133" s="86"/>
      <c r="DIJ133" s="86"/>
      <c r="DIK133" s="86"/>
      <c r="DIL133" s="86"/>
      <c r="DIM133" s="86"/>
      <c r="DIN133" s="86"/>
      <c r="DIO133" s="86"/>
      <c r="DIP133" s="86"/>
      <c r="DIQ133" s="86"/>
      <c r="DIR133" s="86"/>
      <c r="DIS133" s="86"/>
      <c r="DIT133" s="86"/>
      <c r="DIU133" s="86"/>
      <c r="DIV133" s="86"/>
      <c r="DIW133" s="86"/>
      <c r="DIX133" s="86"/>
      <c r="DIY133" s="86"/>
      <c r="DIZ133" s="86"/>
      <c r="DJA133" s="86"/>
      <c r="DJB133" s="86"/>
      <c r="DJC133" s="86"/>
      <c r="DJD133" s="86"/>
      <c r="DJE133" s="86"/>
      <c r="DJF133" s="86"/>
      <c r="DJG133" s="86"/>
      <c r="DJH133" s="86"/>
      <c r="DJI133" s="86"/>
      <c r="DJJ133" s="86"/>
      <c r="DJK133" s="86"/>
      <c r="DJL133" s="86"/>
      <c r="DJM133" s="86"/>
      <c r="DJN133" s="86"/>
      <c r="DJO133" s="86"/>
      <c r="DJP133" s="86"/>
      <c r="DJQ133" s="86"/>
      <c r="DJR133" s="86"/>
      <c r="DJS133" s="86"/>
      <c r="DJT133" s="86"/>
      <c r="DJU133" s="86"/>
      <c r="DJV133" s="86"/>
      <c r="DJW133" s="86"/>
      <c r="DJX133" s="86"/>
      <c r="DJY133" s="86"/>
      <c r="DJZ133" s="86"/>
      <c r="DKA133" s="86"/>
      <c r="DKB133" s="86"/>
      <c r="DKC133" s="86"/>
      <c r="DKD133" s="86"/>
      <c r="DKE133" s="86"/>
      <c r="DKF133" s="86"/>
      <c r="DKG133" s="86"/>
      <c r="DKH133" s="86"/>
      <c r="DKI133" s="86"/>
      <c r="DKJ133" s="86"/>
      <c r="DKK133" s="86"/>
      <c r="DKL133" s="86"/>
      <c r="DKM133" s="86"/>
      <c r="DKN133" s="86"/>
      <c r="DKO133" s="86"/>
      <c r="DKP133" s="86"/>
      <c r="DKQ133" s="86"/>
      <c r="DKR133" s="86"/>
      <c r="DKS133" s="86"/>
      <c r="DKT133" s="86"/>
      <c r="DKU133" s="86"/>
      <c r="DKV133" s="86"/>
      <c r="DKW133" s="86"/>
      <c r="DKX133" s="86"/>
      <c r="DKY133" s="86"/>
      <c r="DKZ133" s="86"/>
      <c r="DLA133" s="86"/>
      <c r="DLB133" s="86"/>
      <c r="DLC133" s="86"/>
      <c r="DLD133" s="86"/>
      <c r="DLE133" s="86"/>
      <c r="DLF133" s="86"/>
      <c r="DLG133" s="86"/>
      <c r="DLH133" s="86"/>
      <c r="DLI133" s="86"/>
      <c r="DLJ133" s="86"/>
      <c r="DLK133" s="86"/>
      <c r="DLL133" s="86"/>
      <c r="DLM133" s="86"/>
      <c r="DLN133" s="86"/>
      <c r="DLO133" s="86"/>
      <c r="DLP133" s="86"/>
      <c r="DLQ133" s="86"/>
      <c r="DLR133" s="86"/>
      <c r="DLS133" s="86"/>
      <c r="DLT133" s="86"/>
      <c r="DLU133" s="86"/>
      <c r="DLV133" s="86"/>
      <c r="DLW133" s="86"/>
      <c r="DLX133" s="86"/>
      <c r="DLY133" s="86"/>
      <c r="DLZ133" s="86"/>
      <c r="DMA133" s="86"/>
      <c r="DMB133" s="86"/>
      <c r="DMC133" s="86"/>
      <c r="DMD133" s="86"/>
      <c r="DME133" s="86"/>
      <c r="DMF133" s="86"/>
      <c r="DMG133" s="86"/>
      <c r="DMH133" s="86"/>
      <c r="DMI133" s="86"/>
      <c r="DMJ133" s="86"/>
      <c r="DMK133" s="86"/>
      <c r="DML133" s="86"/>
      <c r="DMM133" s="86"/>
      <c r="DMN133" s="86"/>
      <c r="DMO133" s="86"/>
      <c r="DMP133" s="86"/>
      <c r="DMQ133" s="86"/>
      <c r="DMR133" s="86"/>
      <c r="DMS133" s="86"/>
      <c r="DMT133" s="86"/>
      <c r="DMU133" s="86"/>
      <c r="DMV133" s="86"/>
      <c r="DMW133" s="86"/>
      <c r="DMX133" s="86"/>
      <c r="DMY133" s="86"/>
      <c r="DMZ133" s="86"/>
      <c r="DNA133" s="86"/>
      <c r="DNB133" s="86"/>
      <c r="DNC133" s="86"/>
      <c r="DND133" s="86"/>
      <c r="DNE133" s="86"/>
      <c r="DNF133" s="86"/>
      <c r="DNG133" s="86"/>
      <c r="DNH133" s="86"/>
      <c r="DNI133" s="86"/>
      <c r="DNJ133" s="86"/>
      <c r="DNK133" s="86"/>
      <c r="DNL133" s="86"/>
      <c r="DNM133" s="86"/>
      <c r="DNN133" s="86"/>
      <c r="DNO133" s="86"/>
      <c r="DNP133" s="86"/>
      <c r="DNQ133" s="86"/>
      <c r="DNR133" s="86"/>
      <c r="DNS133" s="86"/>
      <c r="DNT133" s="86"/>
      <c r="DNU133" s="86"/>
      <c r="DNV133" s="86"/>
      <c r="DNW133" s="86"/>
      <c r="DNX133" s="86"/>
      <c r="DNY133" s="86"/>
      <c r="DNZ133" s="86"/>
      <c r="DOA133" s="86"/>
      <c r="DOB133" s="86"/>
      <c r="DOC133" s="86"/>
      <c r="DOD133" s="86"/>
      <c r="DOE133" s="86"/>
      <c r="DOF133" s="86"/>
      <c r="DOG133" s="86"/>
      <c r="DOH133" s="86"/>
      <c r="DOI133" s="86"/>
      <c r="DOJ133" s="86"/>
      <c r="DOK133" s="86"/>
      <c r="DOL133" s="86"/>
      <c r="DOM133" s="86"/>
      <c r="DON133" s="86"/>
      <c r="DOO133" s="86"/>
      <c r="DOP133" s="86"/>
      <c r="DOQ133" s="86"/>
      <c r="DOR133" s="86"/>
      <c r="DOS133" s="86"/>
      <c r="DOT133" s="86"/>
      <c r="DOU133" s="86"/>
      <c r="DOV133" s="86"/>
      <c r="DOW133" s="86"/>
      <c r="DOX133" s="86"/>
      <c r="DOY133" s="86"/>
      <c r="DOZ133" s="86"/>
      <c r="DPA133" s="86"/>
      <c r="DPB133" s="86"/>
      <c r="DPC133" s="86"/>
      <c r="DPD133" s="86"/>
      <c r="DPE133" s="86"/>
      <c r="DPF133" s="86"/>
      <c r="DPG133" s="86"/>
      <c r="DPH133" s="86"/>
      <c r="DPI133" s="86"/>
      <c r="DPJ133" s="86"/>
      <c r="DPK133" s="86"/>
      <c r="DPL133" s="86"/>
      <c r="DPM133" s="86"/>
      <c r="DPN133" s="86"/>
      <c r="DPO133" s="86"/>
      <c r="DPP133" s="86"/>
      <c r="DPQ133" s="86"/>
      <c r="DPR133" s="86"/>
      <c r="DPS133" s="86"/>
      <c r="DPT133" s="86"/>
      <c r="DPU133" s="86"/>
      <c r="DPV133" s="86"/>
      <c r="DPW133" s="86"/>
      <c r="DPX133" s="86"/>
      <c r="DPY133" s="86"/>
      <c r="DPZ133" s="86"/>
      <c r="DQA133" s="86"/>
      <c r="DQB133" s="86"/>
      <c r="DQC133" s="86"/>
      <c r="DQD133" s="86"/>
      <c r="DQE133" s="86"/>
      <c r="DQF133" s="86"/>
      <c r="DQG133" s="86"/>
      <c r="DQH133" s="86"/>
      <c r="DQI133" s="86"/>
      <c r="DQJ133" s="86"/>
      <c r="DQK133" s="86"/>
      <c r="DQL133" s="86"/>
      <c r="DQM133" s="86"/>
      <c r="DQN133" s="86"/>
      <c r="DQO133" s="86"/>
      <c r="DQP133" s="86"/>
      <c r="DQQ133" s="86"/>
      <c r="DQR133" s="86"/>
      <c r="DQS133" s="86"/>
      <c r="DQT133" s="86"/>
      <c r="DQU133" s="86"/>
      <c r="DQV133" s="86"/>
      <c r="DQW133" s="86"/>
      <c r="DQX133" s="86"/>
      <c r="DQY133" s="86"/>
      <c r="DQZ133" s="86"/>
      <c r="DRA133" s="86"/>
      <c r="DRB133" s="86"/>
      <c r="DRC133" s="86"/>
      <c r="DRD133" s="86"/>
      <c r="DRE133" s="86"/>
      <c r="DRF133" s="86"/>
      <c r="DRG133" s="86"/>
      <c r="DRH133" s="86"/>
      <c r="DRI133" s="86"/>
      <c r="DRJ133" s="86"/>
      <c r="DRK133" s="86"/>
      <c r="DRL133" s="86"/>
      <c r="DRM133" s="86"/>
      <c r="DRN133" s="86"/>
      <c r="DRO133" s="86"/>
      <c r="DRP133" s="86"/>
      <c r="DRQ133" s="86"/>
      <c r="DRR133" s="86"/>
      <c r="DRS133" s="86"/>
      <c r="DRT133" s="86"/>
      <c r="DRU133" s="86"/>
      <c r="DRV133" s="86"/>
      <c r="DRW133" s="86"/>
      <c r="DRX133" s="86"/>
      <c r="DRY133" s="86"/>
      <c r="DRZ133" s="86"/>
      <c r="DSA133" s="86"/>
      <c r="DSB133" s="86"/>
      <c r="DSC133" s="86"/>
      <c r="DSD133" s="86"/>
      <c r="DSE133" s="86"/>
      <c r="DSF133" s="86"/>
      <c r="DSG133" s="86"/>
      <c r="DSH133" s="86"/>
      <c r="DSI133" s="86"/>
      <c r="DSJ133" s="86"/>
      <c r="DSK133" s="86"/>
      <c r="DSL133" s="86"/>
      <c r="DSM133" s="86"/>
      <c r="DSN133" s="86"/>
      <c r="DSO133" s="86"/>
      <c r="DSP133" s="86"/>
      <c r="DSQ133" s="86"/>
      <c r="DSR133" s="86"/>
      <c r="DSS133" s="86"/>
      <c r="DST133" s="86"/>
      <c r="DSU133" s="86"/>
      <c r="DSV133" s="86"/>
      <c r="DSW133" s="86"/>
      <c r="DSX133" s="86"/>
      <c r="DSY133" s="86"/>
      <c r="DSZ133" s="86"/>
      <c r="DTA133" s="86"/>
      <c r="DTB133" s="86"/>
      <c r="DTC133" s="86"/>
      <c r="DTD133" s="86"/>
      <c r="DTE133" s="86"/>
      <c r="DTF133" s="86"/>
      <c r="DTG133" s="86"/>
      <c r="DTH133" s="86"/>
      <c r="DTI133" s="86"/>
      <c r="DTJ133" s="86"/>
      <c r="DTK133" s="86"/>
      <c r="DTL133" s="86"/>
      <c r="DTM133" s="86"/>
      <c r="DTN133" s="86"/>
      <c r="DTO133" s="86"/>
      <c r="DTP133" s="86"/>
      <c r="DTQ133" s="86"/>
      <c r="DTR133" s="86"/>
      <c r="DTS133" s="86"/>
      <c r="DTT133" s="86"/>
      <c r="DTU133" s="86"/>
      <c r="DTV133" s="86"/>
      <c r="DTW133" s="86"/>
      <c r="DTX133" s="86"/>
      <c r="DTY133" s="86"/>
      <c r="DTZ133" s="86"/>
      <c r="DUA133" s="86"/>
      <c r="DUB133" s="86"/>
      <c r="DUC133" s="86"/>
      <c r="DUD133" s="86"/>
      <c r="DUE133" s="86"/>
      <c r="DUF133" s="86"/>
      <c r="DUG133" s="86"/>
      <c r="DUH133" s="86"/>
      <c r="DUI133" s="86"/>
      <c r="DUJ133" s="86"/>
      <c r="DUK133" s="86"/>
      <c r="DUL133" s="86"/>
      <c r="DUM133" s="86"/>
      <c r="DUN133" s="86"/>
      <c r="DUO133" s="86"/>
      <c r="DUP133" s="86"/>
      <c r="DUQ133" s="86"/>
      <c r="DUR133" s="86"/>
      <c r="DUS133" s="86"/>
      <c r="DUT133" s="86"/>
      <c r="DUU133" s="86"/>
      <c r="DUV133" s="86"/>
      <c r="DUW133" s="86"/>
      <c r="DUX133" s="86"/>
      <c r="DUY133" s="86"/>
      <c r="DUZ133" s="86"/>
      <c r="DVA133" s="86"/>
      <c r="DVB133" s="86"/>
      <c r="DVC133" s="86"/>
      <c r="DVD133" s="86"/>
      <c r="DVE133" s="86"/>
      <c r="DVF133" s="86"/>
      <c r="DVG133" s="86"/>
      <c r="DVH133" s="86"/>
      <c r="DVI133" s="86"/>
      <c r="DVJ133" s="86"/>
      <c r="DVK133" s="86"/>
      <c r="DVL133" s="86"/>
      <c r="DVM133" s="86"/>
      <c r="DVN133" s="86"/>
      <c r="DVO133" s="86"/>
      <c r="DVP133" s="86"/>
      <c r="DVQ133" s="86"/>
      <c r="DVR133" s="86"/>
      <c r="DVS133" s="86"/>
      <c r="DVT133" s="86"/>
      <c r="DVU133" s="86"/>
      <c r="DVV133" s="86"/>
      <c r="DVW133" s="86"/>
      <c r="DVX133" s="86"/>
      <c r="DVY133" s="86"/>
      <c r="DVZ133" s="86"/>
      <c r="DWA133" s="86"/>
      <c r="DWB133" s="86"/>
      <c r="DWC133" s="86"/>
      <c r="DWD133" s="86"/>
      <c r="DWE133" s="86"/>
      <c r="DWF133" s="86"/>
      <c r="DWG133" s="86"/>
      <c r="DWH133" s="86"/>
      <c r="DWI133" s="86"/>
      <c r="DWJ133" s="86"/>
      <c r="DWK133" s="86"/>
      <c r="DWL133" s="86"/>
      <c r="DWM133" s="86"/>
      <c r="DWN133" s="86"/>
      <c r="DWO133" s="86"/>
      <c r="DWP133" s="86"/>
      <c r="DWQ133" s="86"/>
      <c r="DWR133" s="86"/>
      <c r="DWS133" s="86"/>
      <c r="DWT133" s="86"/>
      <c r="DWU133" s="86"/>
      <c r="DWV133" s="86"/>
      <c r="DWW133" s="86"/>
      <c r="DWX133" s="86"/>
      <c r="DWY133" s="86"/>
      <c r="DWZ133" s="86"/>
      <c r="DXA133" s="86"/>
      <c r="DXB133" s="86"/>
      <c r="DXC133" s="86"/>
      <c r="DXD133" s="86"/>
      <c r="DXE133" s="86"/>
      <c r="DXF133" s="86"/>
      <c r="DXG133" s="86"/>
      <c r="DXH133" s="86"/>
      <c r="DXI133" s="86"/>
      <c r="DXJ133" s="86"/>
      <c r="DXK133" s="86"/>
      <c r="DXL133" s="86"/>
      <c r="DXM133" s="86"/>
      <c r="DXN133" s="86"/>
      <c r="DXO133" s="86"/>
      <c r="DXP133" s="86"/>
      <c r="DXQ133" s="86"/>
      <c r="DXR133" s="86"/>
      <c r="DXS133" s="86"/>
      <c r="DXT133" s="86"/>
      <c r="DXU133" s="86"/>
      <c r="DXV133" s="86"/>
      <c r="DXW133" s="86"/>
      <c r="DXX133" s="86"/>
      <c r="DXY133" s="86"/>
      <c r="DXZ133" s="86"/>
      <c r="DYA133" s="86"/>
      <c r="DYB133" s="86"/>
      <c r="DYC133" s="86"/>
      <c r="DYD133" s="86"/>
      <c r="DYE133" s="86"/>
      <c r="DYF133" s="86"/>
      <c r="DYG133" s="86"/>
      <c r="DYH133" s="86"/>
      <c r="DYI133" s="86"/>
      <c r="DYJ133" s="86"/>
      <c r="DYK133" s="86"/>
      <c r="DYL133" s="86"/>
      <c r="DYM133" s="86"/>
      <c r="DYN133" s="86"/>
      <c r="DYO133" s="86"/>
      <c r="DYP133" s="86"/>
      <c r="DYQ133" s="86"/>
      <c r="DYR133" s="86"/>
      <c r="DYS133" s="86"/>
      <c r="DYT133" s="86"/>
      <c r="DYU133" s="86"/>
      <c r="DYV133" s="86"/>
      <c r="DYW133" s="86"/>
      <c r="DYX133" s="86"/>
      <c r="DYY133" s="86"/>
      <c r="DYZ133" s="86"/>
      <c r="DZA133" s="86"/>
      <c r="DZB133" s="86"/>
      <c r="DZC133" s="86"/>
      <c r="DZD133" s="86"/>
      <c r="DZE133" s="86"/>
      <c r="DZF133" s="86"/>
      <c r="DZG133" s="86"/>
      <c r="DZH133" s="86"/>
      <c r="DZI133" s="86"/>
      <c r="DZJ133" s="86"/>
      <c r="DZK133" s="86"/>
      <c r="DZL133" s="86"/>
      <c r="DZM133" s="86"/>
      <c r="DZN133" s="86"/>
      <c r="DZO133" s="86"/>
      <c r="DZP133" s="86"/>
      <c r="DZQ133" s="86"/>
      <c r="DZR133" s="86"/>
      <c r="DZS133" s="86"/>
      <c r="DZT133" s="86"/>
      <c r="DZU133" s="86"/>
      <c r="DZV133" s="86"/>
      <c r="DZW133" s="86"/>
      <c r="DZX133" s="86"/>
      <c r="DZY133" s="86"/>
      <c r="DZZ133" s="86"/>
      <c r="EAA133" s="86"/>
      <c r="EAB133" s="86"/>
      <c r="EAC133" s="86"/>
      <c r="EAD133" s="86"/>
      <c r="EAE133" s="86"/>
      <c r="EAF133" s="86"/>
      <c r="EAG133" s="86"/>
      <c r="EAH133" s="86"/>
      <c r="EAI133" s="86"/>
      <c r="EAJ133" s="86"/>
      <c r="EAK133" s="86"/>
      <c r="EAL133" s="86"/>
      <c r="EAM133" s="86"/>
      <c r="EAN133" s="86"/>
      <c r="EAO133" s="86"/>
      <c r="EAP133" s="86"/>
      <c r="EAQ133" s="86"/>
      <c r="EAR133" s="86"/>
      <c r="EAS133" s="86"/>
      <c r="EAT133" s="86"/>
      <c r="EAU133" s="86"/>
      <c r="EAV133" s="86"/>
      <c r="EAW133" s="86"/>
      <c r="EAX133" s="86"/>
      <c r="EAY133" s="86"/>
      <c r="EAZ133" s="86"/>
      <c r="EBA133" s="86"/>
      <c r="EBB133" s="86"/>
      <c r="EBC133" s="86"/>
      <c r="EBD133" s="86"/>
      <c r="EBE133" s="86"/>
      <c r="EBF133" s="86"/>
      <c r="EBG133" s="86"/>
      <c r="EBH133" s="86"/>
      <c r="EBI133" s="86"/>
      <c r="EBJ133" s="86"/>
      <c r="EBK133" s="86"/>
      <c r="EBL133" s="86"/>
      <c r="EBM133" s="86"/>
      <c r="EBN133" s="86"/>
      <c r="EBO133" s="86"/>
      <c r="EBP133" s="86"/>
      <c r="EBQ133" s="86"/>
      <c r="EBR133" s="86"/>
      <c r="EBS133" s="86"/>
      <c r="EBT133" s="86"/>
      <c r="EBU133" s="86"/>
      <c r="EBV133" s="86"/>
      <c r="EBW133" s="86"/>
      <c r="EBX133" s="86"/>
      <c r="EBY133" s="86"/>
      <c r="EBZ133" s="86"/>
      <c r="ECA133" s="86"/>
      <c r="ECB133" s="86"/>
      <c r="ECC133" s="86"/>
      <c r="ECD133" s="86"/>
      <c r="ECE133" s="86"/>
      <c r="ECF133" s="86"/>
      <c r="ECG133" s="86"/>
      <c r="ECH133" s="86"/>
      <c r="ECI133" s="86"/>
      <c r="ECJ133" s="86"/>
      <c r="ECK133" s="86"/>
      <c r="ECL133" s="86"/>
      <c r="ECM133" s="86"/>
      <c r="ECN133" s="86"/>
      <c r="ECO133" s="86"/>
      <c r="ECP133" s="86"/>
      <c r="ECQ133" s="86"/>
      <c r="ECR133" s="86"/>
      <c r="ECS133" s="86"/>
      <c r="ECT133" s="86"/>
      <c r="ECU133" s="86"/>
      <c r="ECV133" s="86"/>
      <c r="ECW133" s="86"/>
      <c r="ECX133" s="86"/>
      <c r="ECY133" s="86"/>
      <c r="ECZ133" s="86"/>
      <c r="EDA133" s="86"/>
      <c r="EDB133" s="86"/>
      <c r="EDC133" s="86"/>
      <c r="EDD133" s="86"/>
      <c r="EDE133" s="86"/>
      <c r="EDF133" s="86"/>
      <c r="EDG133" s="86"/>
      <c r="EDH133" s="86"/>
      <c r="EDI133" s="86"/>
      <c r="EDJ133" s="86"/>
      <c r="EDK133" s="86"/>
      <c r="EDL133" s="86"/>
      <c r="EDM133" s="86"/>
      <c r="EDN133" s="86"/>
      <c r="EDO133" s="86"/>
      <c r="EDP133" s="86"/>
      <c r="EDQ133" s="86"/>
      <c r="EDR133" s="86"/>
      <c r="EDS133" s="86"/>
      <c r="EDT133" s="86"/>
      <c r="EDU133" s="86"/>
      <c r="EDV133" s="86"/>
      <c r="EDW133" s="86"/>
      <c r="EDX133" s="86"/>
      <c r="EDY133" s="86"/>
      <c r="EDZ133" s="86"/>
      <c r="EEA133" s="86"/>
      <c r="EEB133" s="86"/>
      <c r="EEC133" s="86"/>
      <c r="EED133" s="86"/>
      <c r="EEE133" s="86"/>
      <c r="EEF133" s="86"/>
      <c r="EEG133" s="86"/>
      <c r="EEH133" s="86"/>
      <c r="EEI133" s="86"/>
      <c r="EEJ133" s="86"/>
      <c r="EEK133" s="86"/>
      <c r="EEL133" s="86"/>
      <c r="EEM133" s="86"/>
      <c r="EEN133" s="86"/>
      <c r="EEO133" s="86"/>
      <c r="EEP133" s="86"/>
      <c r="EEQ133" s="86"/>
      <c r="EER133" s="86"/>
      <c r="EES133" s="86"/>
      <c r="EET133" s="86"/>
      <c r="EEU133" s="86"/>
      <c r="EEV133" s="86"/>
      <c r="EEW133" s="86"/>
      <c r="EEX133" s="86"/>
      <c r="EEY133" s="86"/>
      <c r="EEZ133" s="86"/>
      <c r="EFA133" s="86"/>
      <c r="EFB133" s="86"/>
      <c r="EFC133" s="86"/>
      <c r="EFD133" s="86"/>
      <c r="EFE133" s="86"/>
      <c r="EFF133" s="86"/>
      <c r="EFG133" s="86"/>
      <c r="EFH133" s="86"/>
      <c r="EFI133" s="86"/>
      <c r="EFJ133" s="86"/>
      <c r="EFK133" s="86"/>
      <c r="EFL133" s="86"/>
      <c r="EFM133" s="86"/>
      <c r="EFN133" s="86"/>
      <c r="EFO133" s="86"/>
      <c r="EFP133" s="86"/>
      <c r="EFQ133" s="86"/>
      <c r="EFR133" s="86"/>
      <c r="EFS133" s="86"/>
      <c r="EFT133" s="86"/>
      <c r="EFU133" s="86"/>
      <c r="EFV133" s="86"/>
      <c r="EFW133" s="86"/>
      <c r="EFX133" s="86"/>
      <c r="EFY133" s="86"/>
      <c r="EFZ133" s="86"/>
      <c r="EGA133" s="86"/>
      <c r="EGB133" s="86"/>
      <c r="EGC133" s="86"/>
      <c r="EGD133" s="86"/>
      <c r="EGE133" s="86"/>
      <c r="EGF133" s="86"/>
      <c r="EGG133" s="86"/>
      <c r="EGH133" s="86"/>
      <c r="EGI133" s="86"/>
      <c r="EGJ133" s="86"/>
      <c r="EGK133" s="86"/>
      <c r="EGL133" s="86"/>
      <c r="EGM133" s="86"/>
      <c r="EGN133" s="86"/>
      <c r="EGO133" s="86"/>
      <c r="EGP133" s="86"/>
      <c r="EGQ133" s="86"/>
      <c r="EGR133" s="86"/>
      <c r="EGS133" s="86"/>
      <c r="EGT133" s="86"/>
      <c r="EGU133" s="86"/>
      <c r="EGV133" s="86"/>
      <c r="EGW133" s="86"/>
      <c r="EGX133" s="86"/>
      <c r="EGY133" s="86"/>
      <c r="EGZ133" s="86"/>
      <c r="EHA133" s="86"/>
      <c r="EHB133" s="86"/>
      <c r="EHC133" s="86"/>
      <c r="EHD133" s="86"/>
      <c r="EHE133" s="86"/>
      <c r="EHF133" s="86"/>
      <c r="EHG133" s="86"/>
      <c r="EHH133" s="86"/>
      <c r="EHI133" s="86"/>
      <c r="EHJ133" s="86"/>
      <c r="EHK133" s="86"/>
      <c r="EHL133" s="86"/>
      <c r="EHM133" s="86"/>
      <c r="EHN133" s="86"/>
      <c r="EHO133" s="86"/>
      <c r="EHP133" s="86"/>
      <c r="EHQ133" s="86"/>
      <c r="EHR133" s="86"/>
      <c r="EHS133" s="86"/>
      <c r="EHT133" s="86"/>
      <c r="EHU133" s="86"/>
      <c r="EHV133" s="86"/>
      <c r="EHW133" s="86"/>
      <c r="EHX133" s="86"/>
      <c r="EHY133" s="86"/>
      <c r="EHZ133" s="86"/>
      <c r="EIA133" s="86"/>
      <c r="EIB133" s="86"/>
      <c r="EIC133" s="86"/>
      <c r="EID133" s="86"/>
      <c r="EIE133" s="86"/>
      <c r="EIF133" s="86"/>
      <c r="EIG133" s="86"/>
      <c r="EIH133" s="86"/>
      <c r="EII133" s="86"/>
      <c r="EIJ133" s="86"/>
      <c r="EIK133" s="86"/>
      <c r="EIL133" s="86"/>
      <c r="EIM133" s="86"/>
      <c r="EIN133" s="86"/>
      <c r="EIO133" s="86"/>
      <c r="EIP133" s="86"/>
      <c r="EIQ133" s="86"/>
      <c r="EIR133" s="86"/>
      <c r="EIS133" s="86"/>
      <c r="EIT133" s="86"/>
      <c r="EIU133" s="86"/>
      <c r="EIV133" s="86"/>
      <c r="EIW133" s="86"/>
      <c r="EIX133" s="86"/>
      <c r="EIY133" s="86"/>
      <c r="EIZ133" s="86"/>
      <c r="EJA133" s="86"/>
      <c r="EJB133" s="86"/>
      <c r="EJC133" s="86"/>
      <c r="EJD133" s="86"/>
      <c r="EJE133" s="86"/>
      <c r="EJF133" s="86"/>
      <c r="EJG133" s="86"/>
      <c r="EJH133" s="86"/>
      <c r="EJI133" s="86"/>
      <c r="EJJ133" s="86"/>
      <c r="EJK133" s="86"/>
      <c r="EJL133" s="86"/>
      <c r="EJM133" s="86"/>
      <c r="EJN133" s="86"/>
      <c r="EJO133" s="86"/>
      <c r="EJP133" s="86"/>
      <c r="EJQ133" s="86"/>
      <c r="EJR133" s="86"/>
      <c r="EJS133" s="86"/>
      <c r="EJT133" s="86"/>
      <c r="EJU133" s="86"/>
      <c r="EJV133" s="86"/>
      <c r="EJW133" s="86"/>
      <c r="EJX133" s="86"/>
      <c r="EJY133" s="86"/>
      <c r="EJZ133" s="86"/>
      <c r="EKA133" s="86"/>
      <c r="EKB133" s="86"/>
      <c r="EKC133" s="86"/>
      <c r="EKD133" s="86"/>
      <c r="EKE133" s="86"/>
      <c r="EKF133" s="86"/>
      <c r="EKG133" s="86"/>
      <c r="EKH133" s="86"/>
      <c r="EKI133" s="86"/>
      <c r="EKJ133" s="86"/>
      <c r="EKK133" s="86"/>
      <c r="EKL133" s="86"/>
      <c r="EKM133" s="86"/>
      <c r="EKN133" s="86"/>
      <c r="EKO133" s="86"/>
      <c r="EKP133" s="86"/>
      <c r="EKQ133" s="86"/>
      <c r="EKR133" s="86"/>
      <c r="EKS133" s="86"/>
      <c r="EKT133" s="86"/>
      <c r="EKU133" s="86"/>
      <c r="EKV133" s="86"/>
      <c r="EKW133" s="86"/>
      <c r="EKX133" s="86"/>
      <c r="EKY133" s="86"/>
      <c r="EKZ133" s="86"/>
      <c r="ELA133" s="86"/>
      <c r="ELB133" s="86"/>
      <c r="ELC133" s="86"/>
      <c r="ELD133" s="86"/>
      <c r="ELE133" s="86"/>
      <c r="ELF133" s="86"/>
      <c r="ELG133" s="86"/>
      <c r="ELH133" s="86"/>
      <c r="ELI133" s="86"/>
      <c r="ELJ133" s="86"/>
      <c r="ELK133" s="86"/>
      <c r="ELL133" s="86"/>
      <c r="ELM133" s="86"/>
      <c r="ELN133" s="86"/>
      <c r="ELO133" s="86"/>
      <c r="ELP133" s="86"/>
      <c r="ELQ133" s="86"/>
      <c r="ELR133" s="86"/>
      <c r="ELS133" s="86"/>
      <c r="ELT133" s="86"/>
      <c r="ELU133" s="86"/>
      <c r="ELV133" s="86"/>
      <c r="ELW133" s="86"/>
      <c r="ELX133" s="86"/>
      <c r="ELY133" s="86"/>
      <c r="ELZ133" s="86"/>
      <c r="EMA133" s="86"/>
      <c r="EMB133" s="86"/>
      <c r="EMC133" s="86"/>
      <c r="EMD133" s="86"/>
      <c r="EME133" s="86"/>
      <c r="EMF133" s="86"/>
      <c r="EMG133" s="86"/>
      <c r="EMH133" s="86"/>
      <c r="EMI133" s="86"/>
      <c r="EMJ133" s="86"/>
      <c r="EMK133" s="86"/>
      <c r="EML133" s="86"/>
      <c r="EMM133" s="86"/>
      <c r="EMN133" s="86"/>
      <c r="EMO133" s="86"/>
      <c r="EMP133" s="86"/>
      <c r="EMQ133" s="86"/>
      <c r="EMR133" s="86"/>
      <c r="EMS133" s="86"/>
      <c r="EMT133" s="86"/>
      <c r="EMU133" s="86"/>
      <c r="EMV133" s="86"/>
      <c r="EMW133" s="86"/>
      <c r="EMX133" s="86"/>
      <c r="EMY133" s="86"/>
      <c r="EMZ133" s="86"/>
      <c r="ENA133" s="86"/>
      <c r="ENB133" s="86"/>
      <c r="ENC133" s="86"/>
      <c r="END133" s="86"/>
      <c r="ENE133" s="86"/>
      <c r="ENF133" s="86"/>
      <c r="ENG133" s="86"/>
      <c r="ENH133" s="86"/>
      <c r="ENI133" s="86"/>
      <c r="ENJ133" s="86"/>
      <c r="ENK133" s="86"/>
      <c r="ENL133" s="86"/>
      <c r="ENM133" s="86"/>
      <c r="ENN133" s="86"/>
      <c r="ENO133" s="86"/>
      <c r="ENP133" s="86"/>
      <c r="ENQ133" s="86"/>
      <c r="ENR133" s="86"/>
      <c r="ENS133" s="86"/>
      <c r="ENT133" s="86"/>
      <c r="ENU133" s="86"/>
      <c r="ENV133" s="86"/>
      <c r="ENW133" s="86"/>
      <c r="ENX133" s="86"/>
      <c r="ENY133" s="86"/>
      <c r="ENZ133" s="86"/>
      <c r="EOA133" s="86"/>
      <c r="EOB133" s="86"/>
      <c r="EOC133" s="86"/>
      <c r="EOD133" s="86"/>
      <c r="EOE133" s="86"/>
      <c r="EOF133" s="86"/>
      <c r="EOG133" s="86"/>
      <c r="EOH133" s="86"/>
      <c r="EOI133" s="86"/>
      <c r="EOJ133" s="86"/>
      <c r="EOK133" s="86"/>
      <c r="EOL133" s="86"/>
      <c r="EOM133" s="86"/>
      <c r="EON133" s="86"/>
      <c r="EOO133" s="86"/>
      <c r="EOP133" s="86"/>
      <c r="EOQ133" s="86"/>
      <c r="EOR133" s="86"/>
      <c r="EOS133" s="86"/>
      <c r="EOT133" s="86"/>
      <c r="EOU133" s="86"/>
      <c r="EOV133" s="86"/>
      <c r="EOW133" s="86"/>
      <c r="EOX133" s="86"/>
      <c r="EOY133" s="86"/>
      <c r="EOZ133" s="86"/>
      <c r="EPA133" s="86"/>
      <c r="EPB133" s="86"/>
      <c r="EPC133" s="86"/>
      <c r="EPD133" s="86"/>
      <c r="EPE133" s="86"/>
      <c r="EPF133" s="86"/>
      <c r="EPG133" s="86"/>
      <c r="EPH133" s="86"/>
      <c r="EPI133" s="86"/>
      <c r="EPJ133" s="86"/>
      <c r="EPK133" s="86"/>
      <c r="EPL133" s="86"/>
      <c r="EPM133" s="86"/>
      <c r="EPN133" s="86"/>
      <c r="EPO133" s="86"/>
      <c r="EPP133" s="86"/>
      <c r="EPQ133" s="86"/>
      <c r="EPR133" s="86"/>
      <c r="EPS133" s="86"/>
      <c r="EPT133" s="86"/>
      <c r="EPU133" s="86"/>
      <c r="EPV133" s="86"/>
      <c r="EPW133" s="86"/>
      <c r="EPX133" s="86"/>
      <c r="EPY133" s="86"/>
      <c r="EPZ133" s="86"/>
      <c r="EQA133" s="86"/>
      <c r="EQB133" s="86"/>
      <c r="EQC133" s="86"/>
      <c r="EQD133" s="86"/>
      <c r="EQE133" s="86"/>
      <c r="EQF133" s="86"/>
      <c r="EQG133" s="86"/>
      <c r="EQH133" s="86"/>
      <c r="EQI133" s="86"/>
      <c r="EQJ133" s="86"/>
      <c r="EQK133" s="86"/>
      <c r="EQL133" s="86"/>
      <c r="EQM133" s="86"/>
      <c r="EQN133" s="86"/>
      <c r="EQO133" s="86"/>
      <c r="EQP133" s="86"/>
      <c r="EQQ133" s="86"/>
      <c r="EQR133" s="86"/>
      <c r="EQS133" s="86"/>
      <c r="EQT133" s="86"/>
      <c r="EQU133" s="86"/>
      <c r="EQV133" s="86"/>
      <c r="EQW133" s="86"/>
      <c r="EQX133" s="86"/>
      <c r="EQY133" s="86"/>
      <c r="EQZ133" s="86"/>
      <c r="ERA133" s="86"/>
      <c r="ERB133" s="86"/>
      <c r="ERC133" s="86"/>
      <c r="ERD133" s="86"/>
      <c r="ERE133" s="86"/>
      <c r="ERF133" s="86"/>
      <c r="ERG133" s="86"/>
      <c r="ERH133" s="86"/>
      <c r="ERI133" s="86"/>
      <c r="ERJ133" s="86"/>
      <c r="ERK133" s="86"/>
      <c r="ERL133" s="86"/>
      <c r="ERM133" s="86"/>
      <c r="ERN133" s="86"/>
      <c r="ERO133" s="86"/>
      <c r="ERP133" s="86"/>
      <c r="ERQ133" s="86"/>
      <c r="ERR133" s="86"/>
      <c r="ERS133" s="86"/>
      <c r="ERT133" s="86"/>
      <c r="ERU133" s="86"/>
      <c r="ERV133" s="86"/>
      <c r="ERW133" s="86"/>
      <c r="ERX133" s="86"/>
      <c r="ERY133" s="86"/>
      <c r="ERZ133" s="86"/>
      <c r="ESA133" s="86"/>
      <c r="ESB133" s="86"/>
      <c r="ESC133" s="86"/>
      <c r="ESD133" s="86"/>
      <c r="ESE133" s="86"/>
      <c r="ESF133" s="86"/>
      <c r="ESG133" s="86"/>
      <c r="ESH133" s="86"/>
      <c r="ESI133" s="86"/>
      <c r="ESJ133" s="86"/>
      <c r="ESK133" s="86"/>
      <c r="ESL133" s="86"/>
      <c r="ESM133" s="86"/>
      <c r="ESN133" s="86"/>
      <c r="ESO133" s="86"/>
      <c r="ESP133" s="86"/>
      <c r="ESQ133" s="86"/>
      <c r="ESR133" s="86"/>
      <c r="ESS133" s="86"/>
      <c r="EST133" s="86"/>
      <c r="ESU133" s="86"/>
      <c r="ESV133" s="86"/>
      <c r="ESW133" s="86"/>
      <c r="ESX133" s="86"/>
      <c r="ESY133" s="86"/>
      <c r="ESZ133" s="86"/>
      <c r="ETA133" s="86"/>
      <c r="ETB133" s="86"/>
      <c r="ETC133" s="86"/>
      <c r="ETD133" s="86"/>
      <c r="ETE133" s="86"/>
      <c r="ETF133" s="86"/>
      <c r="ETG133" s="86"/>
      <c r="ETH133" s="86"/>
      <c r="ETI133" s="86"/>
      <c r="ETJ133" s="86"/>
      <c r="ETK133" s="86"/>
      <c r="ETL133" s="86"/>
      <c r="ETM133" s="86"/>
      <c r="ETN133" s="86"/>
      <c r="ETO133" s="86"/>
      <c r="ETP133" s="86"/>
      <c r="ETQ133" s="86"/>
      <c r="ETR133" s="86"/>
      <c r="ETS133" s="86"/>
      <c r="ETT133" s="86"/>
      <c r="ETU133" s="86"/>
      <c r="ETV133" s="86"/>
      <c r="ETW133" s="86"/>
      <c r="ETX133" s="86"/>
      <c r="ETY133" s="86"/>
      <c r="ETZ133" s="86"/>
      <c r="EUA133" s="86"/>
      <c r="EUB133" s="86"/>
      <c r="EUC133" s="86"/>
      <c r="EUD133" s="86"/>
      <c r="EUE133" s="86"/>
      <c r="EUF133" s="86"/>
      <c r="EUG133" s="86"/>
      <c r="EUH133" s="86"/>
      <c r="EUI133" s="86"/>
      <c r="EUJ133" s="86"/>
      <c r="EUK133" s="86"/>
      <c r="EUL133" s="86"/>
      <c r="EUM133" s="86"/>
      <c r="EUN133" s="86"/>
      <c r="EUO133" s="86"/>
      <c r="EUP133" s="86"/>
      <c r="EUQ133" s="86"/>
      <c r="EUR133" s="86"/>
      <c r="EUS133" s="86"/>
      <c r="EUT133" s="86"/>
      <c r="EUU133" s="86"/>
      <c r="EUV133" s="86"/>
      <c r="EUW133" s="86"/>
      <c r="EUX133" s="86"/>
      <c r="EUY133" s="86"/>
      <c r="EUZ133" s="86"/>
      <c r="EVA133" s="86"/>
      <c r="EVB133" s="86"/>
      <c r="EVC133" s="86"/>
      <c r="EVD133" s="86"/>
      <c r="EVE133" s="86"/>
      <c r="EVF133" s="86"/>
      <c r="EVG133" s="86"/>
      <c r="EVH133" s="86"/>
      <c r="EVI133" s="86"/>
      <c r="EVJ133" s="86"/>
      <c r="EVK133" s="86"/>
      <c r="EVL133" s="86"/>
      <c r="EVM133" s="86"/>
      <c r="EVN133" s="86"/>
      <c r="EVO133" s="86"/>
      <c r="EVP133" s="86"/>
      <c r="EVQ133" s="86"/>
      <c r="EVR133" s="86"/>
      <c r="EVS133" s="86"/>
      <c r="EVT133" s="86"/>
      <c r="EVU133" s="86"/>
      <c r="EVV133" s="86"/>
      <c r="EVW133" s="86"/>
      <c r="EVX133" s="86"/>
      <c r="EVY133" s="86"/>
      <c r="EVZ133" s="86"/>
      <c r="EWA133" s="86"/>
      <c r="EWB133" s="86"/>
      <c r="EWC133" s="86"/>
      <c r="EWD133" s="86"/>
      <c r="EWE133" s="86"/>
      <c r="EWF133" s="86"/>
      <c r="EWG133" s="86"/>
      <c r="EWH133" s="86"/>
      <c r="EWI133" s="86"/>
      <c r="EWJ133" s="86"/>
      <c r="EWK133" s="86"/>
      <c r="EWL133" s="86"/>
      <c r="EWM133" s="86"/>
      <c r="EWN133" s="86"/>
      <c r="EWO133" s="86"/>
      <c r="EWP133" s="86"/>
      <c r="EWQ133" s="86"/>
      <c r="EWR133" s="86"/>
      <c r="EWS133" s="86"/>
      <c r="EWT133" s="86"/>
      <c r="EWU133" s="86"/>
      <c r="EWV133" s="86"/>
      <c r="EWW133" s="86"/>
      <c r="EWX133" s="86"/>
      <c r="EWY133" s="86"/>
      <c r="EWZ133" s="86"/>
      <c r="EXA133" s="86"/>
      <c r="EXB133" s="86"/>
      <c r="EXC133" s="86"/>
      <c r="EXD133" s="86"/>
      <c r="EXE133" s="86"/>
      <c r="EXF133" s="86"/>
      <c r="EXG133" s="86"/>
      <c r="EXH133" s="86"/>
      <c r="EXI133" s="86"/>
      <c r="EXJ133" s="86"/>
      <c r="EXK133" s="86"/>
      <c r="EXL133" s="86"/>
      <c r="EXM133" s="86"/>
      <c r="EXN133" s="86"/>
      <c r="EXO133" s="86"/>
      <c r="EXP133" s="86"/>
      <c r="EXQ133" s="86"/>
      <c r="EXR133" s="86"/>
      <c r="EXS133" s="86"/>
      <c r="EXT133" s="86"/>
      <c r="EXU133" s="86"/>
      <c r="EXV133" s="86"/>
      <c r="EXW133" s="86"/>
      <c r="EXX133" s="86"/>
      <c r="EXY133" s="86"/>
      <c r="EXZ133" s="86"/>
      <c r="EYA133" s="86"/>
      <c r="EYB133" s="86"/>
      <c r="EYC133" s="86"/>
      <c r="EYD133" s="86"/>
      <c r="EYE133" s="86"/>
      <c r="EYF133" s="86"/>
      <c r="EYG133" s="86"/>
      <c r="EYH133" s="86"/>
      <c r="EYI133" s="86"/>
      <c r="EYJ133" s="86"/>
      <c r="EYK133" s="86"/>
      <c r="EYL133" s="86"/>
      <c r="EYM133" s="86"/>
      <c r="EYN133" s="86"/>
      <c r="EYO133" s="86"/>
      <c r="EYP133" s="86"/>
      <c r="EYQ133" s="86"/>
      <c r="EYR133" s="86"/>
      <c r="EYS133" s="86"/>
      <c r="EYT133" s="86"/>
      <c r="EYU133" s="86"/>
      <c r="EYV133" s="86"/>
      <c r="EYW133" s="86"/>
      <c r="EYX133" s="86"/>
      <c r="EYY133" s="86"/>
      <c r="EYZ133" s="86"/>
      <c r="EZA133" s="86"/>
      <c r="EZB133" s="86"/>
      <c r="EZC133" s="86"/>
      <c r="EZD133" s="86"/>
      <c r="EZE133" s="86"/>
      <c r="EZF133" s="86"/>
      <c r="EZG133" s="86"/>
      <c r="EZH133" s="86"/>
      <c r="EZI133" s="86"/>
      <c r="EZJ133" s="86"/>
      <c r="EZK133" s="86"/>
      <c r="EZL133" s="86"/>
      <c r="EZM133" s="86"/>
      <c r="EZN133" s="86"/>
      <c r="EZO133" s="86"/>
      <c r="EZP133" s="86"/>
      <c r="EZQ133" s="86"/>
      <c r="EZR133" s="86"/>
      <c r="EZS133" s="86"/>
      <c r="EZT133" s="86"/>
      <c r="EZU133" s="86"/>
      <c r="EZV133" s="86"/>
      <c r="EZW133" s="86"/>
      <c r="EZX133" s="86"/>
      <c r="EZY133" s="86"/>
      <c r="EZZ133" s="86"/>
      <c r="FAA133" s="86"/>
      <c r="FAB133" s="86"/>
      <c r="FAC133" s="86"/>
      <c r="FAD133" s="86"/>
      <c r="FAE133" s="86"/>
      <c r="FAF133" s="86"/>
      <c r="FAG133" s="86"/>
      <c r="FAH133" s="86"/>
      <c r="FAI133" s="86"/>
      <c r="FAJ133" s="86"/>
      <c r="FAK133" s="86"/>
      <c r="FAL133" s="86"/>
      <c r="FAM133" s="86"/>
      <c r="FAN133" s="86"/>
      <c r="FAO133" s="86"/>
      <c r="FAP133" s="86"/>
      <c r="FAQ133" s="86"/>
      <c r="FAR133" s="86"/>
      <c r="FAS133" s="86"/>
      <c r="FAT133" s="86"/>
      <c r="FAU133" s="86"/>
      <c r="FAV133" s="86"/>
      <c r="FAW133" s="86"/>
      <c r="FAX133" s="86"/>
      <c r="FAY133" s="86"/>
      <c r="FAZ133" s="86"/>
      <c r="FBA133" s="86"/>
      <c r="FBB133" s="86"/>
      <c r="FBC133" s="86"/>
      <c r="FBD133" s="86"/>
      <c r="FBE133" s="86"/>
      <c r="FBF133" s="86"/>
      <c r="FBG133" s="86"/>
      <c r="FBH133" s="86"/>
      <c r="FBI133" s="86"/>
      <c r="FBJ133" s="86"/>
      <c r="FBK133" s="86"/>
      <c r="FBL133" s="86"/>
      <c r="FBM133" s="86"/>
      <c r="FBN133" s="86"/>
      <c r="FBO133" s="86"/>
      <c r="FBP133" s="86"/>
      <c r="FBQ133" s="86"/>
      <c r="FBR133" s="86"/>
      <c r="FBS133" s="86"/>
      <c r="FBT133" s="86"/>
      <c r="FBU133" s="86"/>
      <c r="FBV133" s="86"/>
      <c r="FBW133" s="86"/>
      <c r="FBX133" s="86"/>
      <c r="FBY133" s="86"/>
      <c r="FBZ133" s="86"/>
      <c r="FCA133" s="86"/>
      <c r="FCB133" s="86"/>
      <c r="FCC133" s="86"/>
      <c r="FCD133" s="86"/>
      <c r="FCE133" s="86"/>
      <c r="FCF133" s="86"/>
      <c r="FCG133" s="86"/>
      <c r="FCH133" s="86"/>
      <c r="FCI133" s="86"/>
      <c r="FCJ133" s="86"/>
      <c r="FCK133" s="86"/>
      <c r="FCL133" s="86"/>
      <c r="FCM133" s="86"/>
      <c r="FCN133" s="86"/>
      <c r="FCO133" s="86"/>
      <c r="FCP133" s="86"/>
      <c r="FCQ133" s="86"/>
      <c r="FCR133" s="86"/>
      <c r="FCS133" s="86"/>
      <c r="FCT133" s="86"/>
      <c r="FCU133" s="86"/>
      <c r="FCV133" s="86"/>
      <c r="FCW133" s="86"/>
      <c r="FCX133" s="86"/>
      <c r="FCY133" s="86"/>
      <c r="FCZ133" s="86"/>
      <c r="FDA133" s="86"/>
      <c r="FDB133" s="86"/>
      <c r="FDC133" s="86"/>
      <c r="FDD133" s="86"/>
      <c r="FDE133" s="86"/>
      <c r="FDF133" s="86"/>
      <c r="FDG133" s="86"/>
      <c r="FDH133" s="86"/>
      <c r="FDI133" s="86"/>
      <c r="FDJ133" s="86"/>
      <c r="FDK133" s="86"/>
      <c r="FDL133" s="86"/>
      <c r="FDM133" s="86"/>
      <c r="FDN133" s="86"/>
      <c r="FDO133" s="86"/>
      <c r="FDP133" s="86"/>
      <c r="FDQ133" s="86"/>
      <c r="FDR133" s="86"/>
      <c r="FDS133" s="86"/>
      <c r="FDT133" s="86"/>
      <c r="FDU133" s="86"/>
      <c r="FDV133" s="86"/>
      <c r="FDW133" s="86"/>
      <c r="FDX133" s="86"/>
      <c r="FDY133" s="86"/>
      <c r="FDZ133" s="86"/>
      <c r="FEA133" s="86"/>
      <c r="FEB133" s="86"/>
      <c r="FEC133" s="86"/>
      <c r="FED133" s="86"/>
      <c r="FEE133" s="86"/>
      <c r="FEF133" s="86"/>
      <c r="FEG133" s="86"/>
      <c r="FEH133" s="86"/>
      <c r="FEI133" s="86"/>
      <c r="FEJ133" s="86"/>
      <c r="FEK133" s="86"/>
      <c r="FEL133" s="86"/>
      <c r="FEM133" s="86"/>
      <c r="FEN133" s="86"/>
      <c r="FEO133" s="86"/>
      <c r="FEP133" s="86"/>
      <c r="FEQ133" s="86"/>
      <c r="FER133" s="86"/>
      <c r="FES133" s="86"/>
      <c r="FET133" s="86"/>
      <c r="FEU133" s="86"/>
      <c r="FEV133" s="86"/>
      <c r="FEW133" s="86"/>
      <c r="FEX133" s="86"/>
      <c r="FEY133" s="86"/>
      <c r="FEZ133" s="86"/>
      <c r="FFA133" s="86"/>
      <c r="FFB133" s="86"/>
      <c r="FFC133" s="86"/>
      <c r="FFD133" s="86"/>
      <c r="FFE133" s="86"/>
      <c r="FFF133" s="86"/>
      <c r="FFG133" s="86"/>
      <c r="FFH133" s="86"/>
      <c r="FFI133" s="86"/>
      <c r="FFJ133" s="86"/>
      <c r="FFK133" s="86"/>
      <c r="FFL133" s="86"/>
      <c r="FFM133" s="86"/>
      <c r="FFN133" s="86"/>
      <c r="FFO133" s="86"/>
      <c r="FFP133" s="86"/>
      <c r="FFQ133" s="86"/>
      <c r="FFR133" s="86"/>
      <c r="FFS133" s="86"/>
      <c r="FFT133" s="86"/>
      <c r="FFU133" s="86"/>
      <c r="FFV133" s="86"/>
      <c r="FFW133" s="86"/>
      <c r="FFX133" s="86"/>
      <c r="FFY133" s="86"/>
      <c r="FFZ133" s="86"/>
      <c r="FGA133" s="86"/>
      <c r="FGB133" s="86"/>
      <c r="FGC133" s="86"/>
      <c r="FGD133" s="86"/>
      <c r="FGE133" s="86"/>
      <c r="FGF133" s="86"/>
      <c r="FGG133" s="86"/>
      <c r="FGH133" s="86"/>
      <c r="FGI133" s="86"/>
      <c r="FGJ133" s="86"/>
      <c r="FGK133" s="86"/>
      <c r="FGL133" s="86"/>
      <c r="FGM133" s="86"/>
      <c r="FGN133" s="86"/>
      <c r="FGO133" s="86"/>
      <c r="FGP133" s="86"/>
      <c r="FGQ133" s="86"/>
      <c r="FGR133" s="86"/>
      <c r="FGS133" s="86"/>
      <c r="FGT133" s="86"/>
      <c r="FGU133" s="86"/>
      <c r="FGV133" s="86"/>
      <c r="FGW133" s="86"/>
      <c r="FGX133" s="86"/>
      <c r="FGY133" s="86"/>
      <c r="FGZ133" s="86"/>
      <c r="FHA133" s="86"/>
      <c r="FHB133" s="86"/>
      <c r="FHC133" s="86"/>
      <c r="FHD133" s="86"/>
      <c r="FHE133" s="86"/>
      <c r="FHF133" s="86"/>
      <c r="FHG133" s="86"/>
      <c r="FHH133" s="86"/>
      <c r="FHI133" s="86"/>
      <c r="FHJ133" s="86"/>
      <c r="FHK133" s="86"/>
      <c r="FHL133" s="86"/>
      <c r="FHM133" s="86"/>
      <c r="FHN133" s="86"/>
      <c r="FHO133" s="86"/>
      <c r="FHP133" s="86"/>
      <c r="FHQ133" s="86"/>
      <c r="FHR133" s="86"/>
      <c r="FHS133" s="86"/>
      <c r="FHT133" s="86"/>
      <c r="FHU133" s="86"/>
      <c r="FHV133" s="86"/>
      <c r="FHW133" s="86"/>
      <c r="FHX133" s="86"/>
      <c r="FHY133" s="86"/>
      <c r="FHZ133" s="86"/>
      <c r="FIA133" s="86"/>
      <c r="FIB133" s="86"/>
      <c r="FIC133" s="86"/>
      <c r="FID133" s="86"/>
      <c r="FIE133" s="86"/>
      <c r="FIF133" s="86"/>
      <c r="FIG133" s="86"/>
      <c r="FIH133" s="86"/>
      <c r="FII133" s="86"/>
      <c r="FIJ133" s="86"/>
      <c r="FIK133" s="86"/>
      <c r="FIL133" s="86"/>
      <c r="FIM133" s="86"/>
      <c r="FIN133" s="86"/>
      <c r="FIO133" s="86"/>
      <c r="FIP133" s="86"/>
      <c r="FIQ133" s="86"/>
      <c r="FIR133" s="86"/>
      <c r="FIS133" s="86"/>
      <c r="FIT133" s="86"/>
      <c r="FIU133" s="86"/>
      <c r="FIV133" s="86"/>
      <c r="FIW133" s="86"/>
      <c r="FIX133" s="86"/>
      <c r="FIY133" s="86"/>
      <c r="FIZ133" s="86"/>
      <c r="FJA133" s="86"/>
      <c r="FJB133" s="86"/>
      <c r="FJC133" s="86"/>
      <c r="FJD133" s="86"/>
      <c r="FJE133" s="86"/>
      <c r="FJF133" s="86"/>
      <c r="FJG133" s="86"/>
      <c r="FJH133" s="86"/>
      <c r="FJI133" s="86"/>
      <c r="FJJ133" s="86"/>
      <c r="FJK133" s="86"/>
      <c r="FJL133" s="86"/>
      <c r="FJM133" s="86"/>
      <c r="FJN133" s="86"/>
      <c r="FJO133" s="86"/>
      <c r="FJP133" s="86"/>
      <c r="FJQ133" s="86"/>
      <c r="FJR133" s="86"/>
      <c r="FJS133" s="86"/>
      <c r="FJT133" s="86"/>
      <c r="FJU133" s="86"/>
      <c r="FJV133" s="86"/>
      <c r="FJW133" s="86"/>
      <c r="FJX133" s="86"/>
      <c r="FJY133" s="86"/>
      <c r="FJZ133" s="86"/>
      <c r="FKA133" s="86"/>
      <c r="FKB133" s="86"/>
      <c r="FKC133" s="86"/>
      <c r="FKD133" s="86"/>
      <c r="FKE133" s="86"/>
      <c r="FKF133" s="86"/>
      <c r="FKG133" s="86"/>
      <c r="FKH133" s="86"/>
      <c r="FKI133" s="86"/>
      <c r="FKJ133" s="86"/>
      <c r="FKK133" s="86"/>
      <c r="FKL133" s="86"/>
      <c r="FKM133" s="86"/>
      <c r="FKN133" s="86"/>
      <c r="FKO133" s="86"/>
      <c r="FKP133" s="86"/>
      <c r="FKQ133" s="86"/>
      <c r="FKR133" s="86"/>
      <c r="FKS133" s="86"/>
      <c r="FKT133" s="86"/>
      <c r="FKU133" s="86"/>
      <c r="FKV133" s="86"/>
      <c r="FKW133" s="86"/>
      <c r="FKX133" s="86"/>
      <c r="FKY133" s="86"/>
      <c r="FKZ133" s="86"/>
      <c r="FLA133" s="86"/>
      <c r="FLB133" s="86"/>
      <c r="FLC133" s="86"/>
      <c r="FLD133" s="86"/>
      <c r="FLE133" s="86"/>
      <c r="FLF133" s="86"/>
      <c r="FLG133" s="86"/>
      <c r="FLH133" s="86"/>
      <c r="FLI133" s="86"/>
      <c r="FLJ133" s="86"/>
      <c r="FLK133" s="86"/>
      <c r="FLL133" s="86"/>
      <c r="FLM133" s="86"/>
      <c r="FLN133" s="86"/>
      <c r="FLO133" s="86"/>
      <c r="FLP133" s="86"/>
      <c r="FLQ133" s="86"/>
      <c r="FLR133" s="86"/>
      <c r="FLS133" s="86"/>
      <c r="FLT133" s="86"/>
      <c r="FLU133" s="86"/>
      <c r="FLV133" s="86"/>
      <c r="FLW133" s="86"/>
      <c r="FLX133" s="86"/>
      <c r="FLY133" s="86"/>
      <c r="FLZ133" s="86"/>
      <c r="FMA133" s="86"/>
      <c r="FMB133" s="86"/>
      <c r="FMC133" s="86"/>
      <c r="FMD133" s="86"/>
      <c r="FME133" s="86"/>
      <c r="FMF133" s="86"/>
      <c r="FMG133" s="86"/>
      <c r="FMH133" s="86"/>
      <c r="FMI133" s="86"/>
      <c r="FMJ133" s="86"/>
      <c r="FMK133" s="86"/>
      <c r="FML133" s="86"/>
      <c r="FMM133" s="86"/>
      <c r="FMN133" s="86"/>
      <c r="FMO133" s="86"/>
      <c r="FMP133" s="86"/>
      <c r="FMQ133" s="86"/>
      <c r="FMR133" s="86"/>
      <c r="FMS133" s="86"/>
      <c r="FMT133" s="86"/>
      <c r="FMU133" s="86"/>
      <c r="FMV133" s="86"/>
      <c r="FMW133" s="86"/>
      <c r="FMX133" s="86"/>
      <c r="FMY133" s="86"/>
      <c r="FMZ133" s="86"/>
      <c r="FNA133" s="86"/>
      <c r="FNB133" s="86"/>
      <c r="FNC133" s="86"/>
      <c r="FND133" s="86"/>
      <c r="FNE133" s="86"/>
      <c r="FNF133" s="86"/>
      <c r="FNG133" s="86"/>
      <c r="FNH133" s="86"/>
      <c r="FNI133" s="86"/>
      <c r="FNJ133" s="86"/>
      <c r="FNK133" s="86"/>
      <c r="FNL133" s="86"/>
      <c r="FNM133" s="86"/>
      <c r="FNN133" s="86"/>
      <c r="FNO133" s="86"/>
      <c r="FNP133" s="86"/>
      <c r="FNQ133" s="86"/>
      <c r="FNR133" s="86"/>
      <c r="FNS133" s="86"/>
      <c r="FNT133" s="86"/>
      <c r="FNU133" s="86"/>
      <c r="FNV133" s="86"/>
      <c r="FNW133" s="86"/>
      <c r="FNX133" s="86"/>
      <c r="FNY133" s="86"/>
      <c r="FNZ133" s="86"/>
      <c r="FOA133" s="86"/>
      <c r="FOB133" s="86"/>
      <c r="FOC133" s="86"/>
      <c r="FOD133" s="86"/>
      <c r="FOE133" s="86"/>
      <c r="FOF133" s="86"/>
      <c r="FOG133" s="86"/>
      <c r="FOH133" s="86"/>
      <c r="FOI133" s="86"/>
      <c r="FOJ133" s="86"/>
      <c r="FOK133" s="86"/>
      <c r="FOL133" s="86"/>
      <c r="FOM133" s="86"/>
      <c r="FON133" s="86"/>
      <c r="FOO133" s="86"/>
      <c r="FOP133" s="86"/>
      <c r="FOQ133" s="86"/>
      <c r="FOR133" s="86"/>
      <c r="FOS133" s="86"/>
      <c r="FOT133" s="86"/>
      <c r="FOU133" s="86"/>
      <c r="FOV133" s="86"/>
      <c r="FOW133" s="86"/>
      <c r="FOX133" s="86"/>
      <c r="FOY133" s="86"/>
      <c r="FOZ133" s="86"/>
      <c r="FPA133" s="86"/>
      <c r="FPB133" s="86"/>
      <c r="FPC133" s="86"/>
      <c r="FPD133" s="86"/>
      <c r="FPE133" s="86"/>
      <c r="FPF133" s="86"/>
      <c r="FPG133" s="86"/>
      <c r="FPH133" s="86"/>
      <c r="FPI133" s="86"/>
      <c r="FPJ133" s="86"/>
      <c r="FPK133" s="86"/>
      <c r="FPL133" s="86"/>
      <c r="FPM133" s="86"/>
      <c r="FPN133" s="86"/>
      <c r="FPO133" s="86"/>
      <c r="FPP133" s="86"/>
      <c r="FPQ133" s="86"/>
      <c r="FPR133" s="86"/>
      <c r="FPS133" s="86"/>
      <c r="FPT133" s="86"/>
      <c r="FPU133" s="86"/>
      <c r="FPV133" s="86"/>
      <c r="FPW133" s="86"/>
      <c r="FPX133" s="86"/>
      <c r="FPY133" s="86"/>
      <c r="FPZ133" s="86"/>
      <c r="FQA133" s="86"/>
      <c r="FQB133" s="86"/>
      <c r="FQC133" s="86"/>
      <c r="FQD133" s="86"/>
      <c r="FQE133" s="86"/>
      <c r="FQF133" s="86"/>
      <c r="FQG133" s="86"/>
      <c r="FQH133" s="86"/>
      <c r="FQI133" s="86"/>
      <c r="FQJ133" s="86"/>
      <c r="FQK133" s="86"/>
      <c r="FQL133" s="86"/>
      <c r="FQM133" s="86"/>
      <c r="FQN133" s="86"/>
      <c r="FQO133" s="86"/>
      <c r="FQP133" s="86"/>
      <c r="FQQ133" s="86"/>
      <c r="FQR133" s="86"/>
      <c r="FQS133" s="86"/>
      <c r="FQT133" s="86"/>
      <c r="FQU133" s="86"/>
      <c r="FQV133" s="86"/>
      <c r="FQW133" s="86"/>
      <c r="FQX133" s="86"/>
      <c r="FQY133" s="86"/>
      <c r="FQZ133" s="86"/>
      <c r="FRA133" s="86"/>
      <c r="FRB133" s="86"/>
      <c r="FRC133" s="86"/>
      <c r="FRD133" s="86"/>
      <c r="FRE133" s="86"/>
      <c r="FRF133" s="86"/>
      <c r="FRG133" s="86"/>
      <c r="FRH133" s="86"/>
      <c r="FRI133" s="86"/>
      <c r="FRJ133" s="86"/>
      <c r="FRK133" s="86"/>
      <c r="FRL133" s="86"/>
      <c r="FRM133" s="86"/>
      <c r="FRN133" s="86"/>
      <c r="FRO133" s="86"/>
      <c r="FRP133" s="86"/>
      <c r="FRQ133" s="86"/>
      <c r="FRR133" s="86"/>
      <c r="FRS133" s="86"/>
      <c r="FRT133" s="86"/>
      <c r="FRU133" s="86"/>
      <c r="FRV133" s="86"/>
      <c r="FRW133" s="86"/>
      <c r="FRX133" s="86"/>
      <c r="FRY133" s="86"/>
      <c r="FRZ133" s="86"/>
      <c r="FSA133" s="86"/>
      <c r="FSB133" s="86"/>
      <c r="FSC133" s="86"/>
      <c r="FSD133" s="86"/>
      <c r="FSE133" s="86"/>
      <c r="FSF133" s="86"/>
      <c r="FSG133" s="86"/>
      <c r="FSH133" s="86"/>
      <c r="FSI133" s="86"/>
      <c r="FSJ133" s="86"/>
      <c r="FSK133" s="86"/>
      <c r="FSL133" s="86"/>
      <c r="FSM133" s="86"/>
      <c r="FSN133" s="86"/>
      <c r="FSO133" s="86"/>
      <c r="FSP133" s="86"/>
      <c r="FSQ133" s="86"/>
      <c r="FSR133" s="86"/>
      <c r="FSS133" s="86"/>
      <c r="FST133" s="86"/>
      <c r="FSU133" s="86"/>
      <c r="FSV133" s="86"/>
      <c r="FSW133" s="86"/>
      <c r="FSX133" s="86"/>
      <c r="FSY133" s="86"/>
      <c r="FSZ133" s="86"/>
      <c r="FTA133" s="86"/>
      <c r="FTB133" s="86"/>
      <c r="FTC133" s="86"/>
      <c r="FTD133" s="86"/>
      <c r="FTE133" s="86"/>
      <c r="FTF133" s="86"/>
      <c r="FTG133" s="86"/>
      <c r="FTH133" s="86"/>
      <c r="FTI133" s="86"/>
      <c r="FTJ133" s="86"/>
      <c r="FTK133" s="86"/>
      <c r="FTL133" s="86"/>
      <c r="FTM133" s="86"/>
      <c r="FTN133" s="86"/>
      <c r="FTO133" s="86"/>
      <c r="FTP133" s="86"/>
      <c r="FTQ133" s="86"/>
      <c r="FTR133" s="86"/>
      <c r="FTS133" s="86"/>
      <c r="FTT133" s="86"/>
      <c r="FTU133" s="86"/>
      <c r="FTV133" s="86"/>
      <c r="FTW133" s="86"/>
      <c r="FTX133" s="86"/>
      <c r="FTY133" s="86"/>
      <c r="FTZ133" s="86"/>
      <c r="FUA133" s="86"/>
      <c r="FUB133" s="86"/>
      <c r="FUC133" s="86"/>
      <c r="FUD133" s="86"/>
      <c r="FUE133" s="86"/>
      <c r="FUF133" s="86"/>
      <c r="FUG133" s="86"/>
      <c r="FUH133" s="86"/>
      <c r="FUI133" s="86"/>
      <c r="FUJ133" s="86"/>
      <c r="FUK133" s="86"/>
      <c r="FUL133" s="86"/>
      <c r="FUM133" s="86"/>
      <c r="FUN133" s="86"/>
      <c r="FUO133" s="86"/>
      <c r="FUP133" s="86"/>
      <c r="FUQ133" s="86"/>
      <c r="FUR133" s="86"/>
      <c r="FUS133" s="86"/>
      <c r="FUT133" s="86"/>
      <c r="FUU133" s="86"/>
      <c r="FUV133" s="86"/>
      <c r="FUW133" s="86"/>
      <c r="FUX133" s="86"/>
      <c r="FUY133" s="86"/>
      <c r="FUZ133" s="86"/>
      <c r="FVA133" s="86"/>
      <c r="FVB133" s="86"/>
      <c r="FVC133" s="86"/>
      <c r="FVD133" s="86"/>
      <c r="FVE133" s="86"/>
      <c r="FVF133" s="86"/>
      <c r="FVG133" s="86"/>
      <c r="FVH133" s="86"/>
      <c r="FVI133" s="86"/>
      <c r="FVJ133" s="86"/>
      <c r="FVK133" s="86"/>
      <c r="FVL133" s="86"/>
      <c r="FVM133" s="86"/>
      <c r="FVN133" s="86"/>
      <c r="FVO133" s="86"/>
      <c r="FVP133" s="86"/>
      <c r="FVQ133" s="86"/>
      <c r="FVR133" s="86"/>
      <c r="FVS133" s="86"/>
      <c r="FVT133" s="86"/>
      <c r="FVU133" s="86"/>
      <c r="FVV133" s="86"/>
      <c r="FVW133" s="86"/>
      <c r="FVX133" s="86"/>
      <c r="FVY133" s="86"/>
      <c r="FVZ133" s="86"/>
      <c r="FWA133" s="86"/>
      <c r="FWB133" s="86"/>
      <c r="FWC133" s="86"/>
      <c r="FWD133" s="86"/>
      <c r="FWE133" s="86"/>
      <c r="FWF133" s="86"/>
      <c r="FWG133" s="86"/>
      <c r="FWH133" s="86"/>
      <c r="FWI133" s="86"/>
      <c r="FWJ133" s="86"/>
      <c r="FWK133" s="86"/>
      <c r="FWL133" s="86"/>
      <c r="FWM133" s="86"/>
      <c r="FWN133" s="86"/>
      <c r="FWO133" s="86"/>
      <c r="FWP133" s="86"/>
      <c r="FWQ133" s="86"/>
      <c r="FWR133" s="86"/>
      <c r="FWS133" s="86"/>
      <c r="FWT133" s="86"/>
      <c r="FWU133" s="86"/>
      <c r="FWV133" s="86"/>
      <c r="FWW133" s="86"/>
      <c r="FWX133" s="86"/>
      <c r="FWY133" s="86"/>
      <c r="FWZ133" s="86"/>
      <c r="FXA133" s="86"/>
      <c r="FXB133" s="86"/>
      <c r="FXC133" s="86"/>
      <c r="FXD133" s="86"/>
      <c r="FXE133" s="86"/>
      <c r="FXF133" s="86"/>
      <c r="FXG133" s="86"/>
      <c r="FXH133" s="86"/>
      <c r="FXI133" s="86"/>
      <c r="FXJ133" s="86"/>
      <c r="FXK133" s="86"/>
      <c r="FXL133" s="86"/>
      <c r="FXM133" s="86"/>
      <c r="FXN133" s="86"/>
      <c r="FXO133" s="86"/>
      <c r="FXP133" s="86"/>
      <c r="FXQ133" s="86"/>
      <c r="FXR133" s="86"/>
      <c r="FXS133" s="86"/>
      <c r="FXT133" s="86"/>
      <c r="FXU133" s="86"/>
      <c r="FXV133" s="86"/>
      <c r="FXW133" s="86"/>
      <c r="FXX133" s="86"/>
      <c r="FXY133" s="86"/>
      <c r="FXZ133" s="86"/>
      <c r="FYA133" s="86"/>
      <c r="FYB133" s="86"/>
      <c r="FYC133" s="86"/>
      <c r="FYD133" s="86"/>
      <c r="FYE133" s="86"/>
      <c r="FYF133" s="86"/>
      <c r="FYG133" s="86"/>
      <c r="FYH133" s="86"/>
      <c r="FYI133" s="86"/>
      <c r="FYJ133" s="86"/>
      <c r="FYK133" s="86"/>
      <c r="FYL133" s="86"/>
      <c r="FYM133" s="86"/>
      <c r="FYN133" s="86"/>
      <c r="FYO133" s="86"/>
      <c r="FYP133" s="86"/>
      <c r="FYQ133" s="86"/>
      <c r="FYR133" s="86"/>
      <c r="FYS133" s="86"/>
      <c r="FYT133" s="86"/>
      <c r="FYU133" s="86"/>
      <c r="FYV133" s="86"/>
      <c r="FYW133" s="86"/>
      <c r="FYX133" s="86"/>
      <c r="FYY133" s="86"/>
      <c r="FYZ133" s="86"/>
      <c r="FZA133" s="86"/>
      <c r="FZB133" s="86"/>
      <c r="FZC133" s="86"/>
      <c r="FZD133" s="86"/>
      <c r="FZE133" s="86"/>
      <c r="FZF133" s="86"/>
      <c r="FZG133" s="86"/>
      <c r="FZH133" s="86"/>
      <c r="FZI133" s="86"/>
      <c r="FZJ133" s="86"/>
      <c r="FZK133" s="86"/>
      <c r="FZL133" s="86"/>
      <c r="FZM133" s="86"/>
      <c r="FZN133" s="86"/>
      <c r="FZO133" s="86"/>
      <c r="FZP133" s="86"/>
      <c r="FZQ133" s="86"/>
      <c r="FZR133" s="86"/>
      <c r="FZS133" s="86"/>
      <c r="FZT133" s="86"/>
      <c r="FZU133" s="86"/>
      <c r="FZV133" s="86"/>
      <c r="FZW133" s="86"/>
      <c r="FZX133" s="86"/>
      <c r="FZY133" s="86"/>
      <c r="FZZ133" s="86"/>
      <c r="GAA133" s="86"/>
      <c r="GAB133" s="86"/>
      <c r="GAC133" s="86"/>
      <c r="GAD133" s="86"/>
      <c r="GAE133" s="86"/>
      <c r="GAF133" s="86"/>
      <c r="GAG133" s="86"/>
      <c r="GAH133" s="86"/>
      <c r="GAI133" s="86"/>
      <c r="GAJ133" s="86"/>
      <c r="GAK133" s="86"/>
      <c r="GAL133" s="86"/>
      <c r="GAM133" s="86"/>
      <c r="GAN133" s="86"/>
      <c r="GAO133" s="86"/>
      <c r="GAP133" s="86"/>
      <c r="GAQ133" s="86"/>
      <c r="GAR133" s="86"/>
      <c r="GAS133" s="86"/>
      <c r="GAT133" s="86"/>
      <c r="GAU133" s="86"/>
      <c r="GAV133" s="86"/>
      <c r="GAW133" s="86"/>
      <c r="GAX133" s="86"/>
      <c r="GAY133" s="86"/>
      <c r="GAZ133" s="86"/>
      <c r="GBA133" s="86"/>
      <c r="GBB133" s="86"/>
      <c r="GBC133" s="86"/>
      <c r="GBD133" s="86"/>
      <c r="GBE133" s="86"/>
      <c r="GBF133" s="86"/>
      <c r="GBG133" s="86"/>
      <c r="GBH133" s="86"/>
      <c r="GBI133" s="86"/>
      <c r="GBJ133" s="86"/>
      <c r="GBK133" s="86"/>
      <c r="GBL133" s="86"/>
      <c r="GBM133" s="86"/>
      <c r="GBN133" s="86"/>
      <c r="GBO133" s="86"/>
      <c r="GBP133" s="86"/>
      <c r="GBQ133" s="86"/>
      <c r="GBR133" s="86"/>
      <c r="GBS133" s="86"/>
      <c r="GBT133" s="86"/>
      <c r="GBU133" s="86"/>
      <c r="GBV133" s="86"/>
      <c r="GBW133" s="86"/>
      <c r="GBX133" s="86"/>
      <c r="GBY133" s="86"/>
      <c r="GBZ133" s="86"/>
      <c r="GCA133" s="86"/>
      <c r="GCB133" s="86"/>
      <c r="GCC133" s="86"/>
      <c r="GCD133" s="86"/>
      <c r="GCE133" s="86"/>
      <c r="GCF133" s="86"/>
      <c r="GCG133" s="86"/>
      <c r="GCH133" s="86"/>
      <c r="GCI133" s="86"/>
      <c r="GCJ133" s="86"/>
      <c r="GCK133" s="86"/>
      <c r="GCL133" s="86"/>
      <c r="GCM133" s="86"/>
      <c r="GCN133" s="86"/>
      <c r="GCO133" s="86"/>
      <c r="GCP133" s="86"/>
      <c r="GCQ133" s="86"/>
      <c r="GCR133" s="86"/>
      <c r="GCS133" s="86"/>
      <c r="GCT133" s="86"/>
      <c r="GCU133" s="86"/>
      <c r="GCV133" s="86"/>
      <c r="GCW133" s="86"/>
      <c r="GCX133" s="86"/>
      <c r="GCY133" s="86"/>
      <c r="GCZ133" s="86"/>
      <c r="GDA133" s="86"/>
      <c r="GDB133" s="86"/>
      <c r="GDC133" s="86"/>
      <c r="GDD133" s="86"/>
      <c r="GDE133" s="86"/>
      <c r="GDF133" s="86"/>
      <c r="GDG133" s="86"/>
      <c r="GDH133" s="86"/>
      <c r="GDI133" s="86"/>
      <c r="GDJ133" s="86"/>
      <c r="GDK133" s="86"/>
      <c r="GDL133" s="86"/>
      <c r="GDM133" s="86"/>
      <c r="GDN133" s="86"/>
      <c r="GDO133" s="86"/>
      <c r="GDP133" s="86"/>
      <c r="GDQ133" s="86"/>
      <c r="GDR133" s="86"/>
      <c r="GDS133" s="86"/>
      <c r="GDT133" s="86"/>
      <c r="GDU133" s="86"/>
      <c r="GDV133" s="86"/>
      <c r="GDW133" s="86"/>
      <c r="GDX133" s="86"/>
      <c r="GDY133" s="86"/>
      <c r="GDZ133" s="86"/>
      <c r="GEA133" s="86"/>
      <c r="GEB133" s="86"/>
      <c r="GEC133" s="86"/>
      <c r="GED133" s="86"/>
      <c r="GEE133" s="86"/>
      <c r="GEF133" s="86"/>
      <c r="GEG133" s="86"/>
      <c r="GEH133" s="86"/>
      <c r="GEI133" s="86"/>
      <c r="GEJ133" s="86"/>
      <c r="GEK133" s="86"/>
      <c r="GEL133" s="86"/>
      <c r="GEM133" s="86"/>
      <c r="GEN133" s="86"/>
      <c r="GEO133" s="86"/>
      <c r="GEP133" s="86"/>
      <c r="GEQ133" s="86"/>
      <c r="GER133" s="86"/>
      <c r="GES133" s="86"/>
      <c r="GET133" s="86"/>
      <c r="GEU133" s="86"/>
      <c r="GEV133" s="86"/>
      <c r="GEW133" s="86"/>
      <c r="GEX133" s="86"/>
      <c r="GEY133" s="86"/>
      <c r="GEZ133" s="86"/>
      <c r="GFA133" s="86"/>
      <c r="GFB133" s="86"/>
      <c r="GFC133" s="86"/>
      <c r="GFD133" s="86"/>
      <c r="GFE133" s="86"/>
      <c r="GFF133" s="86"/>
      <c r="GFG133" s="86"/>
      <c r="GFH133" s="86"/>
      <c r="GFI133" s="86"/>
      <c r="GFJ133" s="86"/>
      <c r="GFK133" s="86"/>
      <c r="GFL133" s="86"/>
      <c r="GFM133" s="86"/>
      <c r="GFN133" s="86"/>
      <c r="GFO133" s="86"/>
      <c r="GFP133" s="86"/>
      <c r="GFQ133" s="86"/>
      <c r="GFR133" s="86"/>
      <c r="GFS133" s="86"/>
      <c r="GFT133" s="86"/>
      <c r="GFU133" s="86"/>
      <c r="GFV133" s="86"/>
      <c r="GFW133" s="86"/>
      <c r="GFX133" s="86"/>
      <c r="GFY133" s="86"/>
      <c r="GFZ133" s="86"/>
      <c r="GGA133" s="86"/>
      <c r="GGB133" s="86"/>
      <c r="GGC133" s="86"/>
      <c r="GGD133" s="86"/>
      <c r="GGE133" s="86"/>
      <c r="GGF133" s="86"/>
      <c r="GGG133" s="86"/>
      <c r="GGH133" s="86"/>
      <c r="GGI133" s="86"/>
      <c r="GGJ133" s="86"/>
      <c r="GGK133" s="86"/>
      <c r="GGL133" s="86"/>
      <c r="GGM133" s="86"/>
      <c r="GGN133" s="86"/>
      <c r="GGO133" s="86"/>
      <c r="GGP133" s="86"/>
      <c r="GGQ133" s="86"/>
      <c r="GGR133" s="86"/>
      <c r="GGS133" s="86"/>
      <c r="GGT133" s="86"/>
      <c r="GGU133" s="86"/>
      <c r="GGV133" s="86"/>
      <c r="GGW133" s="86"/>
      <c r="GGX133" s="86"/>
      <c r="GGY133" s="86"/>
      <c r="GGZ133" s="86"/>
      <c r="GHA133" s="86"/>
      <c r="GHB133" s="86"/>
      <c r="GHC133" s="86"/>
      <c r="GHD133" s="86"/>
      <c r="GHE133" s="86"/>
      <c r="GHF133" s="86"/>
      <c r="GHG133" s="86"/>
      <c r="GHH133" s="86"/>
      <c r="GHI133" s="86"/>
      <c r="GHJ133" s="86"/>
      <c r="GHK133" s="86"/>
      <c r="GHL133" s="86"/>
      <c r="GHM133" s="86"/>
      <c r="GHN133" s="86"/>
      <c r="GHO133" s="86"/>
      <c r="GHP133" s="86"/>
      <c r="GHQ133" s="86"/>
      <c r="GHR133" s="86"/>
      <c r="GHS133" s="86"/>
      <c r="GHT133" s="86"/>
      <c r="GHU133" s="86"/>
      <c r="GHV133" s="86"/>
      <c r="GHW133" s="86"/>
      <c r="GHX133" s="86"/>
      <c r="GHY133" s="86"/>
      <c r="GHZ133" s="86"/>
      <c r="GIA133" s="86"/>
      <c r="GIB133" s="86"/>
      <c r="GIC133" s="86"/>
      <c r="GID133" s="86"/>
      <c r="GIE133" s="86"/>
      <c r="GIF133" s="86"/>
      <c r="GIG133" s="86"/>
      <c r="GIH133" s="86"/>
      <c r="GII133" s="86"/>
      <c r="GIJ133" s="86"/>
      <c r="GIK133" s="86"/>
      <c r="GIL133" s="86"/>
      <c r="GIM133" s="86"/>
      <c r="GIN133" s="86"/>
      <c r="GIO133" s="86"/>
      <c r="GIP133" s="86"/>
      <c r="GIQ133" s="86"/>
      <c r="GIR133" s="86"/>
      <c r="GIS133" s="86"/>
      <c r="GIT133" s="86"/>
      <c r="GIU133" s="86"/>
      <c r="GIV133" s="86"/>
      <c r="GIW133" s="86"/>
      <c r="GIX133" s="86"/>
      <c r="GIY133" s="86"/>
      <c r="GIZ133" s="86"/>
      <c r="GJA133" s="86"/>
      <c r="GJB133" s="86"/>
      <c r="GJC133" s="86"/>
      <c r="GJD133" s="86"/>
      <c r="GJE133" s="86"/>
      <c r="GJF133" s="86"/>
      <c r="GJG133" s="86"/>
      <c r="GJH133" s="86"/>
      <c r="GJI133" s="86"/>
      <c r="GJJ133" s="86"/>
      <c r="GJK133" s="86"/>
      <c r="GJL133" s="86"/>
      <c r="GJM133" s="86"/>
      <c r="GJN133" s="86"/>
      <c r="GJO133" s="86"/>
      <c r="GJP133" s="86"/>
      <c r="GJQ133" s="86"/>
      <c r="GJR133" s="86"/>
      <c r="GJS133" s="86"/>
      <c r="GJT133" s="86"/>
      <c r="GJU133" s="86"/>
      <c r="GJV133" s="86"/>
      <c r="GJW133" s="86"/>
      <c r="GJX133" s="86"/>
      <c r="GJY133" s="86"/>
      <c r="GJZ133" s="86"/>
      <c r="GKA133" s="86"/>
      <c r="GKB133" s="86"/>
      <c r="GKC133" s="86"/>
      <c r="GKD133" s="86"/>
      <c r="GKE133" s="86"/>
      <c r="GKF133" s="86"/>
      <c r="GKG133" s="86"/>
      <c r="GKH133" s="86"/>
      <c r="GKI133" s="86"/>
      <c r="GKJ133" s="86"/>
      <c r="GKK133" s="86"/>
      <c r="GKL133" s="86"/>
      <c r="GKM133" s="86"/>
      <c r="GKN133" s="86"/>
      <c r="GKO133" s="86"/>
      <c r="GKP133" s="86"/>
      <c r="GKQ133" s="86"/>
      <c r="GKR133" s="86"/>
      <c r="GKS133" s="86"/>
      <c r="GKT133" s="86"/>
      <c r="GKU133" s="86"/>
      <c r="GKV133" s="86"/>
      <c r="GKW133" s="86"/>
      <c r="GKX133" s="86"/>
      <c r="GKY133" s="86"/>
      <c r="GKZ133" s="86"/>
      <c r="GLA133" s="86"/>
      <c r="GLB133" s="86"/>
      <c r="GLC133" s="86"/>
      <c r="GLD133" s="86"/>
      <c r="GLE133" s="86"/>
      <c r="GLF133" s="86"/>
      <c r="GLG133" s="86"/>
      <c r="GLH133" s="86"/>
      <c r="GLI133" s="86"/>
      <c r="GLJ133" s="86"/>
      <c r="GLK133" s="86"/>
      <c r="GLL133" s="86"/>
      <c r="GLM133" s="86"/>
      <c r="GLN133" s="86"/>
      <c r="GLO133" s="86"/>
      <c r="GLP133" s="86"/>
      <c r="GLQ133" s="86"/>
      <c r="GLR133" s="86"/>
      <c r="GLS133" s="86"/>
      <c r="GLT133" s="86"/>
      <c r="GLU133" s="86"/>
      <c r="GLV133" s="86"/>
      <c r="GLW133" s="86"/>
      <c r="GLX133" s="86"/>
      <c r="GLY133" s="86"/>
      <c r="GLZ133" s="86"/>
      <c r="GMA133" s="86"/>
      <c r="GMB133" s="86"/>
      <c r="GMC133" s="86"/>
      <c r="GMD133" s="86"/>
      <c r="GME133" s="86"/>
      <c r="GMF133" s="86"/>
      <c r="GMG133" s="86"/>
      <c r="GMH133" s="86"/>
      <c r="GMI133" s="86"/>
      <c r="GMJ133" s="86"/>
      <c r="GMK133" s="86"/>
      <c r="GML133" s="86"/>
      <c r="GMM133" s="86"/>
      <c r="GMN133" s="86"/>
      <c r="GMO133" s="86"/>
      <c r="GMP133" s="86"/>
      <c r="GMQ133" s="86"/>
      <c r="GMR133" s="86"/>
      <c r="GMS133" s="86"/>
      <c r="GMT133" s="86"/>
      <c r="GMU133" s="86"/>
      <c r="GMV133" s="86"/>
      <c r="GMW133" s="86"/>
      <c r="GMX133" s="86"/>
      <c r="GMY133" s="86"/>
      <c r="GMZ133" s="86"/>
      <c r="GNA133" s="86"/>
      <c r="GNB133" s="86"/>
      <c r="GNC133" s="86"/>
      <c r="GND133" s="86"/>
      <c r="GNE133" s="86"/>
      <c r="GNF133" s="86"/>
      <c r="GNG133" s="86"/>
      <c r="GNH133" s="86"/>
      <c r="GNI133" s="86"/>
      <c r="GNJ133" s="86"/>
      <c r="GNK133" s="86"/>
      <c r="GNL133" s="86"/>
      <c r="GNM133" s="86"/>
      <c r="GNN133" s="86"/>
      <c r="GNO133" s="86"/>
      <c r="GNP133" s="86"/>
      <c r="GNQ133" s="86"/>
      <c r="GNR133" s="86"/>
      <c r="GNS133" s="86"/>
      <c r="GNT133" s="86"/>
      <c r="GNU133" s="86"/>
      <c r="GNV133" s="86"/>
      <c r="GNW133" s="86"/>
      <c r="GNX133" s="86"/>
      <c r="GNY133" s="86"/>
      <c r="GNZ133" s="86"/>
      <c r="GOA133" s="86"/>
      <c r="GOB133" s="86"/>
      <c r="GOC133" s="86"/>
      <c r="GOD133" s="86"/>
      <c r="GOE133" s="86"/>
      <c r="GOF133" s="86"/>
      <c r="GOG133" s="86"/>
      <c r="GOH133" s="86"/>
      <c r="GOI133" s="86"/>
      <c r="GOJ133" s="86"/>
      <c r="GOK133" s="86"/>
      <c r="GOL133" s="86"/>
      <c r="GOM133" s="86"/>
      <c r="GON133" s="86"/>
      <c r="GOO133" s="86"/>
      <c r="GOP133" s="86"/>
      <c r="GOQ133" s="86"/>
      <c r="GOR133" s="86"/>
      <c r="GOS133" s="86"/>
      <c r="GOT133" s="86"/>
      <c r="GOU133" s="86"/>
      <c r="GOV133" s="86"/>
      <c r="GOW133" s="86"/>
      <c r="GOX133" s="86"/>
      <c r="GOY133" s="86"/>
      <c r="GOZ133" s="86"/>
      <c r="GPA133" s="86"/>
      <c r="GPB133" s="86"/>
      <c r="GPC133" s="86"/>
      <c r="GPD133" s="86"/>
      <c r="GPE133" s="86"/>
      <c r="GPF133" s="86"/>
      <c r="GPG133" s="86"/>
      <c r="GPH133" s="86"/>
      <c r="GPI133" s="86"/>
      <c r="GPJ133" s="86"/>
      <c r="GPK133" s="86"/>
      <c r="GPL133" s="86"/>
      <c r="GPM133" s="86"/>
      <c r="GPN133" s="86"/>
      <c r="GPO133" s="86"/>
      <c r="GPP133" s="86"/>
      <c r="GPQ133" s="86"/>
      <c r="GPR133" s="86"/>
      <c r="GPS133" s="86"/>
      <c r="GPT133" s="86"/>
      <c r="GPU133" s="86"/>
      <c r="GPV133" s="86"/>
      <c r="GPW133" s="86"/>
      <c r="GPX133" s="86"/>
      <c r="GPY133" s="86"/>
      <c r="GPZ133" s="86"/>
      <c r="GQA133" s="86"/>
      <c r="GQB133" s="86"/>
      <c r="GQC133" s="86"/>
      <c r="GQD133" s="86"/>
      <c r="GQE133" s="86"/>
      <c r="GQF133" s="86"/>
      <c r="GQG133" s="86"/>
      <c r="GQH133" s="86"/>
      <c r="GQI133" s="86"/>
      <c r="GQJ133" s="86"/>
      <c r="GQK133" s="86"/>
      <c r="GQL133" s="86"/>
      <c r="GQM133" s="86"/>
      <c r="GQN133" s="86"/>
      <c r="GQO133" s="86"/>
      <c r="GQP133" s="86"/>
      <c r="GQQ133" s="86"/>
      <c r="GQR133" s="86"/>
      <c r="GQS133" s="86"/>
      <c r="GQT133" s="86"/>
      <c r="GQU133" s="86"/>
      <c r="GQV133" s="86"/>
      <c r="GQW133" s="86"/>
      <c r="GQX133" s="86"/>
      <c r="GQY133" s="86"/>
      <c r="GQZ133" s="86"/>
      <c r="GRA133" s="86"/>
      <c r="GRB133" s="86"/>
      <c r="GRC133" s="86"/>
      <c r="GRD133" s="86"/>
      <c r="GRE133" s="86"/>
      <c r="GRF133" s="86"/>
      <c r="GRG133" s="86"/>
      <c r="GRH133" s="86"/>
      <c r="GRI133" s="86"/>
      <c r="GRJ133" s="86"/>
      <c r="GRK133" s="86"/>
      <c r="GRL133" s="86"/>
      <c r="GRM133" s="86"/>
      <c r="GRN133" s="86"/>
      <c r="GRO133" s="86"/>
      <c r="GRP133" s="86"/>
      <c r="GRQ133" s="86"/>
      <c r="GRR133" s="86"/>
      <c r="GRS133" s="86"/>
      <c r="GRT133" s="86"/>
      <c r="GRU133" s="86"/>
      <c r="GRV133" s="86"/>
      <c r="GRW133" s="86"/>
      <c r="GRX133" s="86"/>
      <c r="GRY133" s="86"/>
      <c r="GRZ133" s="86"/>
      <c r="GSA133" s="86"/>
      <c r="GSB133" s="86"/>
      <c r="GSC133" s="86"/>
      <c r="GSD133" s="86"/>
      <c r="GSE133" s="86"/>
      <c r="GSF133" s="86"/>
      <c r="GSG133" s="86"/>
      <c r="GSH133" s="86"/>
      <c r="GSI133" s="86"/>
      <c r="GSJ133" s="86"/>
      <c r="GSK133" s="86"/>
      <c r="GSL133" s="86"/>
      <c r="GSM133" s="86"/>
      <c r="GSN133" s="86"/>
      <c r="GSO133" s="86"/>
      <c r="GSP133" s="86"/>
      <c r="GSQ133" s="86"/>
      <c r="GSR133" s="86"/>
      <c r="GSS133" s="86"/>
      <c r="GST133" s="86"/>
      <c r="GSU133" s="86"/>
      <c r="GSV133" s="86"/>
      <c r="GSW133" s="86"/>
      <c r="GSX133" s="86"/>
      <c r="GSY133" s="86"/>
      <c r="GSZ133" s="86"/>
      <c r="GTA133" s="86"/>
      <c r="GTB133" s="86"/>
      <c r="GTC133" s="86"/>
      <c r="GTD133" s="86"/>
      <c r="GTE133" s="86"/>
      <c r="GTF133" s="86"/>
      <c r="GTG133" s="86"/>
      <c r="GTH133" s="86"/>
      <c r="GTI133" s="86"/>
      <c r="GTJ133" s="86"/>
      <c r="GTK133" s="86"/>
      <c r="GTL133" s="86"/>
      <c r="GTM133" s="86"/>
      <c r="GTN133" s="86"/>
      <c r="GTO133" s="86"/>
      <c r="GTP133" s="86"/>
      <c r="GTQ133" s="86"/>
      <c r="GTR133" s="86"/>
      <c r="GTS133" s="86"/>
      <c r="GTT133" s="86"/>
      <c r="GTU133" s="86"/>
      <c r="GTV133" s="86"/>
      <c r="GTW133" s="86"/>
      <c r="GTX133" s="86"/>
      <c r="GTY133" s="86"/>
      <c r="GTZ133" s="86"/>
      <c r="GUA133" s="86"/>
      <c r="GUB133" s="86"/>
      <c r="GUC133" s="86"/>
      <c r="GUD133" s="86"/>
      <c r="GUE133" s="86"/>
      <c r="GUF133" s="86"/>
      <c r="GUG133" s="86"/>
      <c r="GUH133" s="86"/>
      <c r="GUI133" s="86"/>
      <c r="GUJ133" s="86"/>
      <c r="GUK133" s="86"/>
      <c r="GUL133" s="86"/>
      <c r="GUM133" s="86"/>
      <c r="GUN133" s="86"/>
      <c r="GUO133" s="86"/>
      <c r="GUP133" s="86"/>
      <c r="GUQ133" s="86"/>
      <c r="GUR133" s="86"/>
      <c r="GUS133" s="86"/>
      <c r="GUT133" s="86"/>
      <c r="GUU133" s="86"/>
      <c r="GUV133" s="86"/>
      <c r="GUW133" s="86"/>
      <c r="GUX133" s="86"/>
      <c r="GUY133" s="86"/>
      <c r="GUZ133" s="86"/>
      <c r="GVA133" s="86"/>
      <c r="GVB133" s="86"/>
      <c r="GVC133" s="86"/>
      <c r="GVD133" s="86"/>
      <c r="GVE133" s="86"/>
      <c r="GVF133" s="86"/>
      <c r="GVG133" s="86"/>
      <c r="GVH133" s="86"/>
      <c r="GVI133" s="86"/>
      <c r="GVJ133" s="86"/>
      <c r="GVK133" s="86"/>
      <c r="GVL133" s="86"/>
      <c r="GVM133" s="86"/>
      <c r="GVN133" s="86"/>
      <c r="GVO133" s="86"/>
      <c r="GVP133" s="86"/>
      <c r="GVQ133" s="86"/>
      <c r="GVR133" s="86"/>
      <c r="GVS133" s="86"/>
      <c r="GVT133" s="86"/>
      <c r="GVU133" s="86"/>
      <c r="GVV133" s="86"/>
      <c r="GVW133" s="86"/>
      <c r="GVX133" s="86"/>
      <c r="GVY133" s="86"/>
      <c r="GVZ133" s="86"/>
      <c r="GWA133" s="86"/>
      <c r="GWB133" s="86"/>
      <c r="GWC133" s="86"/>
      <c r="GWD133" s="86"/>
      <c r="GWE133" s="86"/>
      <c r="GWF133" s="86"/>
      <c r="GWG133" s="86"/>
      <c r="GWH133" s="86"/>
      <c r="GWI133" s="86"/>
      <c r="GWJ133" s="86"/>
      <c r="GWK133" s="86"/>
      <c r="GWL133" s="86"/>
      <c r="GWM133" s="86"/>
      <c r="GWN133" s="86"/>
      <c r="GWO133" s="86"/>
      <c r="GWP133" s="86"/>
      <c r="GWQ133" s="86"/>
      <c r="GWR133" s="86"/>
      <c r="GWS133" s="86"/>
      <c r="GWT133" s="86"/>
      <c r="GWU133" s="86"/>
      <c r="GWV133" s="86"/>
      <c r="GWW133" s="86"/>
      <c r="GWX133" s="86"/>
      <c r="GWY133" s="86"/>
      <c r="GWZ133" s="86"/>
      <c r="GXA133" s="86"/>
      <c r="GXB133" s="86"/>
      <c r="GXC133" s="86"/>
      <c r="GXD133" s="86"/>
      <c r="GXE133" s="86"/>
      <c r="GXF133" s="86"/>
      <c r="GXG133" s="86"/>
      <c r="GXH133" s="86"/>
      <c r="GXI133" s="86"/>
      <c r="GXJ133" s="86"/>
      <c r="GXK133" s="86"/>
      <c r="GXL133" s="86"/>
      <c r="GXM133" s="86"/>
      <c r="GXN133" s="86"/>
      <c r="GXO133" s="86"/>
      <c r="GXP133" s="86"/>
      <c r="GXQ133" s="86"/>
      <c r="GXR133" s="86"/>
      <c r="GXS133" s="86"/>
      <c r="GXT133" s="86"/>
      <c r="GXU133" s="86"/>
      <c r="GXV133" s="86"/>
      <c r="GXW133" s="86"/>
      <c r="GXX133" s="86"/>
      <c r="GXY133" s="86"/>
      <c r="GXZ133" s="86"/>
      <c r="GYA133" s="86"/>
      <c r="GYB133" s="86"/>
      <c r="GYC133" s="86"/>
      <c r="GYD133" s="86"/>
      <c r="GYE133" s="86"/>
      <c r="GYF133" s="86"/>
      <c r="GYG133" s="86"/>
      <c r="GYH133" s="86"/>
      <c r="GYI133" s="86"/>
      <c r="GYJ133" s="86"/>
      <c r="GYK133" s="86"/>
      <c r="GYL133" s="86"/>
      <c r="GYM133" s="86"/>
      <c r="GYN133" s="86"/>
      <c r="GYO133" s="86"/>
      <c r="GYP133" s="86"/>
      <c r="GYQ133" s="86"/>
      <c r="GYR133" s="86"/>
      <c r="GYS133" s="86"/>
      <c r="GYT133" s="86"/>
      <c r="GYU133" s="86"/>
      <c r="GYV133" s="86"/>
      <c r="GYW133" s="86"/>
      <c r="GYX133" s="86"/>
      <c r="GYY133" s="86"/>
      <c r="GYZ133" s="86"/>
      <c r="GZA133" s="86"/>
      <c r="GZB133" s="86"/>
      <c r="GZC133" s="86"/>
      <c r="GZD133" s="86"/>
      <c r="GZE133" s="86"/>
      <c r="GZF133" s="86"/>
      <c r="GZG133" s="86"/>
      <c r="GZH133" s="86"/>
      <c r="GZI133" s="86"/>
      <c r="GZJ133" s="86"/>
      <c r="GZK133" s="86"/>
      <c r="GZL133" s="86"/>
      <c r="GZM133" s="86"/>
      <c r="GZN133" s="86"/>
      <c r="GZO133" s="86"/>
      <c r="GZP133" s="86"/>
      <c r="GZQ133" s="86"/>
      <c r="GZR133" s="86"/>
      <c r="GZS133" s="86"/>
      <c r="GZT133" s="86"/>
      <c r="GZU133" s="86"/>
      <c r="GZV133" s="86"/>
      <c r="GZW133" s="86"/>
      <c r="GZX133" s="86"/>
      <c r="GZY133" s="86"/>
      <c r="GZZ133" s="86"/>
      <c r="HAA133" s="86"/>
      <c r="HAB133" s="86"/>
      <c r="HAC133" s="86"/>
      <c r="HAD133" s="86"/>
      <c r="HAE133" s="86"/>
      <c r="HAF133" s="86"/>
      <c r="HAG133" s="86"/>
      <c r="HAH133" s="86"/>
      <c r="HAI133" s="86"/>
      <c r="HAJ133" s="86"/>
      <c r="HAK133" s="86"/>
      <c r="HAL133" s="86"/>
      <c r="HAM133" s="86"/>
      <c r="HAN133" s="86"/>
      <c r="HAO133" s="86"/>
      <c r="HAP133" s="86"/>
      <c r="HAQ133" s="86"/>
      <c r="HAR133" s="86"/>
      <c r="HAS133" s="86"/>
      <c r="HAT133" s="86"/>
      <c r="HAU133" s="86"/>
      <c r="HAV133" s="86"/>
      <c r="HAW133" s="86"/>
      <c r="HAX133" s="86"/>
      <c r="HAY133" s="86"/>
      <c r="HAZ133" s="86"/>
      <c r="HBA133" s="86"/>
      <c r="HBB133" s="86"/>
      <c r="HBC133" s="86"/>
      <c r="HBD133" s="86"/>
      <c r="HBE133" s="86"/>
      <c r="HBF133" s="86"/>
      <c r="HBG133" s="86"/>
      <c r="HBH133" s="86"/>
      <c r="HBI133" s="86"/>
      <c r="HBJ133" s="86"/>
      <c r="HBK133" s="86"/>
      <c r="HBL133" s="86"/>
      <c r="HBM133" s="86"/>
      <c r="HBN133" s="86"/>
      <c r="HBO133" s="86"/>
      <c r="HBP133" s="86"/>
      <c r="HBQ133" s="86"/>
      <c r="HBR133" s="86"/>
      <c r="HBS133" s="86"/>
      <c r="HBT133" s="86"/>
      <c r="HBU133" s="86"/>
      <c r="HBV133" s="86"/>
      <c r="HBW133" s="86"/>
      <c r="HBX133" s="86"/>
      <c r="HBY133" s="86"/>
      <c r="HBZ133" s="86"/>
      <c r="HCA133" s="86"/>
      <c r="HCB133" s="86"/>
      <c r="HCC133" s="86"/>
      <c r="HCD133" s="86"/>
      <c r="HCE133" s="86"/>
      <c r="HCF133" s="86"/>
      <c r="HCG133" s="86"/>
      <c r="HCH133" s="86"/>
      <c r="HCI133" s="86"/>
      <c r="HCJ133" s="86"/>
      <c r="HCK133" s="86"/>
      <c r="HCL133" s="86"/>
      <c r="HCM133" s="86"/>
      <c r="HCN133" s="86"/>
      <c r="HCO133" s="86"/>
      <c r="HCP133" s="86"/>
      <c r="HCQ133" s="86"/>
      <c r="HCR133" s="86"/>
      <c r="HCS133" s="86"/>
      <c r="HCT133" s="86"/>
      <c r="HCU133" s="86"/>
      <c r="HCV133" s="86"/>
      <c r="HCW133" s="86"/>
      <c r="HCX133" s="86"/>
      <c r="HCY133" s="86"/>
      <c r="HCZ133" s="86"/>
      <c r="HDA133" s="86"/>
      <c r="HDB133" s="86"/>
      <c r="HDC133" s="86"/>
      <c r="HDD133" s="86"/>
      <c r="HDE133" s="86"/>
      <c r="HDF133" s="86"/>
      <c r="HDG133" s="86"/>
      <c r="HDH133" s="86"/>
      <c r="HDI133" s="86"/>
      <c r="HDJ133" s="86"/>
      <c r="HDK133" s="86"/>
      <c r="HDL133" s="86"/>
      <c r="HDM133" s="86"/>
      <c r="HDN133" s="86"/>
      <c r="HDO133" s="86"/>
      <c r="HDP133" s="86"/>
      <c r="HDQ133" s="86"/>
      <c r="HDR133" s="86"/>
      <c r="HDS133" s="86"/>
      <c r="HDT133" s="86"/>
      <c r="HDU133" s="86"/>
      <c r="HDV133" s="86"/>
      <c r="HDW133" s="86"/>
      <c r="HDX133" s="86"/>
      <c r="HDY133" s="86"/>
      <c r="HDZ133" s="86"/>
      <c r="HEA133" s="86"/>
      <c r="HEB133" s="86"/>
      <c r="HEC133" s="86"/>
      <c r="HED133" s="86"/>
      <c r="HEE133" s="86"/>
      <c r="HEF133" s="86"/>
      <c r="HEG133" s="86"/>
      <c r="HEH133" s="86"/>
      <c r="HEI133" s="86"/>
      <c r="HEJ133" s="86"/>
      <c r="HEK133" s="86"/>
      <c r="HEL133" s="86"/>
      <c r="HEM133" s="86"/>
      <c r="HEN133" s="86"/>
      <c r="HEO133" s="86"/>
      <c r="HEP133" s="86"/>
      <c r="HEQ133" s="86"/>
      <c r="HER133" s="86"/>
      <c r="HES133" s="86"/>
      <c r="HET133" s="86"/>
      <c r="HEU133" s="86"/>
      <c r="HEV133" s="86"/>
      <c r="HEW133" s="86"/>
      <c r="HEX133" s="86"/>
      <c r="HEY133" s="86"/>
      <c r="HEZ133" s="86"/>
      <c r="HFA133" s="86"/>
      <c r="HFB133" s="86"/>
      <c r="HFC133" s="86"/>
      <c r="HFD133" s="86"/>
      <c r="HFE133" s="86"/>
      <c r="HFF133" s="86"/>
      <c r="HFG133" s="86"/>
      <c r="HFH133" s="86"/>
      <c r="HFI133" s="86"/>
      <c r="HFJ133" s="86"/>
      <c r="HFK133" s="86"/>
      <c r="HFL133" s="86"/>
      <c r="HFM133" s="86"/>
      <c r="HFN133" s="86"/>
      <c r="HFO133" s="86"/>
      <c r="HFP133" s="86"/>
      <c r="HFQ133" s="86"/>
      <c r="HFR133" s="86"/>
      <c r="HFS133" s="86"/>
      <c r="HFT133" s="86"/>
      <c r="HFU133" s="86"/>
      <c r="HFV133" s="86"/>
      <c r="HFW133" s="86"/>
      <c r="HFX133" s="86"/>
      <c r="HFY133" s="86"/>
      <c r="HFZ133" s="86"/>
      <c r="HGA133" s="86"/>
      <c r="HGB133" s="86"/>
      <c r="HGC133" s="86"/>
      <c r="HGD133" s="86"/>
      <c r="HGE133" s="86"/>
      <c r="HGF133" s="86"/>
      <c r="HGG133" s="86"/>
      <c r="HGH133" s="86"/>
      <c r="HGI133" s="86"/>
      <c r="HGJ133" s="86"/>
      <c r="HGK133" s="86"/>
      <c r="HGL133" s="86"/>
      <c r="HGM133" s="86"/>
      <c r="HGN133" s="86"/>
      <c r="HGO133" s="86"/>
      <c r="HGP133" s="86"/>
      <c r="HGQ133" s="86"/>
      <c r="HGR133" s="86"/>
      <c r="HGS133" s="86"/>
      <c r="HGT133" s="86"/>
      <c r="HGU133" s="86"/>
      <c r="HGV133" s="86"/>
      <c r="HGW133" s="86"/>
      <c r="HGX133" s="86"/>
      <c r="HGY133" s="86"/>
      <c r="HGZ133" s="86"/>
      <c r="HHA133" s="86"/>
      <c r="HHB133" s="86"/>
      <c r="HHC133" s="86"/>
      <c r="HHD133" s="86"/>
      <c r="HHE133" s="86"/>
      <c r="HHF133" s="86"/>
      <c r="HHG133" s="86"/>
      <c r="HHH133" s="86"/>
      <c r="HHI133" s="86"/>
      <c r="HHJ133" s="86"/>
      <c r="HHK133" s="86"/>
      <c r="HHL133" s="86"/>
      <c r="HHM133" s="86"/>
      <c r="HHN133" s="86"/>
      <c r="HHO133" s="86"/>
      <c r="HHP133" s="86"/>
      <c r="HHQ133" s="86"/>
      <c r="HHR133" s="86"/>
      <c r="HHS133" s="86"/>
      <c r="HHT133" s="86"/>
      <c r="HHU133" s="86"/>
      <c r="HHV133" s="86"/>
      <c r="HHW133" s="86"/>
      <c r="HHX133" s="86"/>
      <c r="HHY133" s="86"/>
      <c r="HHZ133" s="86"/>
      <c r="HIA133" s="86"/>
      <c r="HIB133" s="86"/>
      <c r="HIC133" s="86"/>
      <c r="HID133" s="86"/>
      <c r="HIE133" s="86"/>
      <c r="HIF133" s="86"/>
      <c r="HIG133" s="86"/>
      <c r="HIH133" s="86"/>
      <c r="HII133" s="86"/>
      <c r="HIJ133" s="86"/>
      <c r="HIK133" s="86"/>
      <c r="HIL133" s="86"/>
      <c r="HIM133" s="86"/>
      <c r="HIN133" s="86"/>
      <c r="HIO133" s="86"/>
      <c r="HIP133" s="86"/>
      <c r="HIQ133" s="86"/>
      <c r="HIR133" s="86"/>
      <c r="HIS133" s="86"/>
      <c r="HIT133" s="86"/>
      <c r="HIU133" s="86"/>
      <c r="HIV133" s="86"/>
      <c r="HIW133" s="86"/>
      <c r="HIX133" s="86"/>
      <c r="HIY133" s="86"/>
      <c r="HIZ133" s="86"/>
      <c r="HJA133" s="86"/>
      <c r="HJB133" s="86"/>
      <c r="HJC133" s="86"/>
      <c r="HJD133" s="86"/>
      <c r="HJE133" s="86"/>
      <c r="HJF133" s="86"/>
      <c r="HJG133" s="86"/>
      <c r="HJH133" s="86"/>
      <c r="HJI133" s="86"/>
      <c r="HJJ133" s="86"/>
      <c r="HJK133" s="86"/>
      <c r="HJL133" s="86"/>
      <c r="HJM133" s="86"/>
      <c r="HJN133" s="86"/>
      <c r="HJO133" s="86"/>
      <c r="HJP133" s="86"/>
      <c r="HJQ133" s="86"/>
      <c r="HJR133" s="86"/>
      <c r="HJS133" s="86"/>
      <c r="HJT133" s="86"/>
      <c r="HJU133" s="86"/>
      <c r="HJV133" s="86"/>
      <c r="HJW133" s="86"/>
      <c r="HJX133" s="86"/>
      <c r="HJY133" s="86"/>
      <c r="HJZ133" s="86"/>
      <c r="HKA133" s="86"/>
      <c r="HKB133" s="86"/>
      <c r="HKC133" s="86"/>
      <c r="HKD133" s="86"/>
      <c r="HKE133" s="86"/>
      <c r="HKF133" s="86"/>
      <c r="HKG133" s="86"/>
      <c r="HKH133" s="86"/>
      <c r="HKI133" s="86"/>
      <c r="HKJ133" s="86"/>
      <c r="HKK133" s="86"/>
      <c r="HKL133" s="86"/>
      <c r="HKM133" s="86"/>
      <c r="HKN133" s="86"/>
      <c r="HKO133" s="86"/>
      <c r="HKP133" s="86"/>
      <c r="HKQ133" s="86"/>
      <c r="HKR133" s="86"/>
      <c r="HKS133" s="86"/>
      <c r="HKT133" s="86"/>
      <c r="HKU133" s="86"/>
      <c r="HKV133" s="86"/>
      <c r="HKW133" s="86"/>
      <c r="HKX133" s="86"/>
      <c r="HKY133" s="86"/>
      <c r="HKZ133" s="86"/>
      <c r="HLA133" s="86"/>
      <c r="HLB133" s="86"/>
      <c r="HLC133" s="86"/>
      <c r="HLD133" s="86"/>
      <c r="HLE133" s="86"/>
      <c r="HLF133" s="86"/>
      <c r="HLG133" s="86"/>
      <c r="HLH133" s="86"/>
      <c r="HLI133" s="86"/>
      <c r="HLJ133" s="86"/>
      <c r="HLK133" s="86"/>
      <c r="HLL133" s="86"/>
      <c r="HLM133" s="86"/>
      <c r="HLN133" s="86"/>
      <c r="HLO133" s="86"/>
      <c r="HLP133" s="86"/>
      <c r="HLQ133" s="86"/>
      <c r="HLR133" s="86"/>
      <c r="HLS133" s="86"/>
      <c r="HLT133" s="86"/>
      <c r="HLU133" s="86"/>
      <c r="HLV133" s="86"/>
      <c r="HLW133" s="86"/>
      <c r="HLX133" s="86"/>
      <c r="HLY133" s="86"/>
      <c r="HLZ133" s="86"/>
      <c r="HMA133" s="86"/>
      <c r="HMB133" s="86"/>
      <c r="HMC133" s="86"/>
      <c r="HMD133" s="86"/>
      <c r="HME133" s="86"/>
      <c r="HMF133" s="86"/>
      <c r="HMG133" s="86"/>
      <c r="HMH133" s="86"/>
      <c r="HMI133" s="86"/>
      <c r="HMJ133" s="86"/>
      <c r="HMK133" s="86"/>
      <c r="HML133" s="86"/>
      <c r="HMM133" s="86"/>
      <c r="HMN133" s="86"/>
      <c r="HMO133" s="86"/>
      <c r="HMP133" s="86"/>
      <c r="HMQ133" s="86"/>
      <c r="HMR133" s="86"/>
      <c r="HMS133" s="86"/>
      <c r="HMT133" s="86"/>
      <c r="HMU133" s="86"/>
      <c r="HMV133" s="86"/>
      <c r="HMW133" s="86"/>
      <c r="HMX133" s="86"/>
      <c r="HMY133" s="86"/>
      <c r="HMZ133" s="86"/>
      <c r="HNA133" s="86"/>
      <c r="HNB133" s="86"/>
      <c r="HNC133" s="86"/>
      <c r="HND133" s="86"/>
      <c r="HNE133" s="86"/>
      <c r="HNF133" s="86"/>
      <c r="HNG133" s="86"/>
      <c r="HNH133" s="86"/>
      <c r="HNI133" s="86"/>
      <c r="HNJ133" s="86"/>
      <c r="HNK133" s="86"/>
      <c r="HNL133" s="86"/>
      <c r="HNM133" s="86"/>
      <c r="HNN133" s="86"/>
      <c r="HNO133" s="86"/>
      <c r="HNP133" s="86"/>
      <c r="HNQ133" s="86"/>
      <c r="HNR133" s="86"/>
      <c r="HNS133" s="86"/>
      <c r="HNT133" s="86"/>
      <c r="HNU133" s="86"/>
      <c r="HNV133" s="86"/>
      <c r="HNW133" s="86"/>
      <c r="HNX133" s="86"/>
      <c r="HNY133" s="86"/>
      <c r="HNZ133" s="86"/>
      <c r="HOA133" s="86"/>
      <c r="HOB133" s="86"/>
      <c r="HOC133" s="86"/>
      <c r="HOD133" s="86"/>
      <c r="HOE133" s="86"/>
      <c r="HOF133" s="86"/>
      <c r="HOG133" s="86"/>
      <c r="HOH133" s="86"/>
      <c r="HOI133" s="86"/>
      <c r="HOJ133" s="86"/>
      <c r="HOK133" s="86"/>
      <c r="HOL133" s="86"/>
      <c r="HOM133" s="86"/>
      <c r="HON133" s="86"/>
      <c r="HOO133" s="86"/>
      <c r="HOP133" s="86"/>
      <c r="HOQ133" s="86"/>
      <c r="HOR133" s="86"/>
      <c r="HOS133" s="86"/>
      <c r="HOT133" s="86"/>
      <c r="HOU133" s="86"/>
      <c r="HOV133" s="86"/>
      <c r="HOW133" s="86"/>
      <c r="HOX133" s="86"/>
      <c r="HOY133" s="86"/>
      <c r="HOZ133" s="86"/>
      <c r="HPA133" s="86"/>
      <c r="HPB133" s="86"/>
      <c r="HPC133" s="86"/>
      <c r="HPD133" s="86"/>
      <c r="HPE133" s="86"/>
      <c r="HPF133" s="86"/>
      <c r="HPG133" s="86"/>
      <c r="HPH133" s="86"/>
      <c r="HPI133" s="86"/>
      <c r="HPJ133" s="86"/>
      <c r="HPK133" s="86"/>
      <c r="HPL133" s="86"/>
      <c r="HPM133" s="86"/>
      <c r="HPN133" s="86"/>
      <c r="HPO133" s="86"/>
      <c r="HPP133" s="86"/>
      <c r="HPQ133" s="86"/>
      <c r="HPR133" s="86"/>
      <c r="HPS133" s="86"/>
      <c r="HPT133" s="86"/>
      <c r="HPU133" s="86"/>
      <c r="HPV133" s="86"/>
      <c r="HPW133" s="86"/>
      <c r="HPX133" s="86"/>
      <c r="HPY133" s="86"/>
      <c r="HPZ133" s="86"/>
      <c r="HQA133" s="86"/>
      <c r="HQB133" s="86"/>
      <c r="HQC133" s="86"/>
      <c r="HQD133" s="86"/>
      <c r="HQE133" s="86"/>
      <c r="HQF133" s="86"/>
      <c r="HQG133" s="86"/>
      <c r="HQH133" s="86"/>
      <c r="HQI133" s="86"/>
      <c r="HQJ133" s="86"/>
      <c r="HQK133" s="86"/>
      <c r="HQL133" s="86"/>
      <c r="HQM133" s="86"/>
      <c r="HQN133" s="86"/>
      <c r="HQO133" s="86"/>
      <c r="HQP133" s="86"/>
      <c r="HQQ133" s="86"/>
      <c r="HQR133" s="86"/>
      <c r="HQS133" s="86"/>
      <c r="HQT133" s="86"/>
      <c r="HQU133" s="86"/>
      <c r="HQV133" s="86"/>
      <c r="HQW133" s="86"/>
      <c r="HQX133" s="86"/>
      <c r="HQY133" s="86"/>
      <c r="HQZ133" s="86"/>
      <c r="HRA133" s="86"/>
      <c r="HRB133" s="86"/>
      <c r="HRC133" s="86"/>
      <c r="HRD133" s="86"/>
      <c r="HRE133" s="86"/>
      <c r="HRF133" s="86"/>
      <c r="HRG133" s="86"/>
      <c r="HRH133" s="86"/>
      <c r="HRI133" s="86"/>
      <c r="HRJ133" s="86"/>
      <c r="HRK133" s="86"/>
      <c r="HRL133" s="86"/>
      <c r="HRM133" s="86"/>
      <c r="HRN133" s="86"/>
      <c r="HRO133" s="86"/>
      <c r="HRP133" s="86"/>
      <c r="HRQ133" s="86"/>
      <c r="HRR133" s="86"/>
      <c r="HRS133" s="86"/>
      <c r="HRT133" s="86"/>
      <c r="HRU133" s="86"/>
      <c r="HRV133" s="86"/>
      <c r="HRW133" s="86"/>
      <c r="HRX133" s="86"/>
      <c r="HRY133" s="86"/>
      <c r="HRZ133" s="86"/>
      <c r="HSA133" s="86"/>
      <c r="HSB133" s="86"/>
      <c r="HSC133" s="86"/>
      <c r="HSD133" s="86"/>
      <c r="HSE133" s="86"/>
      <c r="HSF133" s="86"/>
      <c r="HSG133" s="86"/>
      <c r="HSH133" s="86"/>
      <c r="HSI133" s="86"/>
      <c r="HSJ133" s="86"/>
      <c r="HSK133" s="86"/>
      <c r="HSL133" s="86"/>
      <c r="HSM133" s="86"/>
      <c r="HSN133" s="86"/>
      <c r="HSO133" s="86"/>
      <c r="HSP133" s="86"/>
      <c r="HSQ133" s="86"/>
      <c r="HSR133" s="86"/>
      <c r="HSS133" s="86"/>
      <c r="HST133" s="86"/>
      <c r="HSU133" s="86"/>
      <c r="HSV133" s="86"/>
      <c r="HSW133" s="86"/>
      <c r="HSX133" s="86"/>
      <c r="HSY133" s="86"/>
      <c r="HSZ133" s="86"/>
      <c r="HTA133" s="86"/>
      <c r="HTB133" s="86"/>
      <c r="HTC133" s="86"/>
      <c r="HTD133" s="86"/>
      <c r="HTE133" s="86"/>
      <c r="HTF133" s="86"/>
      <c r="HTG133" s="86"/>
      <c r="HTH133" s="86"/>
      <c r="HTI133" s="86"/>
      <c r="HTJ133" s="86"/>
      <c r="HTK133" s="86"/>
      <c r="HTL133" s="86"/>
      <c r="HTM133" s="86"/>
      <c r="HTN133" s="86"/>
      <c r="HTO133" s="86"/>
      <c r="HTP133" s="86"/>
      <c r="HTQ133" s="86"/>
      <c r="HTR133" s="86"/>
      <c r="HTS133" s="86"/>
      <c r="HTT133" s="86"/>
      <c r="HTU133" s="86"/>
      <c r="HTV133" s="86"/>
      <c r="HTW133" s="86"/>
      <c r="HTX133" s="86"/>
      <c r="HTY133" s="86"/>
      <c r="HTZ133" s="86"/>
      <c r="HUA133" s="86"/>
      <c r="HUB133" s="86"/>
      <c r="HUC133" s="86"/>
      <c r="HUD133" s="86"/>
      <c r="HUE133" s="86"/>
      <c r="HUF133" s="86"/>
      <c r="HUG133" s="86"/>
      <c r="HUH133" s="86"/>
      <c r="HUI133" s="86"/>
      <c r="HUJ133" s="86"/>
      <c r="HUK133" s="86"/>
      <c r="HUL133" s="86"/>
      <c r="HUM133" s="86"/>
      <c r="HUN133" s="86"/>
      <c r="HUO133" s="86"/>
      <c r="HUP133" s="86"/>
      <c r="HUQ133" s="86"/>
      <c r="HUR133" s="86"/>
      <c r="HUS133" s="86"/>
      <c r="HUT133" s="86"/>
      <c r="HUU133" s="86"/>
      <c r="HUV133" s="86"/>
      <c r="HUW133" s="86"/>
      <c r="HUX133" s="86"/>
      <c r="HUY133" s="86"/>
      <c r="HUZ133" s="86"/>
      <c r="HVA133" s="86"/>
      <c r="HVB133" s="86"/>
      <c r="HVC133" s="86"/>
      <c r="HVD133" s="86"/>
      <c r="HVE133" s="86"/>
      <c r="HVF133" s="86"/>
      <c r="HVG133" s="86"/>
      <c r="HVH133" s="86"/>
      <c r="HVI133" s="86"/>
      <c r="HVJ133" s="86"/>
      <c r="HVK133" s="86"/>
      <c r="HVL133" s="86"/>
      <c r="HVM133" s="86"/>
      <c r="HVN133" s="86"/>
      <c r="HVO133" s="86"/>
      <c r="HVP133" s="86"/>
      <c r="HVQ133" s="86"/>
      <c r="HVR133" s="86"/>
      <c r="HVS133" s="86"/>
      <c r="HVT133" s="86"/>
      <c r="HVU133" s="86"/>
      <c r="HVV133" s="86"/>
      <c r="HVW133" s="86"/>
      <c r="HVX133" s="86"/>
      <c r="HVY133" s="86"/>
      <c r="HVZ133" s="86"/>
      <c r="HWA133" s="86"/>
      <c r="HWB133" s="86"/>
      <c r="HWC133" s="86"/>
      <c r="HWD133" s="86"/>
      <c r="HWE133" s="86"/>
      <c r="HWF133" s="86"/>
      <c r="HWG133" s="86"/>
      <c r="HWH133" s="86"/>
      <c r="HWI133" s="86"/>
      <c r="HWJ133" s="86"/>
      <c r="HWK133" s="86"/>
      <c r="HWL133" s="86"/>
      <c r="HWM133" s="86"/>
      <c r="HWN133" s="86"/>
      <c r="HWO133" s="86"/>
      <c r="HWP133" s="86"/>
      <c r="HWQ133" s="86"/>
      <c r="HWR133" s="86"/>
      <c r="HWS133" s="86"/>
      <c r="HWT133" s="86"/>
      <c r="HWU133" s="86"/>
      <c r="HWV133" s="86"/>
      <c r="HWW133" s="86"/>
      <c r="HWX133" s="86"/>
      <c r="HWY133" s="86"/>
      <c r="HWZ133" s="86"/>
      <c r="HXA133" s="86"/>
      <c r="HXB133" s="86"/>
      <c r="HXC133" s="86"/>
      <c r="HXD133" s="86"/>
      <c r="HXE133" s="86"/>
      <c r="HXF133" s="86"/>
      <c r="HXG133" s="86"/>
      <c r="HXH133" s="86"/>
      <c r="HXI133" s="86"/>
      <c r="HXJ133" s="86"/>
      <c r="HXK133" s="86"/>
      <c r="HXL133" s="86"/>
      <c r="HXM133" s="86"/>
      <c r="HXN133" s="86"/>
      <c r="HXO133" s="86"/>
      <c r="HXP133" s="86"/>
      <c r="HXQ133" s="86"/>
      <c r="HXR133" s="86"/>
      <c r="HXS133" s="86"/>
      <c r="HXT133" s="86"/>
      <c r="HXU133" s="86"/>
      <c r="HXV133" s="86"/>
      <c r="HXW133" s="86"/>
      <c r="HXX133" s="86"/>
      <c r="HXY133" s="86"/>
      <c r="HXZ133" s="86"/>
      <c r="HYA133" s="86"/>
      <c r="HYB133" s="86"/>
      <c r="HYC133" s="86"/>
      <c r="HYD133" s="86"/>
      <c r="HYE133" s="86"/>
      <c r="HYF133" s="86"/>
      <c r="HYG133" s="86"/>
      <c r="HYH133" s="86"/>
      <c r="HYI133" s="86"/>
      <c r="HYJ133" s="86"/>
      <c r="HYK133" s="86"/>
      <c r="HYL133" s="86"/>
      <c r="HYM133" s="86"/>
      <c r="HYN133" s="86"/>
      <c r="HYO133" s="86"/>
      <c r="HYP133" s="86"/>
      <c r="HYQ133" s="86"/>
      <c r="HYR133" s="86"/>
      <c r="HYS133" s="86"/>
      <c r="HYT133" s="86"/>
      <c r="HYU133" s="86"/>
      <c r="HYV133" s="86"/>
      <c r="HYW133" s="86"/>
      <c r="HYX133" s="86"/>
      <c r="HYY133" s="86"/>
      <c r="HYZ133" s="86"/>
      <c r="HZA133" s="86"/>
      <c r="HZB133" s="86"/>
      <c r="HZC133" s="86"/>
      <c r="HZD133" s="86"/>
      <c r="HZE133" s="86"/>
      <c r="HZF133" s="86"/>
      <c r="HZG133" s="86"/>
      <c r="HZH133" s="86"/>
      <c r="HZI133" s="86"/>
      <c r="HZJ133" s="86"/>
      <c r="HZK133" s="86"/>
      <c r="HZL133" s="86"/>
      <c r="HZM133" s="86"/>
      <c r="HZN133" s="86"/>
      <c r="HZO133" s="86"/>
      <c r="HZP133" s="86"/>
      <c r="HZQ133" s="86"/>
      <c r="HZR133" s="86"/>
      <c r="HZS133" s="86"/>
      <c r="HZT133" s="86"/>
      <c r="HZU133" s="86"/>
      <c r="HZV133" s="86"/>
      <c r="HZW133" s="86"/>
      <c r="HZX133" s="86"/>
      <c r="HZY133" s="86"/>
      <c r="HZZ133" s="86"/>
      <c r="IAA133" s="86"/>
      <c r="IAB133" s="86"/>
      <c r="IAC133" s="86"/>
      <c r="IAD133" s="86"/>
      <c r="IAE133" s="86"/>
      <c r="IAF133" s="86"/>
      <c r="IAG133" s="86"/>
      <c r="IAH133" s="86"/>
      <c r="IAI133" s="86"/>
      <c r="IAJ133" s="86"/>
      <c r="IAK133" s="86"/>
      <c r="IAL133" s="86"/>
      <c r="IAM133" s="86"/>
      <c r="IAN133" s="86"/>
      <c r="IAO133" s="86"/>
      <c r="IAP133" s="86"/>
      <c r="IAQ133" s="86"/>
      <c r="IAR133" s="86"/>
      <c r="IAS133" s="86"/>
      <c r="IAT133" s="86"/>
      <c r="IAU133" s="86"/>
      <c r="IAV133" s="86"/>
      <c r="IAW133" s="86"/>
      <c r="IAX133" s="86"/>
      <c r="IAY133" s="86"/>
      <c r="IAZ133" s="86"/>
      <c r="IBA133" s="86"/>
      <c r="IBB133" s="86"/>
      <c r="IBC133" s="86"/>
      <c r="IBD133" s="86"/>
      <c r="IBE133" s="86"/>
      <c r="IBF133" s="86"/>
      <c r="IBG133" s="86"/>
      <c r="IBH133" s="86"/>
      <c r="IBI133" s="86"/>
      <c r="IBJ133" s="86"/>
      <c r="IBK133" s="86"/>
      <c r="IBL133" s="86"/>
      <c r="IBM133" s="86"/>
      <c r="IBN133" s="86"/>
      <c r="IBO133" s="86"/>
      <c r="IBP133" s="86"/>
      <c r="IBQ133" s="86"/>
      <c r="IBR133" s="86"/>
      <c r="IBS133" s="86"/>
      <c r="IBT133" s="86"/>
      <c r="IBU133" s="86"/>
      <c r="IBV133" s="86"/>
      <c r="IBW133" s="86"/>
      <c r="IBX133" s="86"/>
      <c r="IBY133" s="86"/>
      <c r="IBZ133" s="86"/>
      <c r="ICA133" s="86"/>
      <c r="ICB133" s="86"/>
      <c r="ICC133" s="86"/>
      <c r="ICD133" s="86"/>
      <c r="ICE133" s="86"/>
      <c r="ICF133" s="86"/>
      <c r="ICG133" s="86"/>
      <c r="ICH133" s="86"/>
      <c r="ICI133" s="86"/>
      <c r="ICJ133" s="86"/>
      <c r="ICK133" s="86"/>
      <c r="ICL133" s="86"/>
      <c r="ICM133" s="86"/>
      <c r="ICN133" s="86"/>
      <c r="ICO133" s="86"/>
      <c r="ICP133" s="86"/>
      <c r="ICQ133" s="86"/>
      <c r="ICR133" s="86"/>
      <c r="ICS133" s="86"/>
      <c r="ICT133" s="86"/>
      <c r="ICU133" s="86"/>
      <c r="ICV133" s="86"/>
      <c r="ICW133" s="86"/>
      <c r="ICX133" s="86"/>
      <c r="ICY133" s="86"/>
      <c r="ICZ133" s="86"/>
      <c r="IDA133" s="86"/>
      <c r="IDB133" s="86"/>
      <c r="IDC133" s="86"/>
      <c r="IDD133" s="86"/>
      <c r="IDE133" s="86"/>
      <c r="IDF133" s="86"/>
      <c r="IDG133" s="86"/>
      <c r="IDH133" s="86"/>
      <c r="IDI133" s="86"/>
      <c r="IDJ133" s="86"/>
      <c r="IDK133" s="86"/>
      <c r="IDL133" s="86"/>
      <c r="IDM133" s="86"/>
      <c r="IDN133" s="86"/>
      <c r="IDO133" s="86"/>
      <c r="IDP133" s="86"/>
      <c r="IDQ133" s="86"/>
      <c r="IDR133" s="86"/>
      <c r="IDS133" s="86"/>
      <c r="IDT133" s="86"/>
      <c r="IDU133" s="86"/>
      <c r="IDV133" s="86"/>
      <c r="IDW133" s="86"/>
      <c r="IDX133" s="86"/>
      <c r="IDY133" s="86"/>
      <c r="IDZ133" s="86"/>
      <c r="IEA133" s="86"/>
      <c r="IEB133" s="86"/>
      <c r="IEC133" s="86"/>
      <c r="IED133" s="86"/>
      <c r="IEE133" s="86"/>
      <c r="IEF133" s="86"/>
      <c r="IEG133" s="86"/>
      <c r="IEH133" s="86"/>
      <c r="IEI133" s="86"/>
      <c r="IEJ133" s="86"/>
      <c r="IEK133" s="86"/>
      <c r="IEL133" s="86"/>
      <c r="IEM133" s="86"/>
      <c r="IEN133" s="86"/>
      <c r="IEO133" s="86"/>
      <c r="IEP133" s="86"/>
      <c r="IEQ133" s="86"/>
      <c r="IER133" s="86"/>
      <c r="IES133" s="86"/>
      <c r="IET133" s="86"/>
      <c r="IEU133" s="86"/>
      <c r="IEV133" s="86"/>
      <c r="IEW133" s="86"/>
      <c r="IEX133" s="86"/>
      <c r="IEY133" s="86"/>
      <c r="IEZ133" s="86"/>
      <c r="IFA133" s="86"/>
      <c r="IFB133" s="86"/>
      <c r="IFC133" s="86"/>
      <c r="IFD133" s="86"/>
      <c r="IFE133" s="86"/>
      <c r="IFF133" s="86"/>
      <c r="IFG133" s="86"/>
      <c r="IFH133" s="86"/>
      <c r="IFI133" s="86"/>
      <c r="IFJ133" s="86"/>
      <c r="IFK133" s="86"/>
      <c r="IFL133" s="86"/>
      <c r="IFM133" s="86"/>
      <c r="IFN133" s="86"/>
      <c r="IFO133" s="86"/>
      <c r="IFP133" s="86"/>
      <c r="IFQ133" s="86"/>
      <c r="IFR133" s="86"/>
      <c r="IFS133" s="86"/>
      <c r="IFT133" s="86"/>
      <c r="IFU133" s="86"/>
      <c r="IFV133" s="86"/>
      <c r="IFW133" s="86"/>
      <c r="IFX133" s="86"/>
      <c r="IFY133" s="86"/>
      <c r="IFZ133" s="86"/>
      <c r="IGA133" s="86"/>
      <c r="IGB133" s="86"/>
      <c r="IGC133" s="86"/>
      <c r="IGD133" s="86"/>
      <c r="IGE133" s="86"/>
      <c r="IGF133" s="86"/>
      <c r="IGG133" s="86"/>
      <c r="IGH133" s="86"/>
      <c r="IGI133" s="86"/>
      <c r="IGJ133" s="86"/>
      <c r="IGK133" s="86"/>
      <c r="IGL133" s="86"/>
      <c r="IGM133" s="86"/>
      <c r="IGN133" s="86"/>
      <c r="IGO133" s="86"/>
      <c r="IGP133" s="86"/>
      <c r="IGQ133" s="86"/>
      <c r="IGR133" s="86"/>
      <c r="IGS133" s="86"/>
      <c r="IGT133" s="86"/>
      <c r="IGU133" s="86"/>
      <c r="IGV133" s="86"/>
      <c r="IGW133" s="86"/>
      <c r="IGX133" s="86"/>
      <c r="IGY133" s="86"/>
      <c r="IGZ133" s="86"/>
      <c r="IHA133" s="86"/>
      <c r="IHB133" s="86"/>
      <c r="IHC133" s="86"/>
      <c r="IHD133" s="86"/>
      <c r="IHE133" s="86"/>
      <c r="IHF133" s="86"/>
      <c r="IHG133" s="86"/>
      <c r="IHH133" s="86"/>
      <c r="IHI133" s="86"/>
      <c r="IHJ133" s="86"/>
      <c r="IHK133" s="86"/>
      <c r="IHL133" s="86"/>
      <c r="IHM133" s="86"/>
      <c r="IHN133" s="86"/>
      <c r="IHO133" s="86"/>
      <c r="IHP133" s="86"/>
      <c r="IHQ133" s="86"/>
      <c r="IHR133" s="86"/>
      <c r="IHS133" s="86"/>
      <c r="IHT133" s="86"/>
      <c r="IHU133" s="86"/>
      <c r="IHV133" s="86"/>
      <c r="IHW133" s="86"/>
      <c r="IHX133" s="86"/>
      <c r="IHY133" s="86"/>
      <c r="IHZ133" s="86"/>
      <c r="IIA133" s="86"/>
      <c r="IIB133" s="86"/>
      <c r="IIC133" s="86"/>
      <c r="IID133" s="86"/>
      <c r="IIE133" s="86"/>
      <c r="IIF133" s="86"/>
      <c r="IIG133" s="86"/>
      <c r="IIH133" s="86"/>
      <c r="III133" s="86"/>
      <c r="IIJ133" s="86"/>
      <c r="IIK133" s="86"/>
      <c r="IIL133" s="86"/>
      <c r="IIM133" s="86"/>
      <c r="IIN133" s="86"/>
      <c r="IIO133" s="86"/>
      <c r="IIP133" s="86"/>
      <c r="IIQ133" s="86"/>
      <c r="IIR133" s="86"/>
      <c r="IIS133" s="86"/>
      <c r="IIT133" s="86"/>
      <c r="IIU133" s="86"/>
      <c r="IIV133" s="86"/>
      <c r="IIW133" s="86"/>
      <c r="IIX133" s="86"/>
      <c r="IIY133" s="86"/>
      <c r="IIZ133" s="86"/>
      <c r="IJA133" s="86"/>
      <c r="IJB133" s="86"/>
      <c r="IJC133" s="86"/>
      <c r="IJD133" s="86"/>
      <c r="IJE133" s="86"/>
      <c r="IJF133" s="86"/>
      <c r="IJG133" s="86"/>
      <c r="IJH133" s="86"/>
      <c r="IJI133" s="86"/>
      <c r="IJJ133" s="86"/>
      <c r="IJK133" s="86"/>
      <c r="IJL133" s="86"/>
      <c r="IJM133" s="86"/>
      <c r="IJN133" s="86"/>
      <c r="IJO133" s="86"/>
      <c r="IJP133" s="86"/>
      <c r="IJQ133" s="86"/>
      <c r="IJR133" s="86"/>
      <c r="IJS133" s="86"/>
      <c r="IJT133" s="86"/>
      <c r="IJU133" s="86"/>
      <c r="IJV133" s="86"/>
      <c r="IJW133" s="86"/>
      <c r="IJX133" s="86"/>
      <c r="IJY133" s="86"/>
      <c r="IJZ133" s="86"/>
      <c r="IKA133" s="86"/>
      <c r="IKB133" s="86"/>
      <c r="IKC133" s="86"/>
      <c r="IKD133" s="86"/>
      <c r="IKE133" s="86"/>
      <c r="IKF133" s="86"/>
      <c r="IKG133" s="86"/>
      <c r="IKH133" s="86"/>
      <c r="IKI133" s="86"/>
      <c r="IKJ133" s="86"/>
      <c r="IKK133" s="86"/>
      <c r="IKL133" s="86"/>
      <c r="IKM133" s="86"/>
      <c r="IKN133" s="86"/>
      <c r="IKO133" s="86"/>
      <c r="IKP133" s="86"/>
      <c r="IKQ133" s="86"/>
      <c r="IKR133" s="86"/>
      <c r="IKS133" s="86"/>
      <c r="IKT133" s="86"/>
      <c r="IKU133" s="86"/>
      <c r="IKV133" s="86"/>
      <c r="IKW133" s="86"/>
      <c r="IKX133" s="86"/>
      <c r="IKY133" s="86"/>
      <c r="IKZ133" s="86"/>
      <c r="ILA133" s="86"/>
      <c r="ILB133" s="86"/>
      <c r="ILC133" s="86"/>
      <c r="ILD133" s="86"/>
      <c r="ILE133" s="86"/>
      <c r="ILF133" s="86"/>
      <c r="ILG133" s="86"/>
      <c r="ILH133" s="86"/>
      <c r="ILI133" s="86"/>
      <c r="ILJ133" s="86"/>
      <c r="ILK133" s="86"/>
      <c r="ILL133" s="86"/>
      <c r="ILM133" s="86"/>
      <c r="ILN133" s="86"/>
      <c r="ILO133" s="86"/>
      <c r="ILP133" s="86"/>
      <c r="ILQ133" s="86"/>
      <c r="ILR133" s="86"/>
      <c r="ILS133" s="86"/>
      <c r="ILT133" s="86"/>
      <c r="ILU133" s="86"/>
      <c r="ILV133" s="86"/>
      <c r="ILW133" s="86"/>
      <c r="ILX133" s="86"/>
      <c r="ILY133" s="86"/>
      <c r="ILZ133" s="86"/>
      <c r="IMA133" s="86"/>
      <c r="IMB133" s="86"/>
      <c r="IMC133" s="86"/>
      <c r="IMD133" s="86"/>
      <c r="IME133" s="86"/>
      <c r="IMF133" s="86"/>
      <c r="IMG133" s="86"/>
      <c r="IMH133" s="86"/>
      <c r="IMI133" s="86"/>
      <c r="IMJ133" s="86"/>
      <c r="IMK133" s="86"/>
      <c r="IML133" s="86"/>
      <c r="IMM133" s="86"/>
      <c r="IMN133" s="86"/>
      <c r="IMO133" s="86"/>
      <c r="IMP133" s="86"/>
      <c r="IMQ133" s="86"/>
      <c r="IMR133" s="86"/>
      <c r="IMS133" s="86"/>
      <c r="IMT133" s="86"/>
      <c r="IMU133" s="86"/>
      <c r="IMV133" s="86"/>
      <c r="IMW133" s="86"/>
      <c r="IMX133" s="86"/>
      <c r="IMY133" s="86"/>
      <c r="IMZ133" s="86"/>
      <c r="INA133" s="86"/>
      <c r="INB133" s="86"/>
      <c r="INC133" s="86"/>
      <c r="IND133" s="86"/>
      <c r="INE133" s="86"/>
      <c r="INF133" s="86"/>
      <c r="ING133" s="86"/>
      <c r="INH133" s="86"/>
      <c r="INI133" s="86"/>
      <c r="INJ133" s="86"/>
      <c r="INK133" s="86"/>
      <c r="INL133" s="86"/>
      <c r="INM133" s="86"/>
      <c r="INN133" s="86"/>
      <c r="INO133" s="86"/>
      <c r="INP133" s="86"/>
      <c r="INQ133" s="86"/>
      <c r="INR133" s="86"/>
      <c r="INS133" s="86"/>
      <c r="INT133" s="86"/>
      <c r="INU133" s="86"/>
      <c r="INV133" s="86"/>
      <c r="INW133" s="86"/>
      <c r="INX133" s="86"/>
      <c r="INY133" s="86"/>
      <c r="INZ133" s="86"/>
      <c r="IOA133" s="86"/>
      <c r="IOB133" s="86"/>
      <c r="IOC133" s="86"/>
      <c r="IOD133" s="86"/>
      <c r="IOE133" s="86"/>
      <c r="IOF133" s="86"/>
      <c r="IOG133" s="86"/>
      <c r="IOH133" s="86"/>
      <c r="IOI133" s="86"/>
      <c r="IOJ133" s="86"/>
      <c r="IOK133" s="86"/>
      <c r="IOL133" s="86"/>
      <c r="IOM133" s="86"/>
      <c r="ION133" s="86"/>
      <c r="IOO133" s="86"/>
      <c r="IOP133" s="86"/>
      <c r="IOQ133" s="86"/>
      <c r="IOR133" s="86"/>
      <c r="IOS133" s="86"/>
      <c r="IOT133" s="86"/>
      <c r="IOU133" s="86"/>
      <c r="IOV133" s="86"/>
      <c r="IOW133" s="86"/>
      <c r="IOX133" s="86"/>
      <c r="IOY133" s="86"/>
      <c r="IOZ133" s="86"/>
      <c r="IPA133" s="86"/>
      <c r="IPB133" s="86"/>
      <c r="IPC133" s="86"/>
      <c r="IPD133" s="86"/>
      <c r="IPE133" s="86"/>
      <c r="IPF133" s="86"/>
      <c r="IPG133" s="86"/>
      <c r="IPH133" s="86"/>
      <c r="IPI133" s="86"/>
      <c r="IPJ133" s="86"/>
      <c r="IPK133" s="86"/>
      <c r="IPL133" s="86"/>
      <c r="IPM133" s="86"/>
      <c r="IPN133" s="86"/>
      <c r="IPO133" s="86"/>
      <c r="IPP133" s="86"/>
      <c r="IPQ133" s="86"/>
      <c r="IPR133" s="86"/>
      <c r="IPS133" s="86"/>
      <c r="IPT133" s="86"/>
      <c r="IPU133" s="86"/>
      <c r="IPV133" s="86"/>
      <c r="IPW133" s="86"/>
      <c r="IPX133" s="86"/>
      <c r="IPY133" s="86"/>
      <c r="IPZ133" s="86"/>
      <c r="IQA133" s="86"/>
      <c r="IQB133" s="86"/>
      <c r="IQC133" s="86"/>
      <c r="IQD133" s="86"/>
      <c r="IQE133" s="86"/>
      <c r="IQF133" s="86"/>
      <c r="IQG133" s="86"/>
      <c r="IQH133" s="86"/>
      <c r="IQI133" s="86"/>
      <c r="IQJ133" s="86"/>
      <c r="IQK133" s="86"/>
      <c r="IQL133" s="86"/>
      <c r="IQM133" s="86"/>
      <c r="IQN133" s="86"/>
      <c r="IQO133" s="86"/>
      <c r="IQP133" s="86"/>
      <c r="IQQ133" s="86"/>
      <c r="IQR133" s="86"/>
      <c r="IQS133" s="86"/>
      <c r="IQT133" s="86"/>
      <c r="IQU133" s="86"/>
      <c r="IQV133" s="86"/>
      <c r="IQW133" s="86"/>
      <c r="IQX133" s="86"/>
      <c r="IQY133" s="86"/>
      <c r="IQZ133" s="86"/>
      <c r="IRA133" s="86"/>
      <c r="IRB133" s="86"/>
      <c r="IRC133" s="86"/>
      <c r="IRD133" s="86"/>
      <c r="IRE133" s="86"/>
      <c r="IRF133" s="86"/>
      <c r="IRG133" s="86"/>
      <c r="IRH133" s="86"/>
      <c r="IRI133" s="86"/>
      <c r="IRJ133" s="86"/>
      <c r="IRK133" s="86"/>
      <c r="IRL133" s="86"/>
      <c r="IRM133" s="86"/>
      <c r="IRN133" s="86"/>
      <c r="IRO133" s="86"/>
      <c r="IRP133" s="86"/>
      <c r="IRQ133" s="86"/>
      <c r="IRR133" s="86"/>
      <c r="IRS133" s="86"/>
      <c r="IRT133" s="86"/>
      <c r="IRU133" s="86"/>
      <c r="IRV133" s="86"/>
      <c r="IRW133" s="86"/>
      <c r="IRX133" s="86"/>
      <c r="IRY133" s="86"/>
      <c r="IRZ133" s="86"/>
      <c r="ISA133" s="86"/>
      <c r="ISB133" s="86"/>
      <c r="ISC133" s="86"/>
      <c r="ISD133" s="86"/>
      <c r="ISE133" s="86"/>
      <c r="ISF133" s="86"/>
      <c r="ISG133" s="86"/>
      <c r="ISH133" s="86"/>
      <c r="ISI133" s="86"/>
      <c r="ISJ133" s="86"/>
      <c r="ISK133" s="86"/>
      <c r="ISL133" s="86"/>
      <c r="ISM133" s="86"/>
      <c r="ISN133" s="86"/>
      <c r="ISO133" s="86"/>
      <c r="ISP133" s="86"/>
      <c r="ISQ133" s="86"/>
      <c r="ISR133" s="86"/>
      <c r="ISS133" s="86"/>
      <c r="IST133" s="86"/>
      <c r="ISU133" s="86"/>
      <c r="ISV133" s="86"/>
      <c r="ISW133" s="86"/>
      <c r="ISX133" s="86"/>
      <c r="ISY133" s="86"/>
      <c r="ISZ133" s="86"/>
      <c r="ITA133" s="86"/>
      <c r="ITB133" s="86"/>
      <c r="ITC133" s="86"/>
      <c r="ITD133" s="86"/>
      <c r="ITE133" s="86"/>
      <c r="ITF133" s="86"/>
      <c r="ITG133" s="86"/>
      <c r="ITH133" s="86"/>
      <c r="ITI133" s="86"/>
      <c r="ITJ133" s="86"/>
      <c r="ITK133" s="86"/>
      <c r="ITL133" s="86"/>
      <c r="ITM133" s="86"/>
      <c r="ITN133" s="86"/>
      <c r="ITO133" s="86"/>
      <c r="ITP133" s="86"/>
      <c r="ITQ133" s="86"/>
      <c r="ITR133" s="86"/>
      <c r="ITS133" s="86"/>
      <c r="ITT133" s="86"/>
      <c r="ITU133" s="86"/>
      <c r="ITV133" s="86"/>
      <c r="ITW133" s="86"/>
      <c r="ITX133" s="86"/>
      <c r="ITY133" s="86"/>
      <c r="ITZ133" s="86"/>
      <c r="IUA133" s="86"/>
      <c r="IUB133" s="86"/>
      <c r="IUC133" s="86"/>
      <c r="IUD133" s="86"/>
      <c r="IUE133" s="86"/>
      <c r="IUF133" s="86"/>
      <c r="IUG133" s="86"/>
      <c r="IUH133" s="86"/>
      <c r="IUI133" s="86"/>
      <c r="IUJ133" s="86"/>
      <c r="IUK133" s="86"/>
      <c r="IUL133" s="86"/>
      <c r="IUM133" s="86"/>
      <c r="IUN133" s="86"/>
      <c r="IUO133" s="86"/>
      <c r="IUP133" s="86"/>
      <c r="IUQ133" s="86"/>
      <c r="IUR133" s="86"/>
      <c r="IUS133" s="86"/>
      <c r="IUT133" s="86"/>
      <c r="IUU133" s="86"/>
      <c r="IUV133" s="86"/>
      <c r="IUW133" s="86"/>
      <c r="IUX133" s="86"/>
      <c r="IUY133" s="86"/>
      <c r="IUZ133" s="86"/>
      <c r="IVA133" s="86"/>
      <c r="IVB133" s="86"/>
      <c r="IVC133" s="86"/>
      <c r="IVD133" s="86"/>
      <c r="IVE133" s="86"/>
      <c r="IVF133" s="86"/>
      <c r="IVG133" s="86"/>
      <c r="IVH133" s="86"/>
      <c r="IVI133" s="86"/>
      <c r="IVJ133" s="86"/>
      <c r="IVK133" s="86"/>
      <c r="IVL133" s="86"/>
      <c r="IVM133" s="86"/>
      <c r="IVN133" s="86"/>
      <c r="IVO133" s="86"/>
      <c r="IVP133" s="86"/>
      <c r="IVQ133" s="86"/>
      <c r="IVR133" s="86"/>
      <c r="IVS133" s="86"/>
      <c r="IVT133" s="86"/>
      <c r="IVU133" s="86"/>
      <c r="IVV133" s="86"/>
      <c r="IVW133" s="86"/>
      <c r="IVX133" s="86"/>
      <c r="IVY133" s="86"/>
      <c r="IVZ133" s="86"/>
      <c r="IWA133" s="86"/>
      <c r="IWB133" s="86"/>
      <c r="IWC133" s="86"/>
      <c r="IWD133" s="86"/>
      <c r="IWE133" s="86"/>
      <c r="IWF133" s="86"/>
      <c r="IWG133" s="86"/>
      <c r="IWH133" s="86"/>
      <c r="IWI133" s="86"/>
      <c r="IWJ133" s="86"/>
      <c r="IWK133" s="86"/>
      <c r="IWL133" s="86"/>
      <c r="IWM133" s="86"/>
      <c r="IWN133" s="86"/>
      <c r="IWO133" s="86"/>
      <c r="IWP133" s="86"/>
      <c r="IWQ133" s="86"/>
      <c r="IWR133" s="86"/>
      <c r="IWS133" s="86"/>
      <c r="IWT133" s="86"/>
      <c r="IWU133" s="86"/>
      <c r="IWV133" s="86"/>
      <c r="IWW133" s="86"/>
      <c r="IWX133" s="86"/>
      <c r="IWY133" s="86"/>
      <c r="IWZ133" s="86"/>
      <c r="IXA133" s="86"/>
      <c r="IXB133" s="86"/>
      <c r="IXC133" s="86"/>
      <c r="IXD133" s="86"/>
      <c r="IXE133" s="86"/>
      <c r="IXF133" s="86"/>
      <c r="IXG133" s="86"/>
      <c r="IXH133" s="86"/>
      <c r="IXI133" s="86"/>
      <c r="IXJ133" s="86"/>
      <c r="IXK133" s="86"/>
      <c r="IXL133" s="86"/>
      <c r="IXM133" s="86"/>
      <c r="IXN133" s="86"/>
      <c r="IXO133" s="86"/>
      <c r="IXP133" s="86"/>
      <c r="IXQ133" s="86"/>
      <c r="IXR133" s="86"/>
      <c r="IXS133" s="86"/>
      <c r="IXT133" s="86"/>
      <c r="IXU133" s="86"/>
      <c r="IXV133" s="86"/>
      <c r="IXW133" s="86"/>
      <c r="IXX133" s="86"/>
      <c r="IXY133" s="86"/>
      <c r="IXZ133" s="86"/>
      <c r="IYA133" s="86"/>
      <c r="IYB133" s="86"/>
      <c r="IYC133" s="86"/>
      <c r="IYD133" s="86"/>
      <c r="IYE133" s="86"/>
      <c r="IYF133" s="86"/>
      <c r="IYG133" s="86"/>
      <c r="IYH133" s="86"/>
      <c r="IYI133" s="86"/>
      <c r="IYJ133" s="86"/>
      <c r="IYK133" s="86"/>
      <c r="IYL133" s="86"/>
      <c r="IYM133" s="86"/>
      <c r="IYN133" s="86"/>
      <c r="IYO133" s="86"/>
      <c r="IYP133" s="86"/>
      <c r="IYQ133" s="86"/>
      <c r="IYR133" s="86"/>
      <c r="IYS133" s="86"/>
      <c r="IYT133" s="86"/>
      <c r="IYU133" s="86"/>
      <c r="IYV133" s="86"/>
      <c r="IYW133" s="86"/>
      <c r="IYX133" s="86"/>
      <c r="IYY133" s="86"/>
      <c r="IYZ133" s="86"/>
      <c r="IZA133" s="86"/>
      <c r="IZB133" s="86"/>
      <c r="IZC133" s="86"/>
      <c r="IZD133" s="86"/>
      <c r="IZE133" s="86"/>
      <c r="IZF133" s="86"/>
      <c r="IZG133" s="86"/>
      <c r="IZH133" s="86"/>
      <c r="IZI133" s="86"/>
      <c r="IZJ133" s="86"/>
      <c r="IZK133" s="86"/>
      <c r="IZL133" s="86"/>
      <c r="IZM133" s="86"/>
      <c r="IZN133" s="86"/>
      <c r="IZO133" s="86"/>
      <c r="IZP133" s="86"/>
      <c r="IZQ133" s="86"/>
      <c r="IZR133" s="86"/>
      <c r="IZS133" s="86"/>
      <c r="IZT133" s="86"/>
      <c r="IZU133" s="86"/>
      <c r="IZV133" s="86"/>
      <c r="IZW133" s="86"/>
      <c r="IZX133" s="86"/>
      <c r="IZY133" s="86"/>
      <c r="IZZ133" s="86"/>
      <c r="JAA133" s="86"/>
      <c r="JAB133" s="86"/>
      <c r="JAC133" s="86"/>
      <c r="JAD133" s="86"/>
      <c r="JAE133" s="86"/>
      <c r="JAF133" s="86"/>
      <c r="JAG133" s="86"/>
      <c r="JAH133" s="86"/>
      <c r="JAI133" s="86"/>
      <c r="JAJ133" s="86"/>
      <c r="JAK133" s="86"/>
      <c r="JAL133" s="86"/>
      <c r="JAM133" s="86"/>
      <c r="JAN133" s="86"/>
      <c r="JAO133" s="86"/>
      <c r="JAP133" s="86"/>
      <c r="JAQ133" s="86"/>
      <c r="JAR133" s="86"/>
      <c r="JAS133" s="86"/>
      <c r="JAT133" s="86"/>
      <c r="JAU133" s="86"/>
      <c r="JAV133" s="86"/>
      <c r="JAW133" s="86"/>
      <c r="JAX133" s="86"/>
      <c r="JAY133" s="86"/>
      <c r="JAZ133" s="86"/>
      <c r="JBA133" s="86"/>
      <c r="JBB133" s="86"/>
      <c r="JBC133" s="86"/>
      <c r="JBD133" s="86"/>
      <c r="JBE133" s="86"/>
      <c r="JBF133" s="86"/>
      <c r="JBG133" s="86"/>
      <c r="JBH133" s="86"/>
      <c r="JBI133" s="86"/>
      <c r="JBJ133" s="86"/>
      <c r="JBK133" s="86"/>
      <c r="JBL133" s="86"/>
      <c r="JBM133" s="86"/>
      <c r="JBN133" s="86"/>
      <c r="JBO133" s="86"/>
      <c r="JBP133" s="86"/>
      <c r="JBQ133" s="86"/>
      <c r="JBR133" s="86"/>
      <c r="JBS133" s="86"/>
      <c r="JBT133" s="86"/>
      <c r="JBU133" s="86"/>
      <c r="JBV133" s="86"/>
      <c r="JBW133" s="86"/>
      <c r="JBX133" s="86"/>
      <c r="JBY133" s="86"/>
      <c r="JBZ133" s="86"/>
      <c r="JCA133" s="86"/>
      <c r="JCB133" s="86"/>
      <c r="JCC133" s="86"/>
      <c r="JCD133" s="86"/>
      <c r="JCE133" s="86"/>
      <c r="JCF133" s="86"/>
      <c r="JCG133" s="86"/>
      <c r="JCH133" s="86"/>
      <c r="JCI133" s="86"/>
      <c r="JCJ133" s="86"/>
      <c r="JCK133" s="86"/>
      <c r="JCL133" s="86"/>
      <c r="JCM133" s="86"/>
      <c r="JCN133" s="86"/>
      <c r="JCO133" s="86"/>
      <c r="JCP133" s="86"/>
      <c r="JCQ133" s="86"/>
      <c r="JCR133" s="86"/>
      <c r="JCS133" s="86"/>
      <c r="JCT133" s="86"/>
      <c r="JCU133" s="86"/>
      <c r="JCV133" s="86"/>
      <c r="JCW133" s="86"/>
      <c r="JCX133" s="86"/>
      <c r="JCY133" s="86"/>
      <c r="JCZ133" s="86"/>
      <c r="JDA133" s="86"/>
      <c r="JDB133" s="86"/>
      <c r="JDC133" s="86"/>
      <c r="JDD133" s="86"/>
      <c r="JDE133" s="86"/>
      <c r="JDF133" s="86"/>
      <c r="JDG133" s="86"/>
      <c r="JDH133" s="86"/>
      <c r="JDI133" s="86"/>
      <c r="JDJ133" s="86"/>
      <c r="JDK133" s="86"/>
      <c r="JDL133" s="86"/>
      <c r="JDM133" s="86"/>
      <c r="JDN133" s="86"/>
      <c r="JDO133" s="86"/>
      <c r="JDP133" s="86"/>
      <c r="JDQ133" s="86"/>
      <c r="JDR133" s="86"/>
      <c r="JDS133" s="86"/>
      <c r="JDT133" s="86"/>
      <c r="JDU133" s="86"/>
      <c r="JDV133" s="86"/>
      <c r="JDW133" s="86"/>
      <c r="JDX133" s="86"/>
      <c r="JDY133" s="86"/>
      <c r="JDZ133" s="86"/>
      <c r="JEA133" s="86"/>
      <c r="JEB133" s="86"/>
      <c r="JEC133" s="86"/>
      <c r="JED133" s="86"/>
      <c r="JEE133" s="86"/>
      <c r="JEF133" s="86"/>
      <c r="JEG133" s="86"/>
      <c r="JEH133" s="86"/>
      <c r="JEI133" s="86"/>
      <c r="JEJ133" s="86"/>
      <c r="JEK133" s="86"/>
      <c r="JEL133" s="86"/>
      <c r="JEM133" s="86"/>
      <c r="JEN133" s="86"/>
      <c r="JEO133" s="86"/>
      <c r="JEP133" s="86"/>
      <c r="JEQ133" s="86"/>
      <c r="JER133" s="86"/>
      <c r="JES133" s="86"/>
      <c r="JET133" s="86"/>
      <c r="JEU133" s="86"/>
      <c r="JEV133" s="86"/>
      <c r="JEW133" s="86"/>
      <c r="JEX133" s="86"/>
      <c r="JEY133" s="86"/>
      <c r="JEZ133" s="86"/>
      <c r="JFA133" s="86"/>
      <c r="JFB133" s="86"/>
      <c r="JFC133" s="86"/>
      <c r="JFD133" s="86"/>
      <c r="JFE133" s="86"/>
      <c r="JFF133" s="86"/>
      <c r="JFG133" s="86"/>
      <c r="JFH133" s="86"/>
      <c r="JFI133" s="86"/>
      <c r="JFJ133" s="86"/>
      <c r="JFK133" s="86"/>
      <c r="JFL133" s="86"/>
      <c r="JFM133" s="86"/>
      <c r="JFN133" s="86"/>
      <c r="JFO133" s="86"/>
      <c r="JFP133" s="86"/>
      <c r="JFQ133" s="86"/>
      <c r="JFR133" s="86"/>
      <c r="JFS133" s="86"/>
      <c r="JFT133" s="86"/>
      <c r="JFU133" s="86"/>
      <c r="JFV133" s="86"/>
      <c r="JFW133" s="86"/>
      <c r="JFX133" s="86"/>
      <c r="JFY133" s="86"/>
      <c r="JFZ133" s="86"/>
      <c r="JGA133" s="86"/>
      <c r="JGB133" s="86"/>
      <c r="JGC133" s="86"/>
      <c r="JGD133" s="86"/>
      <c r="JGE133" s="86"/>
      <c r="JGF133" s="86"/>
      <c r="JGG133" s="86"/>
      <c r="JGH133" s="86"/>
      <c r="JGI133" s="86"/>
      <c r="JGJ133" s="86"/>
      <c r="JGK133" s="86"/>
      <c r="JGL133" s="86"/>
      <c r="JGM133" s="86"/>
      <c r="JGN133" s="86"/>
      <c r="JGO133" s="86"/>
      <c r="JGP133" s="86"/>
      <c r="JGQ133" s="86"/>
      <c r="JGR133" s="86"/>
      <c r="JGS133" s="86"/>
      <c r="JGT133" s="86"/>
      <c r="JGU133" s="86"/>
      <c r="JGV133" s="86"/>
      <c r="JGW133" s="86"/>
      <c r="JGX133" s="86"/>
      <c r="JGY133" s="86"/>
      <c r="JGZ133" s="86"/>
      <c r="JHA133" s="86"/>
      <c r="JHB133" s="86"/>
      <c r="JHC133" s="86"/>
      <c r="JHD133" s="86"/>
      <c r="JHE133" s="86"/>
      <c r="JHF133" s="86"/>
      <c r="JHG133" s="86"/>
      <c r="JHH133" s="86"/>
      <c r="JHI133" s="86"/>
      <c r="JHJ133" s="86"/>
      <c r="JHK133" s="86"/>
      <c r="JHL133" s="86"/>
      <c r="JHM133" s="86"/>
      <c r="JHN133" s="86"/>
      <c r="JHO133" s="86"/>
      <c r="JHP133" s="86"/>
      <c r="JHQ133" s="86"/>
      <c r="JHR133" s="86"/>
      <c r="JHS133" s="86"/>
      <c r="JHT133" s="86"/>
      <c r="JHU133" s="86"/>
      <c r="JHV133" s="86"/>
      <c r="JHW133" s="86"/>
      <c r="JHX133" s="86"/>
      <c r="JHY133" s="86"/>
      <c r="JHZ133" s="86"/>
      <c r="JIA133" s="86"/>
      <c r="JIB133" s="86"/>
      <c r="JIC133" s="86"/>
      <c r="JID133" s="86"/>
      <c r="JIE133" s="86"/>
      <c r="JIF133" s="86"/>
      <c r="JIG133" s="86"/>
      <c r="JIH133" s="86"/>
      <c r="JII133" s="86"/>
      <c r="JIJ133" s="86"/>
      <c r="JIK133" s="86"/>
      <c r="JIL133" s="86"/>
      <c r="JIM133" s="86"/>
      <c r="JIN133" s="86"/>
      <c r="JIO133" s="86"/>
      <c r="JIP133" s="86"/>
      <c r="JIQ133" s="86"/>
      <c r="JIR133" s="86"/>
      <c r="JIS133" s="86"/>
      <c r="JIT133" s="86"/>
      <c r="JIU133" s="86"/>
      <c r="JIV133" s="86"/>
      <c r="JIW133" s="86"/>
      <c r="JIX133" s="86"/>
      <c r="JIY133" s="86"/>
      <c r="JIZ133" s="86"/>
      <c r="JJA133" s="86"/>
      <c r="JJB133" s="86"/>
      <c r="JJC133" s="86"/>
      <c r="JJD133" s="86"/>
      <c r="JJE133" s="86"/>
      <c r="JJF133" s="86"/>
      <c r="JJG133" s="86"/>
      <c r="JJH133" s="86"/>
      <c r="JJI133" s="86"/>
      <c r="JJJ133" s="86"/>
      <c r="JJK133" s="86"/>
      <c r="JJL133" s="86"/>
      <c r="JJM133" s="86"/>
      <c r="JJN133" s="86"/>
      <c r="JJO133" s="86"/>
      <c r="JJP133" s="86"/>
      <c r="JJQ133" s="86"/>
      <c r="JJR133" s="86"/>
      <c r="JJS133" s="86"/>
      <c r="JJT133" s="86"/>
      <c r="JJU133" s="86"/>
      <c r="JJV133" s="86"/>
      <c r="JJW133" s="86"/>
      <c r="JJX133" s="86"/>
      <c r="JJY133" s="86"/>
      <c r="JJZ133" s="86"/>
      <c r="JKA133" s="86"/>
      <c r="JKB133" s="86"/>
      <c r="JKC133" s="86"/>
      <c r="JKD133" s="86"/>
      <c r="JKE133" s="86"/>
      <c r="JKF133" s="86"/>
      <c r="JKG133" s="86"/>
      <c r="JKH133" s="86"/>
      <c r="JKI133" s="86"/>
      <c r="JKJ133" s="86"/>
      <c r="JKK133" s="86"/>
      <c r="JKL133" s="86"/>
      <c r="JKM133" s="86"/>
      <c r="JKN133" s="86"/>
      <c r="JKO133" s="86"/>
      <c r="JKP133" s="86"/>
      <c r="JKQ133" s="86"/>
      <c r="JKR133" s="86"/>
      <c r="JKS133" s="86"/>
      <c r="JKT133" s="86"/>
      <c r="JKU133" s="86"/>
      <c r="JKV133" s="86"/>
      <c r="JKW133" s="86"/>
      <c r="JKX133" s="86"/>
      <c r="JKY133" s="86"/>
      <c r="JKZ133" s="86"/>
      <c r="JLA133" s="86"/>
      <c r="JLB133" s="86"/>
      <c r="JLC133" s="86"/>
      <c r="JLD133" s="86"/>
      <c r="JLE133" s="86"/>
      <c r="JLF133" s="86"/>
      <c r="JLG133" s="86"/>
      <c r="JLH133" s="86"/>
      <c r="JLI133" s="86"/>
      <c r="JLJ133" s="86"/>
      <c r="JLK133" s="86"/>
      <c r="JLL133" s="86"/>
      <c r="JLM133" s="86"/>
      <c r="JLN133" s="86"/>
      <c r="JLO133" s="86"/>
      <c r="JLP133" s="86"/>
      <c r="JLQ133" s="86"/>
      <c r="JLR133" s="86"/>
      <c r="JLS133" s="86"/>
      <c r="JLT133" s="86"/>
      <c r="JLU133" s="86"/>
      <c r="JLV133" s="86"/>
      <c r="JLW133" s="86"/>
      <c r="JLX133" s="86"/>
      <c r="JLY133" s="86"/>
      <c r="JLZ133" s="86"/>
      <c r="JMA133" s="86"/>
      <c r="JMB133" s="86"/>
      <c r="JMC133" s="86"/>
      <c r="JMD133" s="86"/>
      <c r="JME133" s="86"/>
      <c r="JMF133" s="86"/>
      <c r="JMG133" s="86"/>
      <c r="JMH133" s="86"/>
      <c r="JMI133" s="86"/>
      <c r="JMJ133" s="86"/>
      <c r="JMK133" s="86"/>
      <c r="JML133" s="86"/>
      <c r="JMM133" s="86"/>
      <c r="JMN133" s="86"/>
      <c r="JMO133" s="86"/>
      <c r="JMP133" s="86"/>
      <c r="JMQ133" s="86"/>
      <c r="JMR133" s="86"/>
      <c r="JMS133" s="86"/>
      <c r="JMT133" s="86"/>
      <c r="JMU133" s="86"/>
      <c r="JMV133" s="86"/>
      <c r="JMW133" s="86"/>
      <c r="JMX133" s="86"/>
      <c r="JMY133" s="86"/>
      <c r="JMZ133" s="86"/>
      <c r="JNA133" s="86"/>
      <c r="JNB133" s="86"/>
      <c r="JNC133" s="86"/>
      <c r="JND133" s="86"/>
      <c r="JNE133" s="86"/>
      <c r="JNF133" s="86"/>
      <c r="JNG133" s="86"/>
      <c r="JNH133" s="86"/>
      <c r="JNI133" s="86"/>
      <c r="JNJ133" s="86"/>
      <c r="JNK133" s="86"/>
      <c r="JNL133" s="86"/>
      <c r="JNM133" s="86"/>
      <c r="JNN133" s="86"/>
      <c r="JNO133" s="86"/>
      <c r="JNP133" s="86"/>
      <c r="JNQ133" s="86"/>
      <c r="JNR133" s="86"/>
      <c r="JNS133" s="86"/>
      <c r="JNT133" s="86"/>
      <c r="JNU133" s="86"/>
      <c r="JNV133" s="86"/>
      <c r="JNW133" s="86"/>
      <c r="JNX133" s="86"/>
      <c r="JNY133" s="86"/>
      <c r="JNZ133" s="86"/>
      <c r="JOA133" s="86"/>
      <c r="JOB133" s="86"/>
      <c r="JOC133" s="86"/>
      <c r="JOD133" s="86"/>
      <c r="JOE133" s="86"/>
      <c r="JOF133" s="86"/>
      <c r="JOG133" s="86"/>
      <c r="JOH133" s="86"/>
      <c r="JOI133" s="86"/>
      <c r="JOJ133" s="86"/>
      <c r="JOK133" s="86"/>
      <c r="JOL133" s="86"/>
      <c r="JOM133" s="86"/>
      <c r="JON133" s="86"/>
      <c r="JOO133" s="86"/>
      <c r="JOP133" s="86"/>
      <c r="JOQ133" s="86"/>
      <c r="JOR133" s="86"/>
      <c r="JOS133" s="86"/>
      <c r="JOT133" s="86"/>
      <c r="JOU133" s="86"/>
      <c r="JOV133" s="86"/>
      <c r="JOW133" s="86"/>
      <c r="JOX133" s="86"/>
      <c r="JOY133" s="86"/>
      <c r="JOZ133" s="86"/>
      <c r="JPA133" s="86"/>
      <c r="JPB133" s="86"/>
      <c r="JPC133" s="86"/>
      <c r="JPD133" s="86"/>
      <c r="JPE133" s="86"/>
      <c r="JPF133" s="86"/>
      <c r="JPG133" s="86"/>
      <c r="JPH133" s="86"/>
      <c r="JPI133" s="86"/>
      <c r="JPJ133" s="86"/>
      <c r="JPK133" s="86"/>
      <c r="JPL133" s="86"/>
      <c r="JPM133" s="86"/>
      <c r="JPN133" s="86"/>
      <c r="JPO133" s="86"/>
      <c r="JPP133" s="86"/>
      <c r="JPQ133" s="86"/>
      <c r="JPR133" s="86"/>
      <c r="JPS133" s="86"/>
      <c r="JPT133" s="86"/>
      <c r="JPU133" s="86"/>
      <c r="JPV133" s="86"/>
      <c r="JPW133" s="86"/>
      <c r="JPX133" s="86"/>
      <c r="JPY133" s="86"/>
      <c r="JPZ133" s="86"/>
      <c r="JQA133" s="86"/>
      <c r="JQB133" s="86"/>
      <c r="JQC133" s="86"/>
      <c r="JQD133" s="86"/>
      <c r="JQE133" s="86"/>
      <c r="JQF133" s="86"/>
      <c r="JQG133" s="86"/>
      <c r="JQH133" s="86"/>
      <c r="JQI133" s="86"/>
      <c r="JQJ133" s="86"/>
      <c r="JQK133" s="86"/>
      <c r="JQL133" s="86"/>
      <c r="JQM133" s="86"/>
      <c r="JQN133" s="86"/>
      <c r="JQO133" s="86"/>
      <c r="JQP133" s="86"/>
      <c r="JQQ133" s="86"/>
      <c r="JQR133" s="86"/>
      <c r="JQS133" s="86"/>
      <c r="JQT133" s="86"/>
      <c r="JQU133" s="86"/>
      <c r="JQV133" s="86"/>
      <c r="JQW133" s="86"/>
      <c r="JQX133" s="86"/>
      <c r="JQY133" s="86"/>
      <c r="JQZ133" s="86"/>
      <c r="JRA133" s="86"/>
      <c r="JRB133" s="86"/>
      <c r="JRC133" s="86"/>
      <c r="JRD133" s="86"/>
      <c r="JRE133" s="86"/>
      <c r="JRF133" s="86"/>
      <c r="JRG133" s="86"/>
      <c r="JRH133" s="86"/>
      <c r="JRI133" s="86"/>
      <c r="JRJ133" s="86"/>
      <c r="JRK133" s="86"/>
      <c r="JRL133" s="86"/>
      <c r="JRM133" s="86"/>
      <c r="JRN133" s="86"/>
      <c r="JRO133" s="86"/>
      <c r="JRP133" s="86"/>
      <c r="JRQ133" s="86"/>
      <c r="JRR133" s="86"/>
      <c r="JRS133" s="86"/>
      <c r="JRT133" s="86"/>
      <c r="JRU133" s="86"/>
      <c r="JRV133" s="86"/>
      <c r="JRW133" s="86"/>
      <c r="JRX133" s="86"/>
      <c r="JRY133" s="86"/>
      <c r="JRZ133" s="86"/>
      <c r="JSA133" s="86"/>
      <c r="JSB133" s="86"/>
      <c r="JSC133" s="86"/>
      <c r="JSD133" s="86"/>
      <c r="JSE133" s="86"/>
      <c r="JSF133" s="86"/>
      <c r="JSG133" s="86"/>
      <c r="JSH133" s="86"/>
      <c r="JSI133" s="86"/>
      <c r="JSJ133" s="86"/>
      <c r="JSK133" s="86"/>
      <c r="JSL133" s="86"/>
      <c r="JSM133" s="86"/>
      <c r="JSN133" s="86"/>
      <c r="JSO133" s="86"/>
      <c r="JSP133" s="86"/>
      <c r="JSQ133" s="86"/>
      <c r="JSR133" s="86"/>
      <c r="JSS133" s="86"/>
      <c r="JST133" s="86"/>
      <c r="JSU133" s="86"/>
      <c r="JSV133" s="86"/>
      <c r="JSW133" s="86"/>
      <c r="JSX133" s="86"/>
      <c r="JSY133" s="86"/>
      <c r="JSZ133" s="86"/>
      <c r="JTA133" s="86"/>
      <c r="JTB133" s="86"/>
      <c r="JTC133" s="86"/>
      <c r="JTD133" s="86"/>
      <c r="JTE133" s="86"/>
      <c r="JTF133" s="86"/>
      <c r="JTG133" s="86"/>
      <c r="JTH133" s="86"/>
      <c r="JTI133" s="86"/>
      <c r="JTJ133" s="86"/>
      <c r="JTK133" s="86"/>
      <c r="JTL133" s="86"/>
      <c r="JTM133" s="86"/>
      <c r="JTN133" s="86"/>
      <c r="JTO133" s="86"/>
      <c r="JTP133" s="86"/>
      <c r="JTQ133" s="86"/>
      <c r="JTR133" s="86"/>
      <c r="JTS133" s="86"/>
      <c r="JTT133" s="86"/>
      <c r="JTU133" s="86"/>
      <c r="JTV133" s="86"/>
      <c r="JTW133" s="86"/>
      <c r="JTX133" s="86"/>
      <c r="JTY133" s="86"/>
      <c r="JTZ133" s="86"/>
      <c r="JUA133" s="86"/>
      <c r="JUB133" s="86"/>
      <c r="JUC133" s="86"/>
      <c r="JUD133" s="86"/>
      <c r="JUE133" s="86"/>
      <c r="JUF133" s="86"/>
      <c r="JUG133" s="86"/>
      <c r="JUH133" s="86"/>
      <c r="JUI133" s="86"/>
      <c r="JUJ133" s="86"/>
      <c r="JUK133" s="86"/>
      <c r="JUL133" s="86"/>
      <c r="JUM133" s="86"/>
      <c r="JUN133" s="86"/>
      <c r="JUO133" s="86"/>
      <c r="JUP133" s="86"/>
      <c r="JUQ133" s="86"/>
      <c r="JUR133" s="86"/>
      <c r="JUS133" s="86"/>
      <c r="JUT133" s="86"/>
      <c r="JUU133" s="86"/>
      <c r="JUV133" s="86"/>
      <c r="JUW133" s="86"/>
      <c r="JUX133" s="86"/>
      <c r="JUY133" s="86"/>
      <c r="JUZ133" s="86"/>
      <c r="JVA133" s="86"/>
      <c r="JVB133" s="86"/>
      <c r="JVC133" s="86"/>
      <c r="JVD133" s="86"/>
      <c r="JVE133" s="86"/>
      <c r="JVF133" s="86"/>
      <c r="JVG133" s="86"/>
      <c r="JVH133" s="86"/>
      <c r="JVI133" s="86"/>
      <c r="JVJ133" s="86"/>
      <c r="JVK133" s="86"/>
      <c r="JVL133" s="86"/>
      <c r="JVM133" s="86"/>
      <c r="JVN133" s="86"/>
      <c r="JVO133" s="86"/>
      <c r="JVP133" s="86"/>
      <c r="JVQ133" s="86"/>
      <c r="JVR133" s="86"/>
      <c r="JVS133" s="86"/>
      <c r="JVT133" s="86"/>
      <c r="JVU133" s="86"/>
      <c r="JVV133" s="86"/>
      <c r="JVW133" s="86"/>
      <c r="JVX133" s="86"/>
      <c r="JVY133" s="86"/>
      <c r="JVZ133" s="86"/>
      <c r="JWA133" s="86"/>
      <c r="JWB133" s="86"/>
      <c r="JWC133" s="86"/>
      <c r="JWD133" s="86"/>
      <c r="JWE133" s="86"/>
      <c r="JWF133" s="86"/>
      <c r="JWG133" s="86"/>
      <c r="JWH133" s="86"/>
      <c r="JWI133" s="86"/>
      <c r="JWJ133" s="86"/>
      <c r="JWK133" s="86"/>
      <c r="JWL133" s="86"/>
      <c r="JWM133" s="86"/>
      <c r="JWN133" s="86"/>
      <c r="JWO133" s="86"/>
      <c r="JWP133" s="86"/>
      <c r="JWQ133" s="86"/>
      <c r="JWR133" s="86"/>
      <c r="JWS133" s="86"/>
      <c r="JWT133" s="86"/>
      <c r="JWU133" s="86"/>
      <c r="JWV133" s="86"/>
      <c r="JWW133" s="86"/>
      <c r="JWX133" s="86"/>
      <c r="JWY133" s="86"/>
      <c r="JWZ133" s="86"/>
      <c r="JXA133" s="86"/>
      <c r="JXB133" s="86"/>
      <c r="JXC133" s="86"/>
      <c r="JXD133" s="86"/>
      <c r="JXE133" s="86"/>
      <c r="JXF133" s="86"/>
      <c r="JXG133" s="86"/>
      <c r="JXH133" s="86"/>
      <c r="JXI133" s="86"/>
      <c r="JXJ133" s="86"/>
      <c r="JXK133" s="86"/>
      <c r="JXL133" s="86"/>
      <c r="JXM133" s="86"/>
      <c r="JXN133" s="86"/>
      <c r="JXO133" s="86"/>
      <c r="JXP133" s="86"/>
      <c r="JXQ133" s="86"/>
      <c r="JXR133" s="86"/>
      <c r="JXS133" s="86"/>
      <c r="JXT133" s="86"/>
      <c r="JXU133" s="86"/>
      <c r="JXV133" s="86"/>
      <c r="JXW133" s="86"/>
      <c r="JXX133" s="86"/>
      <c r="JXY133" s="86"/>
      <c r="JXZ133" s="86"/>
      <c r="JYA133" s="86"/>
      <c r="JYB133" s="86"/>
      <c r="JYC133" s="86"/>
      <c r="JYD133" s="86"/>
      <c r="JYE133" s="86"/>
      <c r="JYF133" s="86"/>
      <c r="JYG133" s="86"/>
      <c r="JYH133" s="86"/>
      <c r="JYI133" s="86"/>
      <c r="JYJ133" s="86"/>
      <c r="JYK133" s="86"/>
      <c r="JYL133" s="86"/>
      <c r="JYM133" s="86"/>
      <c r="JYN133" s="86"/>
      <c r="JYO133" s="86"/>
      <c r="JYP133" s="86"/>
      <c r="JYQ133" s="86"/>
      <c r="JYR133" s="86"/>
      <c r="JYS133" s="86"/>
      <c r="JYT133" s="86"/>
      <c r="JYU133" s="86"/>
      <c r="JYV133" s="86"/>
      <c r="JYW133" s="86"/>
      <c r="JYX133" s="86"/>
      <c r="JYY133" s="86"/>
      <c r="JYZ133" s="86"/>
      <c r="JZA133" s="86"/>
      <c r="JZB133" s="86"/>
      <c r="JZC133" s="86"/>
      <c r="JZD133" s="86"/>
      <c r="JZE133" s="86"/>
      <c r="JZF133" s="86"/>
      <c r="JZG133" s="86"/>
      <c r="JZH133" s="86"/>
      <c r="JZI133" s="86"/>
      <c r="JZJ133" s="86"/>
      <c r="JZK133" s="86"/>
      <c r="JZL133" s="86"/>
      <c r="JZM133" s="86"/>
      <c r="JZN133" s="86"/>
      <c r="JZO133" s="86"/>
      <c r="JZP133" s="86"/>
      <c r="JZQ133" s="86"/>
      <c r="JZR133" s="86"/>
      <c r="JZS133" s="86"/>
      <c r="JZT133" s="86"/>
      <c r="JZU133" s="86"/>
      <c r="JZV133" s="86"/>
      <c r="JZW133" s="86"/>
      <c r="JZX133" s="86"/>
      <c r="JZY133" s="86"/>
      <c r="JZZ133" s="86"/>
      <c r="KAA133" s="86"/>
      <c r="KAB133" s="86"/>
      <c r="KAC133" s="86"/>
      <c r="KAD133" s="86"/>
      <c r="KAE133" s="86"/>
      <c r="KAF133" s="86"/>
      <c r="KAG133" s="86"/>
      <c r="KAH133" s="86"/>
      <c r="KAI133" s="86"/>
      <c r="KAJ133" s="86"/>
      <c r="KAK133" s="86"/>
      <c r="KAL133" s="86"/>
      <c r="KAM133" s="86"/>
      <c r="KAN133" s="86"/>
      <c r="KAO133" s="86"/>
      <c r="KAP133" s="86"/>
      <c r="KAQ133" s="86"/>
      <c r="KAR133" s="86"/>
      <c r="KAS133" s="86"/>
      <c r="KAT133" s="86"/>
      <c r="KAU133" s="86"/>
      <c r="KAV133" s="86"/>
      <c r="KAW133" s="86"/>
      <c r="KAX133" s="86"/>
      <c r="KAY133" s="86"/>
      <c r="KAZ133" s="86"/>
      <c r="KBA133" s="86"/>
      <c r="KBB133" s="86"/>
      <c r="KBC133" s="86"/>
      <c r="KBD133" s="86"/>
      <c r="KBE133" s="86"/>
      <c r="KBF133" s="86"/>
      <c r="KBG133" s="86"/>
      <c r="KBH133" s="86"/>
      <c r="KBI133" s="86"/>
      <c r="KBJ133" s="86"/>
      <c r="KBK133" s="86"/>
      <c r="KBL133" s="86"/>
      <c r="KBM133" s="86"/>
      <c r="KBN133" s="86"/>
      <c r="KBO133" s="86"/>
      <c r="KBP133" s="86"/>
      <c r="KBQ133" s="86"/>
      <c r="KBR133" s="86"/>
      <c r="KBS133" s="86"/>
      <c r="KBT133" s="86"/>
      <c r="KBU133" s="86"/>
      <c r="KBV133" s="86"/>
      <c r="KBW133" s="86"/>
      <c r="KBX133" s="86"/>
      <c r="KBY133" s="86"/>
      <c r="KBZ133" s="86"/>
      <c r="KCA133" s="86"/>
      <c r="KCB133" s="86"/>
      <c r="KCC133" s="86"/>
      <c r="KCD133" s="86"/>
      <c r="KCE133" s="86"/>
      <c r="KCF133" s="86"/>
      <c r="KCG133" s="86"/>
      <c r="KCH133" s="86"/>
      <c r="KCI133" s="86"/>
      <c r="KCJ133" s="86"/>
      <c r="KCK133" s="86"/>
      <c r="KCL133" s="86"/>
      <c r="KCM133" s="86"/>
      <c r="KCN133" s="86"/>
      <c r="KCO133" s="86"/>
      <c r="KCP133" s="86"/>
      <c r="KCQ133" s="86"/>
      <c r="KCR133" s="86"/>
      <c r="KCS133" s="86"/>
      <c r="KCT133" s="86"/>
      <c r="KCU133" s="86"/>
      <c r="KCV133" s="86"/>
      <c r="KCW133" s="86"/>
      <c r="KCX133" s="86"/>
      <c r="KCY133" s="86"/>
      <c r="KCZ133" s="86"/>
      <c r="KDA133" s="86"/>
      <c r="KDB133" s="86"/>
      <c r="KDC133" s="86"/>
      <c r="KDD133" s="86"/>
      <c r="KDE133" s="86"/>
      <c r="KDF133" s="86"/>
      <c r="KDG133" s="86"/>
      <c r="KDH133" s="86"/>
      <c r="KDI133" s="86"/>
      <c r="KDJ133" s="86"/>
      <c r="KDK133" s="86"/>
      <c r="KDL133" s="86"/>
      <c r="KDM133" s="86"/>
      <c r="KDN133" s="86"/>
      <c r="KDO133" s="86"/>
      <c r="KDP133" s="86"/>
      <c r="KDQ133" s="86"/>
      <c r="KDR133" s="86"/>
      <c r="KDS133" s="86"/>
      <c r="KDT133" s="86"/>
      <c r="KDU133" s="86"/>
      <c r="KDV133" s="86"/>
      <c r="KDW133" s="86"/>
      <c r="KDX133" s="86"/>
      <c r="KDY133" s="86"/>
      <c r="KDZ133" s="86"/>
      <c r="KEA133" s="86"/>
      <c r="KEB133" s="86"/>
      <c r="KEC133" s="86"/>
      <c r="KED133" s="86"/>
      <c r="KEE133" s="86"/>
      <c r="KEF133" s="86"/>
      <c r="KEG133" s="86"/>
      <c r="KEH133" s="86"/>
      <c r="KEI133" s="86"/>
      <c r="KEJ133" s="86"/>
      <c r="KEK133" s="86"/>
      <c r="KEL133" s="86"/>
      <c r="KEM133" s="86"/>
      <c r="KEN133" s="86"/>
      <c r="KEO133" s="86"/>
      <c r="KEP133" s="86"/>
      <c r="KEQ133" s="86"/>
      <c r="KER133" s="86"/>
      <c r="KES133" s="86"/>
      <c r="KET133" s="86"/>
      <c r="KEU133" s="86"/>
      <c r="KEV133" s="86"/>
      <c r="KEW133" s="86"/>
      <c r="KEX133" s="86"/>
      <c r="KEY133" s="86"/>
      <c r="KEZ133" s="86"/>
      <c r="KFA133" s="86"/>
      <c r="KFB133" s="86"/>
      <c r="KFC133" s="86"/>
      <c r="KFD133" s="86"/>
      <c r="KFE133" s="86"/>
      <c r="KFF133" s="86"/>
      <c r="KFG133" s="86"/>
      <c r="KFH133" s="86"/>
      <c r="KFI133" s="86"/>
      <c r="KFJ133" s="86"/>
      <c r="KFK133" s="86"/>
      <c r="KFL133" s="86"/>
      <c r="KFM133" s="86"/>
      <c r="KFN133" s="86"/>
      <c r="KFO133" s="86"/>
      <c r="KFP133" s="86"/>
      <c r="KFQ133" s="86"/>
      <c r="KFR133" s="86"/>
      <c r="KFS133" s="86"/>
      <c r="KFT133" s="86"/>
      <c r="KFU133" s="86"/>
      <c r="KFV133" s="86"/>
      <c r="KFW133" s="86"/>
      <c r="KFX133" s="86"/>
      <c r="KFY133" s="86"/>
      <c r="KFZ133" s="86"/>
      <c r="KGA133" s="86"/>
      <c r="KGB133" s="86"/>
      <c r="KGC133" s="86"/>
      <c r="KGD133" s="86"/>
      <c r="KGE133" s="86"/>
      <c r="KGF133" s="86"/>
      <c r="KGG133" s="86"/>
      <c r="KGH133" s="86"/>
      <c r="KGI133" s="86"/>
      <c r="KGJ133" s="86"/>
      <c r="KGK133" s="86"/>
      <c r="KGL133" s="86"/>
      <c r="KGM133" s="86"/>
      <c r="KGN133" s="86"/>
      <c r="KGO133" s="86"/>
      <c r="KGP133" s="86"/>
      <c r="KGQ133" s="86"/>
      <c r="KGR133" s="86"/>
      <c r="KGS133" s="86"/>
      <c r="KGT133" s="86"/>
      <c r="KGU133" s="86"/>
      <c r="KGV133" s="86"/>
      <c r="KGW133" s="86"/>
      <c r="KGX133" s="86"/>
      <c r="KGY133" s="86"/>
      <c r="KGZ133" s="86"/>
      <c r="KHA133" s="86"/>
      <c r="KHB133" s="86"/>
      <c r="KHC133" s="86"/>
      <c r="KHD133" s="86"/>
      <c r="KHE133" s="86"/>
      <c r="KHF133" s="86"/>
      <c r="KHG133" s="86"/>
      <c r="KHH133" s="86"/>
      <c r="KHI133" s="86"/>
      <c r="KHJ133" s="86"/>
      <c r="KHK133" s="86"/>
      <c r="KHL133" s="86"/>
      <c r="KHM133" s="86"/>
      <c r="KHN133" s="86"/>
      <c r="KHO133" s="86"/>
      <c r="KHP133" s="86"/>
      <c r="KHQ133" s="86"/>
      <c r="KHR133" s="86"/>
      <c r="KHS133" s="86"/>
      <c r="KHT133" s="86"/>
      <c r="KHU133" s="86"/>
      <c r="KHV133" s="86"/>
      <c r="KHW133" s="86"/>
      <c r="KHX133" s="86"/>
      <c r="KHY133" s="86"/>
      <c r="KHZ133" s="86"/>
      <c r="KIA133" s="86"/>
      <c r="KIB133" s="86"/>
      <c r="KIC133" s="86"/>
      <c r="KID133" s="86"/>
      <c r="KIE133" s="86"/>
      <c r="KIF133" s="86"/>
      <c r="KIG133" s="86"/>
      <c r="KIH133" s="86"/>
      <c r="KII133" s="86"/>
      <c r="KIJ133" s="86"/>
      <c r="KIK133" s="86"/>
      <c r="KIL133" s="86"/>
      <c r="KIM133" s="86"/>
      <c r="KIN133" s="86"/>
      <c r="KIO133" s="86"/>
      <c r="KIP133" s="86"/>
      <c r="KIQ133" s="86"/>
      <c r="KIR133" s="86"/>
      <c r="KIS133" s="86"/>
      <c r="KIT133" s="86"/>
      <c r="KIU133" s="86"/>
      <c r="KIV133" s="86"/>
      <c r="KIW133" s="86"/>
      <c r="KIX133" s="86"/>
      <c r="KIY133" s="86"/>
      <c r="KIZ133" s="86"/>
      <c r="KJA133" s="86"/>
      <c r="KJB133" s="86"/>
      <c r="KJC133" s="86"/>
      <c r="KJD133" s="86"/>
      <c r="KJE133" s="86"/>
      <c r="KJF133" s="86"/>
      <c r="KJG133" s="86"/>
      <c r="KJH133" s="86"/>
      <c r="KJI133" s="86"/>
      <c r="KJJ133" s="86"/>
      <c r="KJK133" s="86"/>
      <c r="KJL133" s="86"/>
      <c r="KJM133" s="86"/>
      <c r="KJN133" s="86"/>
      <c r="KJO133" s="86"/>
      <c r="KJP133" s="86"/>
      <c r="KJQ133" s="86"/>
      <c r="KJR133" s="86"/>
      <c r="KJS133" s="86"/>
      <c r="KJT133" s="86"/>
      <c r="KJU133" s="86"/>
      <c r="KJV133" s="86"/>
      <c r="KJW133" s="86"/>
      <c r="KJX133" s="86"/>
      <c r="KJY133" s="86"/>
      <c r="KJZ133" s="86"/>
      <c r="KKA133" s="86"/>
      <c r="KKB133" s="86"/>
      <c r="KKC133" s="86"/>
      <c r="KKD133" s="86"/>
      <c r="KKE133" s="86"/>
      <c r="KKF133" s="86"/>
      <c r="KKG133" s="86"/>
      <c r="KKH133" s="86"/>
      <c r="KKI133" s="86"/>
      <c r="KKJ133" s="86"/>
      <c r="KKK133" s="86"/>
      <c r="KKL133" s="86"/>
      <c r="KKM133" s="86"/>
      <c r="KKN133" s="86"/>
      <c r="KKO133" s="86"/>
      <c r="KKP133" s="86"/>
      <c r="KKQ133" s="86"/>
      <c r="KKR133" s="86"/>
      <c r="KKS133" s="86"/>
      <c r="KKT133" s="86"/>
      <c r="KKU133" s="86"/>
      <c r="KKV133" s="86"/>
      <c r="KKW133" s="86"/>
      <c r="KKX133" s="86"/>
      <c r="KKY133" s="86"/>
      <c r="KKZ133" s="86"/>
      <c r="KLA133" s="86"/>
      <c r="KLB133" s="86"/>
      <c r="KLC133" s="86"/>
      <c r="KLD133" s="86"/>
      <c r="KLE133" s="86"/>
      <c r="KLF133" s="86"/>
      <c r="KLG133" s="86"/>
      <c r="KLH133" s="86"/>
      <c r="KLI133" s="86"/>
      <c r="KLJ133" s="86"/>
      <c r="KLK133" s="86"/>
      <c r="KLL133" s="86"/>
      <c r="KLM133" s="86"/>
      <c r="KLN133" s="86"/>
      <c r="KLO133" s="86"/>
      <c r="KLP133" s="86"/>
      <c r="KLQ133" s="86"/>
      <c r="KLR133" s="86"/>
      <c r="KLS133" s="86"/>
      <c r="KLT133" s="86"/>
      <c r="KLU133" s="86"/>
      <c r="KLV133" s="86"/>
      <c r="KLW133" s="86"/>
      <c r="KLX133" s="86"/>
      <c r="KLY133" s="86"/>
      <c r="KLZ133" s="86"/>
      <c r="KMA133" s="86"/>
      <c r="KMB133" s="86"/>
      <c r="KMC133" s="86"/>
      <c r="KMD133" s="86"/>
      <c r="KME133" s="86"/>
      <c r="KMF133" s="86"/>
      <c r="KMG133" s="86"/>
      <c r="KMH133" s="86"/>
      <c r="KMI133" s="86"/>
      <c r="KMJ133" s="86"/>
      <c r="KMK133" s="86"/>
      <c r="KML133" s="86"/>
      <c r="KMM133" s="86"/>
      <c r="KMN133" s="86"/>
      <c r="KMO133" s="86"/>
      <c r="KMP133" s="86"/>
      <c r="KMQ133" s="86"/>
      <c r="KMR133" s="86"/>
      <c r="KMS133" s="86"/>
      <c r="KMT133" s="86"/>
      <c r="KMU133" s="86"/>
      <c r="KMV133" s="86"/>
      <c r="KMW133" s="86"/>
      <c r="KMX133" s="86"/>
      <c r="KMY133" s="86"/>
      <c r="KMZ133" s="86"/>
      <c r="KNA133" s="86"/>
      <c r="KNB133" s="86"/>
      <c r="KNC133" s="86"/>
      <c r="KND133" s="86"/>
      <c r="KNE133" s="86"/>
      <c r="KNF133" s="86"/>
      <c r="KNG133" s="86"/>
      <c r="KNH133" s="86"/>
      <c r="KNI133" s="86"/>
      <c r="KNJ133" s="86"/>
      <c r="KNK133" s="86"/>
      <c r="KNL133" s="86"/>
      <c r="KNM133" s="86"/>
      <c r="KNN133" s="86"/>
      <c r="KNO133" s="86"/>
      <c r="KNP133" s="86"/>
      <c r="KNQ133" s="86"/>
      <c r="KNR133" s="86"/>
      <c r="KNS133" s="86"/>
      <c r="KNT133" s="86"/>
      <c r="KNU133" s="86"/>
      <c r="KNV133" s="86"/>
      <c r="KNW133" s="86"/>
      <c r="KNX133" s="86"/>
      <c r="KNY133" s="86"/>
      <c r="KNZ133" s="86"/>
      <c r="KOA133" s="86"/>
      <c r="KOB133" s="86"/>
      <c r="KOC133" s="86"/>
      <c r="KOD133" s="86"/>
      <c r="KOE133" s="86"/>
      <c r="KOF133" s="86"/>
      <c r="KOG133" s="86"/>
      <c r="KOH133" s="86"/>
      <c r="KOI133" s="86"/>
      <c r="KOJ133" s="86"/>
      <c r="KOK133" s="86"/>
      <c r="KOL133" s="86"/>
      <c r="KOM133" s="86"/>
      <c r="KON133" s="86"/>
      <c r="KOO133" s="86"/>
      <c r="KOP133" s="86"/>
      <c r="KOQ133" s="86"/>
      <c r="KOR133" s="86"/>
      <c r="KOS133" s="86"/>
      <c r="KOT133" s="86"/>
      <c r="KOU133" s="86"/>
      <c r="KOV133" s="86"/>
      <c r="KOW133" s="86"/>
      <c r="KOX133" s="86"/>
      <c r="KOY133" s="86"/>
      <c r="KOZ133" s="86"/>
      <c r="KPA133" s="86"/>
      <c r="KPB133" s="86"/>
      <c r="KPC133" s="86"/>
      <c r="KPD133" s="86"/>
      <c r="KPE133" s="86"/>
      <c r="KPF133" s="86"/>
      <c r="KPG133" s="86"/>
      <c r="KPH133" s="86"/>
      <c r="KPI133" s="86"/>
      <c r="KPJ133" s="86"/>
      <c r="KPK133" s="86"/>
      <c r="KPL133" s="86"/>
      <c r="KPM133" s="86"/>
      <c r="KPN133" s="86"/>
      <c r="KPO133" s="86"/>
      <c r="KPP133" s="86"/>
      <c r="KPQ133" s="86"/>
      <c r="KPR133" s="86"/>
      <c r="KPS133" s="86"/>
      <c r="KPT133" s="86"/>
      <c r="KPU133" s="86"/>
      <c r="KPV133" s="86"/>
      <c r="KPW133" s="86"/>
      <c r="KPX133" s="86"/>
      <c r="KPY133" s="86"/>
      <c r="KPZ133" s="86"/>
      <c r="KQA133" s="86"/>
      <c r="KQB133" s="86"/>
      <c r="KQC133" s="86"/>
      <c r="KQD133" s="86"/>
      <c r="KQE133" s="86"/>
      <c r="KQF133" s="86"/>
      <c r="KQG133" s="86"/>
      <c r="KQH133" s="86"/>
      <c r="KQI133" s="86"/>
      <c r="KQJ133" s="86"/>
      <c r="KQK133" s="86"/>
      <c r="KQL133" s="86"/>
      <c r="KQM133" s="86"/>
      <c r="KQN133" s="86"/>
      <c r="KQO133" s="86"/>
      <c r="KQP133" s="86"/>
      <c r="KQQ133" s="86"/>
      <c r="KQR133" s="86"/>
      <c r="KQS133" s="86"/>
      <c r="KQT133" s="86"/>
      <c r="KQU133" s="86"/>
      <c r="KQV133" s="86"/>
      <c r="KQW133" s="86"/>
      <c r="KQX133" s="86"/>
      <c r="KQY133" s="86"/>
      <c r="KQZ133" s="86"/>
      <c r="KRA133" s="86"/>
      <c r="KRB133" s="86"/>
      <c r="KRC133" s="86"/>
      <c r="KRD133" s="86"/>
      <c r="KRE133" s="86"/>
      <c r="KRF133" s="86"/>
      <c r="KRG133" s="86"/>
      <c r="KRH133" s="86"/>
      <c r="KRI133" s="86"/>
      <c r="KRJ133" s="86"/>
      <c r="KRK133" s="86"/>
      <c r="KRL133" s="86"/>
      <c r="KRM133" s="86"/>
      <c r="KRN133" s="86"/>
      <c r="KRO133" s="86"/>
      <c r="KRP133" s="86"/>
      <c r="KRQ133" s="86"/>
      <c r="KRR133" s="86"/>
      <c r="KRS133" s="86"/>
      <c r="KRT133" s="86"/>
      <c r="KRU133" s="86"/>
      <c r="KRV133" s="86"/>
      <c r="KRW133" s="86"/>
      <c r="KRX133" s="86"/>
      <c r="KRY133" s="86"/>
      <c r="KRZ133" s="86"/>
      <c r="KSA133" s="86"/>
      <c r="KSB133" s="86"/>
      <c r="KSC133" s="86"/>
      <c r="KSD133" s="86"/>
      <c r="KSE133" s="86"/>
      <c r="KSF133" s="86"/>
      <c r="KSG133" s="86"/>
      <c r="KSH133" s="86"/>
      <c r="KSI133" s="86"/>
      <c r="KSJ133" s="86"/>
      <c r="KSK133" s="86"/>
      <c r="KSL133" s="86"/>
      <c r="KSM133" s="86"/>
      <c r="KSN133" s="86"/>
      <c r="KSO133" s="86"/>
      <c r="KSP133" s="86"/>
      <c r="KSQ133" s="86"/>
      <c r="KSR133" s="86"/>
      <c r="KSS133" s="86"/>
      <c r="KST133" s="86"/>
      <c r="KSU133" s="86"/>
      <c r="KSV133" s="86"/>
      <c r="KSW133" s="86"/>
      <c r="KSX133" s="86"/>
      <c r="KSY133" s="86"/>
      <c r="KSZ133" s="86"/>
      <c r="KTA133" s="86"/>
      <c r="KTB133" s="86"/>
      <c r="KTC133" s="86"/>
      <c r="KTD133" s="86"/>
      <c r="KTE133" s="86"/>
      <c r="KTF133" s="86"/>
      <c r="KTG133" s="86"/>
      <c r="KTH133" s="86"/>
      <c r="KTI133" s="86"/>
      <c r="KTJ133" s="86"/>
      <c r="KTK133" s="86"/>
      <c r="KTL133" s="86"/>
      <c r="KTM133" s="86"/>
      <c r="KTN133" s="86"/>
      <c r="KTO133" s="86"/>
      <c r="KTP133" s="86"/>
      <c r="KTQ133" s="86"/>
      <c r="KTR133" s="86"/>
      <c r="KTS133" s="86"/>
      <c r="KTT133" s="86"/>
      <c r="KTU133" s="86"/>
      <c r="KTV133" s="86"/>
      <c r="KTW133" s="86"/>
      <c r="KTX133" s="86"/>
      <c r="KTY133" s="86"/>
      <c r="KTZ133" s="86"/>
      <c r="KUA133" s="86"/>
      <c r="KUB133" s="86"/>
      <c r="KUC133" s="86"/>
      <c r="KUD133" s="86"/>
      <c r="KUE133" s="86"/>
      <c r="KUF133" s="86"/>
      <c r="KUG133" s="86"/>
      <c r="KUH133" s="86"/>
      <c r="KUI133" s="86"/>
      <c r="KUJ133" s="86"/>
      <c r="KUK133" s="86"/>
      <c r="KUL133" s="86"/>
      <c r="KUM133" s="86"/>
      <c r="KUN133" s="86"/>
      <c r="KUO133" s="86"/>
      <c r="KUP133" s="86"/>
      <c r="KUQ133" s="86"/>
      <c r="KUR133" s="86"/>
      <c r="KUS133" s="86"/>
      <c r="KUT133" s="86"/>
      <c r="KUU133" s="86"/>
      <c r="KUV133" s="86"/>
      <c r="KUW133" s="86"/>
      <c r="KUX133" s="86"/>
      <c r="KUY133" s="86"/>
      <c r="KUZ133" s="86"/>
      <c r="KVA133" s="86"/>
      <c r="KVB133" s="86"/>
      <c r="KVC133" s="86"/>
      <c r="KVD133" s="86"/>
      <c r="KVE133" s="86"/>
      <c r="KVF133" s="86"/>
      <c r="KVG133" s="86"/>
      <c r="KVH133" s="86"/>
      <c r="KVI133" s="86"/>
      <c r="KVJ133" s="86"/>
      <c r="KVK133" s="86"/>
      <c r="KVL133" s="86"/>
      <c r="KVM133" s="86"/>
      <c r="KVN133" s="86"/>
      <c r="KVO133" s="86"/>
      <c r="KVP133" s="86"/>
      <c r="KVQ133" s="86"/>
      <c r="KVR133" s="86"/>
      <c r="KVS133" s="86"/>
      <c r="KVT133" s="86"/>
      <c r="KVU133" s="86"/>
      <c r="KVV133" s="86"/>
      <c r="KVW133" s="86"/>
      <c r="KVX133" s="86"/>
      <c r="KVY133" s="86"/>
      <c r="KVZ133" s="86"/>
      <c r="KWA133" s="86"/>
      <c r="KWB133" s="86"/>
      <c r="KWC133" s="86"/>
      <c r="KWD133" s="86"/>
      <c r="KWE133" s="86"/>
      <c r="KWF133" s="86"/>
      <c r="KWG133" s="86"/>
      <c r="KWH133" s="86"/>
      <c r="KWI133" s="86"/>
      <c r="KWJ133" s="86"/>
      <c r="KWK133" s="86"/>
      <c r="KWL133" s="86"/>
      <c r="KWM133" s="86"/>
      <c r="KWN133" s="86"/>
      <c r="KWO133" s="86"/>
      <c r="KWP133" s="86"/>
      <c r="KWQ133" s="86"/>
      <c r="KWR133" s="86"/>
      <c r="KWS133" s="86"/>
      <c r="KWT133" s="86"/>
      <c r="KWU133" s="86"/>
      <c r="KWV133" s="86"/>
      <c r="KWW133" s="86"/>
      <c r="KWX133" s="86"/>
      <c r="KWY133" s="86"/>
      <c r="KWZ133" s="86"/>
      <c r="KXA133" s="86"/>
      <c r="KXB133" s="86"/>
      <c r="KXC133" s="86"/>
      <c r="KXD133" s="86"/>
      <c r="KXE133" s="86"/>
      <c r="KXF133" s="86"/>
      <c r="KXG133" s="86"/>
      <c r="KXH133" s="86"/>
      <c r="KXI133" s="86"/>
      <c r="KXJ133" s="86"/>
      <c r="KXK133" s="86"/>
      <c r="KXL133" s="86"/>
      <c r="KXM133" s="86"/>
      <c r="KXN133" s="86"/>
      <c r="KXO133" s="86"/>
      <c r="KXP133" s="86"/>
      <c r="KXQ133" s="86"/>
      <c r="KXR133" s="86"/>
      <c r="KXS133" s="86"/>
      <c r="KXT133" s="86"/>
      <c r="KXU133" s="86"/>
      <c r="KXV133" s="86"/>
      <c r="KXW133" s="86"/>
      <c r="KXX133" s="86"/>
      <c r="KXY133" s="86"/>
      <c r="KXZ133" s="86"/>
      <c r="KYA133" s="86"/>
      <c r="KYB133" s="86"/>
      <c r="KYC133" s="86"/>
      <c r="KYD133" s="86"/>
      <c r="KYE133" s="86"/>
      <c r="KYF133" s="86"/>
      <c r="KYG133" s="86"/>
      <c r="KYH133" s="86"/>
      <c r="KYI133" s="86"/>
      <c r="KYJ133" s="86"/>
      <c r="KYK133" s="86"/>
      <c r="KYL133" s="86"/>
      <c r="KYM133" s="86"/>
      <c r="KYN133" s="86"/>
      <c r="KYO133" s="86"/>
      <c r="KYP133" s="86"/>
      <c r="KYQ133" s="86"/>
      <c r="KYR133" s="86"/>
      <c r="KYS133" s="86"/>
      <c r="KYT133" s="86"/>
      <c r="KYU133" s="86"/>
      <c r="KYV133" s="86"/>
      <c r="KYW133" s="86"/>
      <c r="KYX133" s="86"/>
      <c r="KYY133" s="86"/>
      <c r="KYZ133" s="86"/>
      <c r="KZA133" s="86"/>
      <c r="KZB133" s="86"/>
      <c r="KZC133" s="86"/>
      <c r="KZD133" s="86"/>
      <c r="KZE133" s="86"/>
      <c r="KZF133" s="86"/>
      <c r="KZG133" s="86"/>
      <c r="KZH133" s="86"/>
      <c r="KZI133" s="86"/>
      <c r="KZJ133" s="86"/>
      <c r="KZK133" s="86"/>
      <c r="KZL133" s="86"/>
      <c r="KZM133" s="86"/>
      <c r="KZN133" s="86"/>
      <c r="KZO133" s="86"/>
      <c r="KZP133" s="86"/>
      <c r="KZQ133" s="86"/>
      <c r="KZR133" s="86"/>
      <c r="KZS133" s="86"/>
      <c r="KZT133" s="86"/>
      <c r="KZU133" s="86"/>
      <c r="KZV133" s="86"/>
      <c r="KZW133" s="86"/>
      <c r="KZX133" s="86"/>
      <c r="KZY133" s="86"/>
      <c r="KZZ133" s="86"/>
      <c r="LAA133" s="86"/>
      <c r="LAB133" s="86"/>
      <c r="LAC133" s="86"/>
      <c r="LAD133" s="86"/>
      <c r="LAE133" s="86"/>
      <c r="LAF133" s="86"/>
      <c r="LAG133" s="86"/>
      <c r="LAH133" s="86"/>
      <c r="LAI133" s="86"/>
      <c r="LAJ133" s="86"/>
      <c r="LAK133" s="86"/>
      <c r="LAL133" s="86"/>
      <c r="LAM133" s="86"/>
      <c r="LAN133" s="86"/>
      <c r="LAO133" s="86"/>
      <c r="LAP133" s="86"/>
      <c r="LAQ133" s="86"/>
      <c r="LAR133" s="86"/>
      <c r="LAS133" s="86"/>
      <c r="LAT133" s="86"/>
      <c r="LAU133" s="86"/>
      <c r="LAV133" s="86"/>
      <c r="LAW133" s="86"/>
      <c r="LAX133" s="86"/>
      <c r="LAY133" s="86"/>
      <c r="LAZ133" s="86"/>
      <c r="LBA133" s="86"/>
      <c r="LBB133" s="86"/>
      <c r="LBC133" s="86"/>
      <c r="LBD133" s="86"/>
      <c r="LBE133" s="86"/>
      <c r="LBF133" s="86"/>
      <c r="LBG133" s="86"/>
      <c r="LBH133" s="86"/>
      <c r="LBI133" s="86"/>
      <c r="LBJ133" s="86"/>
      <c r="LBK133" s="86"/>
      <c r="LBL133" s="86"/>
      <c r="LBM133" s="86"/>
      <c r="LBN133" s="86"/>
      <c r="LBO133" s="86"/>
      <c r="LBP133" s="86"/>
      <c r="LBQ133" s="86"/>
      <c r="LBR133" s="86"/>
      <c r="LBS133" s="86"/>
      <c r="LBT133" s="86"/>
      <c r="LBU133" s="86"/>
      <c r="LBV133" s="86"/>
      <c r="LBW133" s="86"/>
      <c r="LBX133" s="86"/>
      <c r="LBY133" s="86"/>
      <c r="LBZ133" s="86"/>
      <c r="LCA133" s="86"/>
      <c r="LCB133" s="86"/>
      <c r="LCC133" s="86"/>
      <c r="LCD133" s="86"/>
      <c r="LCE133" s="86"/>
      <c r="LCF133" s="86"/>
      <c r="LCG133" s="86"/>
      <c r="LCH133" s="86"/>
      <c r="LCI133" s="86"/>
      <c r="LCJ133" s="86"/>
      <c r="LCK133" s="86"/>
      <c r="LCL133" s="86"/>
      <c r="LCM133" s="86"/>
      <c r="LCN133" s="86"/>
      <c r="LCO133" s="86"/>
      <c r="LCP133" s="86"/>
      <c r="LCQ133" s="86"/>
      <c r="LCR133" s="86"/>
      <c r="LCS133" s="86"/>
      <c r="LCT133" s="86"/>
      <c r="LCU133" s="86"/>
      <c r="LCV133" s="86"/>
      <c r="LCW133" s="86"/>
      <c r="LCX133" s="86"/>
      <c r="LCY133" s="86"/>
      <c r="LCZ133" s="86"/>
      <c r="LDA133" s="86"/>
      <c r="LDB133" s="86"/>
      <c r="LDC133" s="86"/>
      <c r="LDD133" s="86"/>
      <c r="LDE133" s="86"/>
      <c r="LDF133" s="86"/>
      <c r="LDG133" s="86"/>
      <c r="LDH133" s="86"/>
      <c r="LDI133" s="86"/>
      <c r="LDJ133" s="86"/>
      <c r="LDK133" s="86"/>
      <c r="LDL133" s="86"/>
      <c r="LDM133" s="86"/>
      <c r="LDN133" s="86"/>
      <c r="LDO133" s="86"/>
      <c r="LDP133" s="86"/>
      <c r="LDQ133" s="86"/>
      <c r="LDR133" s="86"/>
      <c r="LDS133" s="86"/>
      <c r="LDT133" s="86"/>
      <c r="LDU133" s="86"/>
      <c r="LDV133" s="86"/>
      <c r="LDW133" s="86"/>
      <c r="LDX133" s="86"/>
      <c r="LDY133" s="86"/>
      <c r="LDZ133" s="86"/>
      <c r="LEA133" s="86"/>
      <c r="LEB133" s="86"/>
      <c r="LEC133" s="86"/>
      <c r="LED133" s="86"/>
      <c r="LEE133" s="86"/>
      <c r="LEF133" s="86"/>
      <c r="LEG133" s="86"/>
      <c r="LEH133" s="86"/>
      <c r="LEI133" s="86"/>
      <c r="LEJ133" s="86"/>
      <c r="LEK133" s="86"/>
      <c r="LEL133" s="86"/>
      <c r="LEM133" s="86"/>
      <c r="LEN133" s="86"/>
      <c r="LEO133" s="86"/>
      <c r="LEP133" s="86"/>
      <c r="LEQ133" s="86"/>
      <c r="LER133" s="86"/>
      <c r="LES133" s="86"/>
      <c r="LET133" s="86"/>
      <c r="LEU133" s="86"/>
      <c r="LEV133" s="86"/>
      <c r="LEW133" s="86"/>
      <c r="LEX133" s="86"/>
      <c r="LEY133" s="86"/>
      <c r="LEZ133" s="86"/>
      <c r="LFA133" s="86"/>
      <c r="LFB133" s="86"/>
      <c r="LFC133" s="86"/>
      <c r="LFD133" s="86"/>
      <c r="LFE133" s="86"/>
      <c r="LFF133" s="86"/>
      <c r="LFG133" s="86"/>
      <c r="LFH133" s="86"/>
      <c r="LFI133" s="86"/>
      <c r="LFJ133" s="86"/>
      <c r="LFK133" s="86"/>
      <c r="LFL133" s="86"/>
      <c r="LFM133" s="86"/>
      <c r="LFN133" s="86"/>
      <c r="LFO133" s="86"/>
      <c r="LFP133" s="86"/>
      <c r="LFQ133" s="86"/>
      <c r="LFR133" s="86"/>
      <c r="LFS133" s="86"/>
      <c r="LFT133" s="86"/>
      <c r="LFU133" s="86"/>
      <c r="LFV133" s="86"/>
      <c r="LFW133" s="86"/>
      <c r="LFX133" s="86"/>
      <c r="LFY133" s="86"/>
      <c r="LFZ133" s="86"/>
      <c r="LGA133" s="86"/>
      <c r="LGB133" s="86"/>
      <c r="LGC133" s="86"/>
      <c r="LGD133" s="86"/>
      <c r="LGE133" s="86"/>
      <c r="LGF133" s="86"/>
      <c r="LGG133" s="86"/>
      <c r="LGH133" s="86"/>
      <c r="LGI133" s="86"/>
      <c r="LGJ133" s="86"/>
      <c r="LGK133" s="86"/>
      <c r="LGL133" s="86"/>
      <c r="LGM133" s="86"/>
      <c r="LGN133" s="86"/>
      <c r="LGO133" s="86"/>
      <c r="LGP133" s="86"/>
      <c r="LGQ133" s="86"/>
      <c r="LGR133" s="86"/>
      <c r="LGS133" s="86"/>
      <c r="LGT133" s="86"/>
      <c r="LGU133" s="86"/>
      <c r="LGV133" s="86"/>
      <c r="LGW133" s="86"/>
      <c r="LGX133" s="86"/>
      <c r="LGY133" s="86"/>
      <c r="LGZ133" s="86"/>
      <c r="LHA133" s="86"/>
      <c r="LHB133" s="86"/>
      <c r="LHC133" s="86"/>
      <c r="LHD133" s="86"/>
      <c r="LHE133" s="86"/>
      <c r="LHF133" s="86"/>
      <c r="LHG133" s="86"/>
      <c r="LHH133" s="86"/>
      <c r="LHI133" s="86"/>
      <c r="LHJ133" s="86"/>
      <c r="LHK133" s="86"/>
      <c r="LHL133" s="86"/>
      <c r="LHM133" s="86"/>
      <c r="LHN133" s="86"/>
      <c r="LHO133" s="86"/>
      <c r="LHP133" s="86"/>
      <c r="LHQ133" s="86"/>
      <c r="LHR133" s="86"/>
      <c r="LHS133" s="86"/>
      <c r="LHT133" s="86"/>
      <c r="LHU133" s="86"/>
      <c r="LHV133" s="86"/>
      <c r="LHW133" s="86"/>
      <c r="LHX133" s="86"/>
      <c r="LHY133" s="86"/>
      <c r="LHZ133" s="86"/>
      <c r="LIA133" s="86"/>
      <c r="LIB133" s="86"/>
      <c r="LIC133" s="86"/>
      <c r="LID133" s="86"/>
      <c r="LIE133" s="86"/>
      <c r="LIF133" s="86"/>
      <c r="LIG133" s="86"/>
      <c r="LIH133" s="86"/>
      <c r="LII133" s="86"/>
      <c r="LIJ133" s="86"/>
      <c r="LIK133" s="86"/>
      <c r="LIL133" s="86"/>
      <c r="LIM133" s="86"/>
      <c r="LIN133" s="86"/>
      <c r="LIO133" s="86"/>
      <c r="LIP133" s="86"/>
      <c r="LIQ133" s="86"/>
      <c r="LIR133" s="86"/>
      <c r="LIS133" s="86"/>
      <c r="LIT133" s="86"/>
      <c r="LIU133" s="86"/>
      <c r="LIV133" s="86"/>
      <c r="LIW133" s="86"/>
      <c r="LIX133" s="86"/>
      <c r="LIY133" s="86"/>
      <c r="LIZ133" s="86"/>
      <c r="LJA133" s="86"/>
      <c r="LJB133" s="86"/>
      <c r="LJC133" s="86"/>
      <c r="LJD133" s="86"/>
      <c r="LJE133" s="86"/>
      <c r="LJF133" s="86"/>
      <c r="LJG133" s="86"/>
      <c r="LJH133" s="86"/>
      <c r="LJI133" s="86"/>
      <c r="LJJ133" s="86"/>
      <c r="LJK133" s="86"/>
      <c r="LJL133" s="86"/>
      <c r="LJM133" s="86"/>
      <c r="LJN133" s="86"/>
      <c r="LJO133" s="86"/>
      <c r="LJP133" s="86"/>
      <c r="LJQ133" s="86"/>
      <c r="LJR133" s="86"/>
      <c r="LJS133" s="86"/>
      <c r="LJT133" s="86"/>
      <c r="LJU133" s="86"/>
      <c r="LJV133" s="86"/>
      <c r="LJW133" s="86"/>
      <c r="LJX133" s="86"/>
      <c r="LJY133" s="86"/>
      <c r="LJZ133" s="86"/>
      <c r="LKA133" s="86"/>
      <c r="LKB133" s="86"/>
      <c r="LKC133" s="86"/>
      <c r="LKD133" s="86"/>
      <c r="LKE133" s="86"/>
      <c r="LKF133" s="86"/>
      <c r="LKG133" s="86"/>
      <c r="LKH133" s="86"/>
      <c r="LKI133" s="86"/>
      <c r="LKJ133" s="86"/>
      <c r="LKK133" s="86"/>
      <c r="LKL133" s="86"/>
      <c r="LKM133" s="86"/>
      <c r="LKN133" s="86"/>
      <c r="LKO133" s="86"/>
      <c r="LKP133" s="86"/>
      <c r="LKQ133" s="86"/>
      <c r="LKR133" s="86"/>
      <c r="LKS133" s="86"/>
      <c r="LKT133" s="86"/>
      <c r="LKU133" s="86"/>
      <c r="LKV133" s="86"/>
      <c r="LKW133" s="86"/>
      <c r="LKX133" s="86"/>
      <c r="LKY133" s="86"/>
      <c r="LKZ133" s="86"/>
      <c r="LLA133" s="86"/>
      <c r="LLB133" s="86"/>
      <c r="LLC133" s="86"/>
      <c r="LLD133" s="86"/>
      <c r="LLE133" s="86"/>
      <c r="LLF133" s="86"/>
      <c r="LLG133" s="86"/>
      <c r="LLH133" s="86"/>
      <c r="LLI133" s="86"/>
      <c r="LLJ133" s="86"/>
      <c r="LLK133" s="86"/>
      <c r="LLL133" s="86"/>
      <c r="LLM133" s="86"/>
      <c r="LLN133" s="86"/>
      <c r="LLO133" s="86"/>
      <c r="LLP133" s="86"/>
      <c r="LLQ133" s="86"/>
      <c r="LLR133" s="86"/>
      <c r="LLS133" s="86"/>
      <c r="LLT133" s="86"/>
      <c r="LLU133" s="86"/>
      <c r="LLV133" s="86"/>
      <c r="LLW133" s="86"/>
      <c r="LLX133" s="86"/>
      <c r="LLY133" s="86"/>
      <c r="LLZ133" s="86"/>
      <c r="LMA133" s="86"/>
      <c r="LMB133" s="86"/>
      <c r="LMC133" s="86"/>
      <c r="LMD133" s="86"/>
      <c r="LME133" s="86"/>
      <c r="LMF133" s="86"/>
      <c r="LMG133" s="86"/>
      <c r="LMH133" s="86"/>
      <c r="LMI133" s="86"/>
      <c r="LMJ133" s="86"/>
      <c r="LMK133" s="86"/>
      <c r="LML133" s="86"/>
      <c r="LMM133" s="86"/>
      <c r="LMN133" s="86"/>
      <c r="LMO133" s="86"/>
      <c r="LMP133" s="86"/>
      <c r="LMQ133" s="86"/>
      <c r="LMR133" s="86"/>
      <c r="LMS133" s="86"/>
      <c r="LMT133" s="86"/>
      <c r="LMU133" s="86"/>
      <c r="LMV133" s="86"/>
      <c r="LMW133" s="86"/>
      <c r="LMX133" s="86"/>
      <c r="LMY133" s="86"/>
      <c r="LMZ133" s="86"/>
      <c r="LNA133" s="86"/>
      <c r="LNB133" s="86"/>
      <c r="LNC133" s="86"/>
      <c r="LND133" s="86"/>
      <c r="LNE133" s="86"/>
      <c r="LNF133" s="86"/>
      <c r="LNG133" s="86"/>
      <c r="LNH133" s="86"/>
      <c r="LNI133" s="86"/>
      <c r="LNJ133" s="86"/>
      <c r="LNK133" s="86"/>
      <c r="LNL133" s="86"/>
      <c r="LNM133" s="86"/>
      <c r="LNN133" s="86"/>
      <c r="LNO133" s="86"/>
      <c r="LNP133" s="86"/>
      <c r="LNQ133" s="86"/>
      <c r="LNR133" s="86"/>
      <c r="LNS133" s="86"/>
      <c r="LNT133" s="86"/>
      <c r="LNU133" s="86"/>
      <c r="LNV133" s="86"/>
      <c r="LNW133" s="86"/>
      <c r="LNX133" s="86"/>
      <c r="LNY133" s="86"/>
      <c r="LNZ133" s="86"/>
      <c r="LOA133" s="86"/>
      <c r="LOB133" s="86"/>
      <c r="LOC133" s="86"/>
      <c r="LOD133" s="86"/>
      <c r="LOE133" s="86"/>
      <c r="LOF133" s="86"/>
      <c r="LOG133" s="86"/>
      <c r="LOH133" s="86"/>
      <c r="LOI133" s="86"/>
      <c r="LOJ133" s="86"/>
      <c r="LOK133" s="86"/>
      <c r="LOL133" s="86"/>
      <c r="LOM133" s="86"/>
      <c r="LON133" s="86"/>
      <c r="LOO133" s="86"/>
      <c r="LOP133" s="86"/>
      <c r="LOQ133" s="86"/>
      <c r="LOR133" s="86"/>
      <c r="LOS133" s="86"/>
      <c r="LOT133" s="86"/>
      <c r="LOU133" s="86"/>
      <c r="LOV133" s="86"/>
      <c r="LOW133" s="86"/>
      <c r="LOX133" s="86"/>
      <c r="LOY133" s="86"/>
      <c r="LOZ133" s="86"/>
      <c r="LPA133" s="86"/>
      <c r="LPB133" s="86"/>
      <c r="LPC133" s="86"/>
      <c r="LPD133" s="86"/>
      <c r="LPE133" s="86"/>
      <c r="LPF133" s="86"/>
      <c r="LPG133" s="86"/>
      <c r="LPH133" s="86"/>
      <c r="LPI133" s="86"/>
      <c r="LPJ133" s="86"/>
      <c r="LPK133" s="86"/>
      <c r="LPL133" s="86"/>
      <c r="LPM133" s="86"/>
      <c r="LPN133" s="86"/>
      <c r="LPO133" s="86"/>
      <c r="LPP133" s="86"/>
      <c r="LPQ133" s="86"/>
      <c r="LPR133" s="86"/>
      <c r="LPS133" s="86"/>
      <c r="LPT133" s="86"/>
      <c r="LPU133" s="86"/>
      <c r="LPV133" s="86"/>
      <c r="LPW133" s="86"/>
      <c r="LPX133" s="86"/>
      <c r="LPY133" s="86"/>
      <c r="LPZ133" s="86"/>
      <c r="LQA133" s="86"/>
      <c r="LQB133" s="86"/>
      <c r="LQC133" s="86"/>
      <c r="LQD133" s="86"/>
      <c r="LQE133" s="86"/>
      <c r="LQF133" s="86"/>
      <c r="LQG133" s="86"/>
      <c r="LQH133" s="86"/>
      <c r="LQI133" s="86"/>
      <c r="LQJ133" s="86"/>
      <c r="LQK133" s="86"/>
      <c r="LQL133" s="86"/>
      <c r="LQM133" s="86"/>
      <c r="LQN133" s="86"/>
      <c r="LQO133" s="86"/>
      <c r="LQP133" s="86"/>
      <c r="LQQ133" s="86"/>
      <c r="LQR133" s="86"/>
      <c r="LQS133" s="86"/>
      <c r="LQT133" s="86"/>
      <c r="LQU133" s="86"/>
      <c r="LQV133" s="86"/>
      <c r="LQW133" s="86"/>
      <c r="LQX133" s="86"/>
      <c r="LQY133" s="86"/>
      <c r="LQZ133" s="86"/>
      <c r="LRA133" s="86"/>
      <c r="LRB133" s="86"/>
      <c r="LRC133" s="86"/>
      <c r="LRD133" s="86"/>
      <c r="LRE133" s="86"/>
      <c r="LRF133" s="86"/>
      <c r="LRG133" s="86"/>
      <c r="LRH133" s="86"/>
      <c r="LRI133" s="86"/>
      <c r="LRJ133" s="86"/>
      <c r="LRK133" s="86"/>
      <c r="LRL133" s="86"/>
      <c r="LRM133" s="86"/>
      <c r="LRN133" s="86"/>
      <c r="LRO133" s="86"/>
      <c r="LRP133" s="86"/>
      <c r="LRQ133" s="86"/>
      <c r="LRR133" s="86"/>
      <c r="LRS133" s="86"/>
      <c r="LRT133" s="86"/>
      <c r="LRU133" s="86"/>
      <c r="LRV133" s="86"/>
      <c r="LRW133" s="86"/>
      <c r="LRX133" s="86"/>
      <c r="LRY133" s="86"/>
      <c r="LRZ133" s="86"/>
      <c r="LSA133" s="86"/>
      <c r="LSB133" s="86"/>
      <c r="LSC133" s="86"/>
      <c r="LSD133" s="86"/>
      <c r="LSE133" s="86"/>
      <c r="LSF133" s="86"/>
      <c r="LSG133" s="86"/>
      <c r="LSH133" s="86"/>
      <c r="LSI133" s="86"/>
      <c r="LSJ133" s="86"/>
      <c r="LSK133" s="86"/>
      <c r="LSL133" s="86"/>
      <c r="LSM133" s="86"/>
      <c r="LSN133" s="86"/>
      <c r="LSO133" s="86"/>
      <c r="LSP133" s="86"/>
      <c r="LSQ133" s="86"/>
      <c r="LSR133" s="86"/>
      <c r="LSS133" s="86"/>
      <c r="LST133" s="86"/>
      <c r="LSU133" s="86"/>
      <c r="LSV133" s="86"/>
      <c r="LSW133" s="86"/>
      <c r="LSX133" s="86"/>
      <c r="LSY133" s="86"/>
      <c r="LSZ133" s="86"/>
      <c r="LTA133" s="86"/>
      <c r="LTB133" s="86"/>
      <c r="LTC133" s="86"/>
      <c r="LTD133" s="86"/>
      <c r="LTE133" s="86"/>
      <c r="LTF133" s="86"/>
      <c r="LTG133" s="86"/>
      <c r="LTH133" s="86"/>
      <c r="LTI133" s="86"/>
      <c r="LTJ133" s="86"/>
      <c r="LTK133" s="86"/>
      <c r="LTL133" s="86"/>
      <c r="LTM133" s="86"/>
      <c r="LTN133" s="86"/>
      <c r="LTO133" s="86"/>
      <c r="LTP133" s="86"/>
      <c r="LTQ133" s="86"/>
      <c r="LTR133" s="86"/>
      <c r="LTS133" s="86"/>
      <c r="LTT133" s="86"/>
      <c r="LTU133" s="86"/>
      <c r="LTV133" s="86"/>
      <c r="LTW133" s="86"/>
      <c r="LTX133" s="86"/>
      <c r="LTY133" s="86"/>
      <c r="LTZ133" s="86"/>
      <c r="LUA133" s="86"/>
      <c r="LUB133" s="86"/>
      <c r="LUC133" s="86"/>
      <c r="LUD133" s="86"/>
      <c r="LUE133" s="86"/>
      <c r="LUF133" s="86"/>
      <c r="LUG133" s="86"/>
      <c r="LUH133" s="86"/>
      <c r="LUI133" s="86"/>
      <c r="LUJ133" s="86"/>
      <c r="LUK133" s="86"/>
      <c r="LUL133" s="86"/>
      <c r="LUM133" s="86"/>
      <c r="LUN133" s="86"/>
      <c r="LUO133" s="86"/>
      <c r="LUP133" s="86"/>
      <c r="LUQ133" s="86"/>
      <c r="LUR133" s="86"/>
      <c r="LUS133" s="86"/>
      <c r="LUT133" s="86"/>
      <c r="LUU133" s="86"/>
      <c r="LUV133" s="86"/>
      <c r="LUW133" s="86"/>
      <c r="LUX133" s="86"/>
      <c r="LUY133" s="86"/>
      <c r="LUZ133" s="86"/>
      <c r="LVA133" s="86"/>
      <c r="LVB133" s="86"/>
      <c r="LVC133" s="86"/>
      <c r="LVD133" s="86"/>
      <c r="LVE133" s="86"/>
      <c r="LVF133" s="86"/>
      <c r="LVG133" s="86"/>
      <c r="LVH133" s="86"/>
      <c r="LVI133" s="86"/>
      <c r="LVJ133" s="86"/>
      <c r="LVK133" s="86"/>
      <c r="LVL133" s="86"/>
      <c r="LVM133" s="86"/>
      <c r="LVN133" s="86"/>
      <c r="LVO133" s="86"/>
      <c r="LVP133" s="86"/>
      <c r="LVQ133" s="86"/>
      <c r="LVR133" s="86"/>
      <c r="LVS133" s="86"/>
      <c r="LVT133" s="86"/>
      <c r="LVU133" s="86"/>
      <c r="LVV133" s="86"/>
      <c r="LVW133" s="86"/>
      <c r="LVX133" s="86"/>
      <c r="LVY133" s="86"/>
      <c r="LVZ133" s="86"/>
      <c r="LWA133" s="86"/>
      <c r="LWB133" s="86"/>
      <c r="LWC133" s="86"/>
      <c r="LWD133" s="86"/>
      <c r="LWE133" s="86"/>
      <c r="LWF133" s="86"/>
      <c r="LWG133" s="86"/>
      <c r="LWH133" s="86"/>
      <c r="LWI133" s="86"/>
      <c r="LWJ133" s="86"/>
      <c r="LWK133" s="86"/>
      <c r="LWL133" s="86"/>
      <c r="LWM133" s="86"/>
      <c r="LWN133" s="86"/>
      <c r="LWO133" s="86"/>
      <c r="LWP133" s="86"/>
      <c r="LWQ133" s="86"/>
      <c r="LWR133" s="86"/>
      <c r="LWS133" s="86"/>
      <c r="LWT133" s="86"/>
      <c r="LWU133" s="86"/>
      <c r="LWV133" s="86"/>
      <c r="LWW133" s="86"/>
      <c r="LWX133" s="86"/>
      <c r="LWY133" s="86"/>
      <c r="LWZ133" s="86"/>
      <c r="LXA133" s="86"/>
      <c r="LXB133" s="86"/>
      <c r="LXC133" s="86"/>
      <c r="LXD133" s="86"/>
      <c r="LXE133" s="86"/>
      <c r="LXF133" s="86"/>
      <c r="LXG133" s="86"/>
      <c r="LXH133" s="86"/>
      <c r="LXI133" s="86"/>
      <c r="LXJ133" s="86"/>
      <c r="LXK133" s="86"/>
      <c r="LXL133" s="86"/>
      <c r="LXM133" s="86"/>
      <c r="LXN133" s="86"/>
      <c r="LXO133" s="86"/>
      <c r="LXP133" s="86"/>
      <c r="LXQ133" s="86"/>
      <c r="LXR133" s="86"/>
      <c r="LXS133" s="86"/>
      <c r="LXT133" s="86"/>
      <c r="LXU133" s="86"/>
      <c r="LXV133" s="86"/>
      <c r="LXW133" s="86"/>
      <c r="LXX133" s="86"/>
      <c r="LXY133" s="86"/>
      <c r="LXZ133" s="86"/>
      <c r="LYA133" s="86"/>
      <c r="LYB133" s="86"/>
      <c r="LYC133" s="86"/>
      <c r="LYD133" s="86"/>
      <c r="LYE133" s="86"/>
      <c r="LYF133" s="86"/>
      <c r="LYG133" s="86"/>
      <c r="LYH133" s="86"/>
      <c r="LYI133" s="86"/>
      <c r="LYJ133" s="86"/>
      <c r="LYK133" s="86"/>
      <c r="LYL133" s="86"/>
      <c r="LYM133" s="86"/>
      <c r="LYN133" s="86"/>
      <c r="LYO133" s="86"/>
      <c r="LYP133" s="86"/>
      <c r="LYQ133" s="86"/>
      <c r="LYR133" s="86"/>
      <c r="LYS133" s="86"/>
      <c r="LYT133" s="86"/>
      <c r="LYU133" s="86"/>
      <c r="LYV133" s="86"/>
      <c r="LYW133" s="86"/>
      <c r="LYX133" s="86"/>
      <c r="LYY133" s="86"/>
      <c r="LYZ133" s="86"/>
      <c r="LZA133" s="86"/>
      <c r="LZB133" s="86"/>
      <c r="LZC133" s="86"/>
      <c r="LZD133" s="86"/>
      <c r="LZE133" s="86"/>
      <c r="LZF133" s="86"/>
      <c r="LZG133" s="86"/>
      <c r="LZH133" s="86"/>
      <c r="LZI133" s="86"/>
      <c r="LZJ133" s="86"/>
      <c r="LZK133" s="86"/>
      <c r="LZL133" s="86"/>
      <c r="LZM133" s="86"/>
      <c r="LZN133" s="86"/>
      <c r="LZO133" s="86"/>
      <c r="LZP133" s="86"/>
      <c r="LZQ133" s="86"/>
      <c r="LZR133" s="86"/>
      <c r="LZS133" s="86"/>
      <c r="LZT133" s="86"/>
      <c r="LZU133" s="86"/>
      <c r="LZV133" s="86"/>
      <c r="LZW133" s="86"/>
      <c r="LZX133" s="86"/>
      <c r="LZY133" s="86"/>
      <c r="LZZ133" s="86"/>
      <c r="MAA133" s="86"/>
      <c r="MAB133" s="86"/>
      <c r="MAC133" s="86"/>
      <c r="MAD133" s="86"/>
      <c r="MAE133" s="86"/>
      <c r="MAF133" s="86"/>
      <c r="MAG133" s="86"/>
      <c r="MAH133" s="86"/>
      <c r="MAI133" s="86"/>
      <c r="MAJ133" s="86"/>
      <c r="MAK133" s="86"/>
      <c r="MAL133" s="86"/>
      <c r="MAM133" s="86"/>
      <c r="MAN133" s="86"/>
      <c r="MAO133" s="86"/>
      <c r="MAP133" s="86"/>
      <c r="MAQ133" s="86"/>
      <c r="MAR133" s="86"/>
      <c r="MAS133" s="86"/>
      <c r="MAT133" s="86"/>
      <c r="MAU133" s="86"/>
      <c r="MAV133" s="86"/>
      <c r="MAW133" s="86"/>
      <c r="MAX133" s="86"/>
      <c r="MAY133" s="86"/>
      <c r="MAZ133" s="86"/>
      <c r="MBA133" s="86"/>
      <c r="MBB133" s="86"/>
      <c r="MBC133" s="86"/>
      <c r="MBD133" s="86"/>
      <c r="MBE133" s="86"/>
      <c r="MBF133" s="86"/>
      <c r="MBG133" s="86"/>
      <c r="MBH133" s="86"/>
      <c r="MBI133" s="86"/>
      <c r="MBJ133" s="86"/>
      <c r="MBK133" s="86"/>
      <c r="MBL133" s="86"/>
      <c r="MBM133" s="86"/>
      <c r="MBN133" s="86"/>
      <c r="MBO133" s="86"/>
      <c r="MBP133" s="86"/>
      <c r="MBQ133" s="86"/>
      <c r="MBR133" s="86"/>
      <c r="MBS133" s="86"/>
      <c r="MBT133" s="86"/>
      <c r="MBU133" s="86"/>
      <c r="MBV133" s="86"/>
      <c r="MBW133" s="86"/>
      <c r="MBX133" s="86"/>
      <c r="MBY133" s="86"/>
      <c r="MBZ133" s="86"/>
      <c r="MCA133" s="86"/>
      <c r="MCB133" s="86"/>
      <c r="MCC133" s="86"/>
      <c r="MCD133" s="86"/>
      <c r="MCE133" s="86"/>
      <c r="MCF133" s="86"/>
      <c r="MCG133" s="86"/>
      <c r="MCH133" s="86"/>
      <c r="MCI133" s="86"/>
      <c r="MCJ133" s="86"/>
      <c r="MCK133" s="86"/>
      <c r="MCL133" s="86"/>
      <c r="MCM133" s="86"/>
      <c r="MCN133" s="86"/>
      <c r="MCO133" s="86"/>
      <c r="MCP133" s="86"/>
      <c r="MCQ133" s="86"/>
      <c r="MCR133" s="86"/>
      <c r="MCS133" s="86"/>
      <c r="MCT133" s="86"/>
      <c r="MCU133" s="86"/>
      <c r="MCV133" s="86"/>
      <c r="MCW133" s="86"/>
      <c r="MCX133" s="86"/>
      <c r="MCY133" s="86"/>
      <c r="MCZ133" s="86"/>
      <c r="MDA133" s="86"/>
      <c r="MDB133" s="86"/>
      <c r="MDC133" s="86"/>
      <c r="MDD133" s="86"/>
      <c r="MDE133" s="86"/>
      <c r="MDF133" s="86"/>
      <c r="MDG133" s="86"/>
      <c r="MDH133" s="86"/>
      <c r="MDI133" s="86"/>
      <c r="MDJ133" s="86"/>
      <c r="MDK133" s="86"/>
      <c r="MDL133" s="86"/>
      <c r="MDM133" s="86"/>
      <c r="MDN133" s="86"/>
      <c r="MDO133" s="86"/>
      <c r="MDP133" s="86"/>
      <c r="MDQ133" s="86"/>
      <c r="MDR133" s="86"/>
      <c r="MDS133" s="86"/>
      <c r="MDT133" s="86"/>
      <c r="MDU133" s="86"/>
      <c r="MDV133" s="86"/>
      <c r="MDW133" s="86"/>
      <c r="MDX133" s="86"/>
      <c r="MDY133" s="86"/>
      <c r="MDZ133" s="86"/>
      <c r="MEA133" s="86"/>
      <c r="MEB133" s="86"/>
      <c r="MEC133" s="86"/>
      <c r="MED133" s="86"/>
      <c r="MEE133" s="86"/>
      <c r="MEF133" s="86"/>
      <c r="MEG133" s="86"/>
      <c r="MEH133" s="86"/>
      <c r="MEI133" s="86"/>
      <c r="MEJ133" s="86"/>
      <c r="MEK133" s="86"/>
      <c r="MEL133" s="86"/>
      <c r="MEM133" s="86"/>
      <c r="MEN133" s="86"/>
      <c r="MEO133" s="86"/>
      <c r="MEP133" s="86"/>
      <c r="MEQ133" s="86"/>
      <c r="MER133" s="86"/>
      <c r="MES133" s="86"/>
      <c r="MET133" s="86"/>
      <c r="MEU133" s="86"/>
      <c r="MEV133" s="86"/>
      <c r="MEW133" s="86"/>
      <c r="MEX133" s="86"/>
      <c r="MEY133" s="86"/>
      <c r="MEZ133" s="86"/>
      <c r="MFA133" s="86"/>
      <c r="MFB133" s="86"/>
      <c r="MFC133" s="86"/>
      <c r="MFD133" s="86"/>
      <c r="MFE133" s="86"/>
      <c r="MFF133" s="86"/>
      <c r="MFG133" s="86"/>
      <c r="MFH133" s="86"/>
      <c r="MFI133" s="86"/>
      <c r="MFJ133" s="86"/>
      <c r="MFK133" s="86"/>
      <c r="MFL133" s="86"/>
      <c r="MFM133" s="86"/>
      <c r="MFN133" s="86"/>
      <c r="MFO133" s="86"/>
      <c r="MFP133" s="86"/>
      <c r="MFQ133" s="86"/>
      <c r="MFR133" s="86"/>
      <c r="MFS133" s="86"/>
      <c r="MFT133" s="86"/>
      <c r="MFU133" s="86"/>
      <c r="MFV133" s="86"/>
      <c r="MFW133" s="86"/>
      <c r="MFX133" s="86"/>
      <c r="MFY133" s="86"/>
      <c r="MFZ133" s="86"/>
      <c r="MGA133" s="86"/>
      <c r="MGB133" s="86"/>
      <c r="MGC133" s="86"/>
      <c r="MGD133" s="86"/>
      <c r="MGE133" s="86"/>
      <c r="MGF133" s="86"/>
      <c r="MGG133" s="86"/>
      <c r="MGH133" s="86"/>
      <c r="MGI133" s="86"/>
      <c r="MGJ133" s="86"/>
      <c r="MGK133" s="86"/>
      <c r="MGL133" s="86"/>
      <c r="MGM133" s="86"/>
      <c r="MGN133" s="86"/>
      <c r="MGO133" s="86"/>
      <c r="MGP133" s="86"/>
      <c r="MGQ133" s="86"/>
      <c r="MGR133" s="86"/>
      <c r="MGS133" s="86"/>
      <c r="MGT133" s="86"/>
      <c r="MGU133" s="86"/>
      <c r="MGV133" s="86"/>
      <c r="MGW133" s="86"/>
      <c r="MGX133" s="86"/>
      <c r="MGY133" s="86"/>
      <c r="MGZ133" s="86"/>
      <c r="MHA133" s="86"/>
      <c r="MHB133" s="86"/>
      <c r="MHC133" s="86"/>
      <c r="MHD133" s="86"/>
      <c r="MHE133" s="86"/>
      <c r="MHF133" s="86"/>
      <c r="MHG133" s="86"/>
      <c r="MHH133" s="86"/>
      <c r="MHI133" s="86"/>
      <c r="MHJ133" s="86"/>
      <c r="MHK133" s="86"/>
      <c r="MHL133" s="86"/>
      <c r="MHM133" s="86"/>
      <c r="MHN133" s="86"/>
      <c r="MHO133" s="86"/>
      <c r="MHP133" s="86"/>
      <c r="MHQ133" s="86"/>
      <c r="MHR133" s="86"/>
      <c r="MHS133" s="86"/>
      <c r="MHT133" s="86"/>
      <c r="MHU133" s="86"/>
      <c r="MHV133" s="86"/>
      <c r="MHW133" s="86"/>
      <c r="MHX133" s="86"/>
      <c r="MHY133" s="86"/>
      <c r="MHZ133" s="86"/>
      <c r="MIA133" s="86"/>
      <c r="MIB133" s="86"/>
      <c r="MIC133" s="86"/>
      <c r="MID133" s="86"/>
      <c r="MIE133" s="86"/>
      <c r="MIF133" s="86"/>
      <c r="MIG133" s="86"/>
      <c r="MIH133" s="86"/>
      <c r="MII133" s="86"/>
      <c r="MIJ133" s="86"/>
      <c r="MIK133" s="86"/>
      <c r="MIL133" s="86"/>
      <c r="MIM133" s="86"/>
      <c r="MIN133" s="86"/>
      <c r="MIO133" s="86"/>
      <c r="MIP133" s="86"/>
      <c r="MIQ133" s="86"/>
      <c r="MIR133" s="86"/>
      <c r="MIS133" s="86"/>
      <c r="MIT133" s="86"/>
      <c r="MIU133" s="86"/>
      <c r="MIV133" s="86"/>
      <c r="MIW133" s="86"/>
      <c r="MIX133" s="86"/>
      <c r="MIY133" s="86"/>
      <c r="MIZ133" s="86"/>
      <c r="MJA133" s="86"/>
      <c r="MJB133" s="86"/>
      <c r="MJC133" s="86"/>
      <c r="MJD133" s="86"/>
      <c r="MJE133" s="86"/>
      <c r="MJF133" s="86"/>
      <c r="MJG133" s="86"/>
      <c r="MJH133" s="86"/>
      <c r="MJI133" s="86"/>
      <c r="MJJ133" s="86"/>
      <c r="MJK133" s="86"/>
      <c r="MJL133" s="86"/>
      <c r="MJM133" s="86"/>
      <c r="MJN133" s="86"/>
      <c r="MJO133" s="86"/>
      <c r="MJP133" s="86"/>
      <c r="MJQ133" s="86"/>
      <c r="MJR133" s="86"/>
      <c r="MJS133" s="86"/>
      <c r="MJT133" s="86"/>
      <c r="MJU133" s="86"/>
      <c r="MJV133" s="86"/>
      <c r="MJW133" s="86"/>
      <c r="MJX133" s="86"/>
      <c r="MJY133" s="86"/>
      <c r="MJZ133" s="86"/>
      <c r="MKA133" s="86"/>
      <c r="MKB133" s="86"/>
      <c r="MKC133" s="86"/>
      <c r="MKD133" s="86"/>
      <c r="MKE133" s="86"/>
      <c r="MKF133" s="86"/>
      <c r="MKG133" s="86"/>
      <c r="MKH133" s="86"/>
      <c r="MKI133" s="86"/>
      <c r="MKJ133" s="86"/>
      <c r="MKK133" s="86"/>
      <c r="MKL133" s="86"/>
      <c r="MKM133" s="86"/>
      <c r="MKN133" s="86"/>
      <c r="MKO133" s="86"/>
      <c r="MKP133" s="86"/>
      <c r="MKQ133" s="86"/>
      <c r="MKR133" s="86"/>
      <c r="MKS133" s="86"/>
      <c r="MKT133" s="86"/>
      <c r="MKU133" s="86"/>
      <c r="MKV133" s="86"/>
      <c r="MKW133" s="86"/>
      <c r="MKX133" s="86"/>
      <c r="MKY133" s="86"/>
      <c r="MKZ133" s="86"/>
      <c r="MLA133" s="86"/>
      <c r="MLB133" s="86"/>
      <c r="MLC133" s="86"/>
      <c r="MLD133" s="86"/>
      <c r="MLE133" s="86"/>
      <c r="MLF133" s="86"/>
      <c r="MLG133" s="86"/>
      <c r="MLH133" s="86"/>
      <c r="MLI133" s="86"/>
      <c r="MLJ133" s="86"/>
      <c r="MLK133" s="86"/>
      <c r="MLL133" s="86"/>
      <c r="MLM133" s="86"/>
      <c r="MLN133" s="86"/>
      <c r="MLO133" s="86"/>
      <c r="MLP133" s="86"/>
      <c r="MLQ133" s="86"/>
      <c r="MLR133" s="86"/>
      <c r="MLS133" s="86"/>
      <c r="MLT133" s="86"/>
      <c r="MLU133" s="86"/>
      <c r="MLV133" s="86"/>
      <c r="MLW133" s="86"/>
      <c r="MLX133" s="86"/>
      <c r="MLY133" s="86"/>
      <c r="MLZ133" s="86"/>
      <c r="MMA133" s="86"/>
      <c r="MMB133" s="86"/>
      <c r="MMC133" s="86"/>
      <c r="MMD133" s="86"/>
      <c r="MME133" s="86"/>
      <c r="MMF133" s="86"/>
      <c r="MMG133" s="86"/>
      <c r="MMH133" s="86"/>
      <c r="MMI133" s="86"/>
      <c r="MMJ133" s="86"/>
      <c r="MMK133" s="86"/>
      <c r="MML133" s="86"/>
      <c r="MMM133" s="86"/>
      <c r="MMN133" s="86"/>
      <c r="MMO133" s="86"/>
      <c r="MMP133" s="86"/>
      <c r="MMQ133" s="86"/>
      <c r="MMR133" s="86"/>
      <c r="MMS133" s="86"/>
      <c r="MMT133" s="86"/>
      <c r="MMU133" s="86"/>
      <c r="MMV133" s="86"/>
      <c r="MMW133" s="86"/>
      <c r="MMX133" s="86"/>
      <c r="MMY133" s="86"/>
      <c r="MMZ133" s="86"/>
      <c r="MNA133" s="86"/>
      <c r="MNB133" s="86"/>
      <c r="MNC133" s="86"/>
      <c r="MND133" s="86"/>
      <c r="MNE133" s="86"/>
      <c r="MNF133" s="86"/>
      <c r="MNG133" s="86"/>
      <c r="MNH133" s="86"/>
      <c r="MNI133" s="86"/>
      <c r="MNJ133" s="86"/>
      <c r="MNK133" s="86"/>
      <c r="MNL133" s="86"/>
      <c r="MNM133" s="86"/>
      <c r="MNN133" s="86"/>
      <c r="MNO133" s="86"/>
      <c r="MNP133" s="86"/>
      <c r="MNQ133" s="86"/>
      <c r="MNR133" s="86"/>
      <c r="MNS133" s="86"/>
      <c r="MNT133" s="86"/>
      <c r="MNU133" s="86"/>
      <c r="MNV133" s="86"/>
      <c r="MNW133" s="86"/>
      <c r="MNX133" s="86"/>
      <c r="MNY133" s="86"/>
      <c r="MNZ133" s="86"/>
      <c r="MOA133" s="86"/>
      <c r="MOB133" s="86"/>
      <c r="MOC133" s="86"/>
      <c r="MOD133" s="86"/>
      <c r="MOE133" s="86"/>
      <c r="MOF133" s="86"/>
      <c r="MOG133" s="86"/>
      <c r="MOH133" s="86"/>
      <c r="MOI133" s="86"/>
      <c r="MOJ133" s="86"/>
      <c r="MOK133" s="86"/>
      <c r="MOL133" s="86"/>
      <c r="MOM133" s="86"/>
      <c r="MON133" s="86"/>
      <c r="MOO133" s="86"/>
      <c r="MOP133" s="86"/>
      <c r="MOQ133" s="86"/>
      <c r="MOR133" s="86"/>
      <c r="MOS133" s="86"/>
      <c r="MOT133" s="86"/>
      <c r="MOU133" s="86"/>
      <c r="MOV133" s="86"/>
      <c r="MOW133" s="86"/>
      <c r="MOX133" s="86"/>
      <c r="MOY133" s="86"/>
      <c r="MOZ133" s="86"/>
      <c r="MPA133" s="86"/>
      <c r="MPB133" s="86"/>
      <c r="MPC133" s="86"/>
      <c r="MPD133" s="86"/>
      <c r="MPE133" s="86"/>
      <c r="MPF133" s="86"/>
      <c r="MPG133" s="86"/>
      <c r="MPH133" s="86"/>
      <c r="MPI133" s="86"/>
      <c r="MPJ133" s="86"/>
      <c r="MPK133" s="86"/>
      <c r="MPL133" s="86"/>
      <c r="MPM133" s="86"/>
      <c r="MPN133" s="86"/>
      <c r="MPO133" s="86"/>
      <c r="MPP133" s="86"/>
      <c r="MPQ133" s="86"/>
      <c r="MPR133" s="86"/>
      <c r="MPS133" s="86"/>
      <c r="MPT133" s="86"/>
      <c r="MPU133" s="86"/>
      <c r="MPV133" s="86"/>
      <c r="MPW133" s="86"/>
      <c r="MPX133" s="86"/>
      <c r="MPY133" s="86"/>
      <c r="MPZ133" s="86"/>
      <c r="MQA133" s="86"/>
      <c r="MQB133" s="86"/>
      <c r="MQC133" s="86"/>
      <c r="MQD133" s="86"/>
      <c r="MQE133" s="86"/>
      <c r="MQF133" s="86"/>
      <c r="MQG133" s="86"/>
      <c r="MQH133" s="86"/>
      <c r="MQI133" s="86"/>
      <c r="MQJ133" s="86"/>
      <c r="MQK133" s="86"/>
      <c r="MQL133" s="86"/>
      <c r="MQM133" s="86"/>
      <c r="MQN133" s="86"/>
      <c r="MQO133" s="86"/>
      <c r="MQP133" s="86"/>
      <c r="MQQ133" s="86"/>
      <c r="MQR133" s="86"/>
      <c r="MQS133" s="86"/>
      <c r="MQT133" s="86"/>
      <c r="MQU133" s="86"/>
      <c r="MQV133" s="86"/>
      <c r="MQW133" s="86"/>
      <c r="MQX133" s="86"/>
      <c r="MQY133" s="86"/>
      <c r="MQZ133" s="86"/>
      <c r="MRA133" s="86"/>
      <c r="MRB133" s="86"/>
      <c r="MRC133" s="86"/>
      <c r="MRD133" s="86"/>
      <c r="MRE133" s="86"/>
      <c r="MRF133" s="86"/>
      <c r="MRG133" s="86"/>
      <c r="MRH133" s="86"/>
      <c r="MRI133" s="86"/>
      <c r="MRJ133" s="86"/>
      <c r="MRK133" s="86"/>
      <c r="MRL133" s="86"/>
      <c r="MRM133" s="86"/>
      <c r="MRN133" s="86"/>
      <c r="MRO133" s="86"/>
      <c r="MRP133" s="86"/>
      <c r="MRQ133" s="86"/>
      <c r="MRR133" s="86"/>
      <c r="MRS133" s="86"/>
      <c r="MRT133" s="86"/>
      <c r="MRU133" s="86"/>
      <c r="MRV133" s="86"/>
      <c r="MRW133" s="86"/>
      <c r="MRX133" s="86"/>
      <c r="MRY133" s="86"/>
      <c r="MRZ133" s="86"/>
      <c r="MSA133" s="86"/>
      <c r="MSB133" s="86"/>
      <c r="MSC133" s="86"/>
      <c r="MSD133" s="86"/>
      <c r="MSE133" s="86"/>
      <c r="MSF133" s="86"/>
      <c r="MSG133" s="86"/>
      <c r="MSH133" s="86"/>
      <c r="MSI133" s="86"/>
      <c r="MSJ133" s="86"/>
      <c r="MSK133" s="86"/>
      <c r="MSL133" s="86"/>
      <c r="MSM133" s="86"/>
      <c r="MSN133" s="86"/>
      <c r="MSO133" s="86"/>
      <c r="MSP133" s="86"/>
      <c r="MSQ133" s="86"/>
      <c r="MSR133" s="86"/>
      <c r="MSS133" s="86"/>
      <c r="MST133" s="86"/>
      <c r="MSU133" s="86"/>
      <c r="MSV133" s="86"/>
      <c r="MSW133" s="86"/>
      <c r="MSX133" s="86"/>
      <c r="MSY133" s="86"/>
      <c r="MSZ133" s="86"/>
      <c r="MTA133" s="86"/>
      <c r="MTB133" s="86"/>
      <c r="MTC133" s="86"/>
      <c r="MTD133" s="86"/>
      <c r="MTE133" s="86"/>
      <c r="MTF133" s="86"/>
      <c r="MTG133" s="86"/>
      <c r="MTH133" s="86"/>
      <c r="MTI133" s="86"/>
      <c r="MTJ133" s="86"/>
      <c r="MTK133" s="86"/>
      <c r="MTL133" s="86"/>
      <c r="MTM133" s="86"/>
      <c r="MTN133" s="86"/>
      <c r="MTO133" s="86"/>
      <c r="MTP133" s="86"/>
      <c r="MTQ133" s="86"/>
      <c r="MTR133" s="86"/>
      <c r="MTS133" s="86"/>
      <c r="MTT133" s="86"/>
      <c r="MTU133" s="86"/>
      <c r="MTV133" s="86"/>
      <c r="MTW133" s="86"/>
      <c r="MTX133" s="86"/>
      <c r="MTY133" s="86"/>
      <c r="MTZ133" s="86"/>
      <c r="MUA133" s="86"/>
      <c r="MUB133" s="86"/>
      <c r="MUC133" s="86"/>
      <c r="MUD133" s="86"/>
      <c r="MUE133" s="86"/>
      <c r="MUF133" s="86"/>
      <c r="MUG133" s="86"/>
      <c r="MUH133" s="86"/>
      <c r="MUI133" s="86"/>
      <c r="MUJ133" s="86"/>
      <c r="MUK133" s="86"/>
      <c r="MUL133" s="86"/>
      <c r="MUM133" s="86"/>
      <c r="MUN133" s="86"/>
      <c r="MUO133" s="86"/>
      <c r="MUP133" s="86"/>
      <c r="MUQ133" s="86"/>
      <c r="MUR133" s="86"/>
      <c r="MUS133" s="86"/>
      <c r="MUT133" s="86"/>
      <c r="MUU133" s="86"/>
      <c r="MUV133" s="86"/>
      <c r="MUW133" s="86"/>
      <c r="MUX133" s="86"/>
      <c r="MUY133" s="86"/>
      <c r="MUZ133" s="86"/>
      <c r="MVA133" s="86"/>
      <c r="MVB133" s="86"/>
      <c r="MVC133" s="86"/>
      <c r="MVD133" s="86"/>
      <c r="MVE133" s="86"/>
      <c r="MVF133" s="86"/>
      <c r="MVG133" s="86"/>
      <c r="MVH133" s="86"/>
      <c r="MVI133" s="86"/>
      <c r="MVJ133" s="86"/>
      <c r="MVK133" s="86"/>
      <c r="MVL133" s="86"/>
      <c r="MVM133" s="86"/>
      <c r="MVN133" s="86"/>
      <c r="MVO133" s="86"/>
      <c r="MVP133" s="86"/>
      <c r="MVQ133" s="86"/>
      <c r="MVR133" s="86"/>
      <c r="MVS133" s="86"/>
      <c r="MVT133" s="86"/>
      <c r="MVU133" s="86"/>
      <c r="MVV133" s="86"/>
      <c r="MVW133" s="86"/>
      <c r="MVX133" s="86"/>
      <c r="MVY133" s="86"/>
      <c r="MVZ133" s="86"/>
      <c r="MWA133" s="86"/>
      <c r="MWB133" s="86"/>
      <c r="MWC133" s="86"/>
      <c r="MWD133" s="86"/>
      <c r="MWE133" s="86"/>
      <c r="MWF133" s="86"/>
      <c r="MWG133" s="86"/>
      <c r="MWH133" s="86"/>
      <c r="MWI133" s="86"/>
      <c r="MWJ133" s="86"/>
      <c r="MWK133" s="86"/>
      <c r="MWL133" s="86"/>
      <c r="MWM133" s="86"/>
      <c r="MWN133" s="86"/>
      <c r="MWO133" s="86"/>
      <c r="MWP133" s="86"/>
      <c r="MWQ133" s="86"/>
      <c r="MWR133" s="86"/>
      <c r="MWS133" s="86"/>
      <c r="MWT133" s="86"/>
      <c r="MWU133" s="86"/>
      <c r="MWV133" s="86"/>
      <c r="MWW133" s="86"/>
      <c r="MWX133" s="86"/>
      <c r="MWY133" s="86"/>
      <c r="MWZ133" s="86"/>
      <c r="MXA133" s="86"/>
      <c r="MXB133" s="86"/>
      <c r="MXC133" s="86"/>
      <c r="MXD133" s="86"/>
      <c r="MXE133" s="86"/>
      <c r="MXF133" s="86"/>
      <c r="MXG133" s="86"/>
      <c r="MXH133" s="86"/>
      <c r="MXI133" s="86"/>
      <c r="MXJ133" s="86"/>
      <c r="MXK133" s="86"/>
      <c r="MXL133" s="86"/>
      <c r="MXM133" s="86"/>
      <c r="MXN133" s="86"/>
      <c r="MXO133" s="86"/>
      <c r="MXP133" s="86"/>
      <c r="MXQ133" s="86"/>
      <c r="MXR133" s="86"/>
      <c r="MXS133" s="86"/>
      <c r="MXT133" s="86"/>
      <c r="MXU133" s="86"/>
      <c r="MXV133" s="86"/>
      <c r="MXW133" s="86"/>
      <c r="MXX133" s="86"/>
      <c r="MXY133" s="86"/>
      <c r="MXZ133" s="86"/>
      <c r="MYA133" s="86"/>
      <c r="MYB133" s="86"/>
      <c r="MYC133" s="86"/>
      <c r="MYD133" s="86"/>
      <c r="MYE133" s="86"/>
      <c r="MYF133" s="86"/>
      <c r="MYG133" s="86"/>
      <c r="MYH133" s="86"/>
      <c r="MYI133" s="86"/>
      <c r="MYJ133" s="86"/>
      <c r="MYK133" s="86"/>
      <c r="MYL133" s="86"/>
      <c r="MYM133" s="86"/>
      <c r="MYN133" s="86"/>
      <c r="MYO133" s="86"/>
      <c r="MYP133" s="86"/>
      <c r="MYQ133" s="86"/>
      <c r="MYR133" s="86"/>
      <c r="MYS133" s="86"/>
      <c r="MYT133" s="86"/>
      <c r="MYU133" s="86"/>
      <c r="MYV133" s="86"/>
      <c r="MYW133" s="86"/>
      <c r="MYX133" s="86"/>
      <c r="MYY133" s="86"/>
      <c r="MYZ133" s="86"/>
      <c r="MZA133" s="86"/>
      <c r="MZB133" s="86"/>
      <c r="MZC133" s="86"/>
      <c r="MZD133" s="86"/>
      <c r="MZE133" s="86"/>
      <c r="MZF133" s="86"/>
      <c r="MZG133" s="86"/>
      <c r="MZH133" s="86"/>
      <c r="MZI133" s="86"/>
      <c r="MZJ133" s="86"/>
      <c r="MZK133" s="86"/>
      <c r="MZL133" s="86"/>
      <c r="MZM133" s="86"/>
      <c r="MZN133" s="86"/>
      <c r="MZO133" s="86"/>
      <c r="MZP133" s="86"/>
      <c r="MZQ133" s="86"/>
      <c r="MZR133" s="86"/>
      <c r="MZS133" s="86"/>
      <c r="MZT133" s="86"/>
      <c r="MZU133" s="86"/>
      <c r="MZV133" s="86"/>
      <c r="MZW133" s="86"/>
      <c r="MZX133" s="86"/>
      <c r="MZY133" s="86"/>
      <c r="MZZ133" s="86"/>
      <c r="NAA133" s="86"/>
      <c r="NAB133" s="86"/>
      <c r="NAC133" s="86"/>
      <c r="NAD133" s="86"/>
      <c r="NAE133" s="86"/>
      <c r="NAF133" s="86"/>
      <c r="NAG133" s="86"/>
      <c r="NAH133" s="86"/>
      <c r="NAI133" s="86"/>
      <c r="NAJ133" s="86"/>
      <c r="NAK133" s="86"/>
      <c r="NAL133" s="86"/>
      <c r="NAM133" s="86"/>
      <c r="NAN133" s="86"/>
      <c r="NAO133" s="86"/>
      <c r="NAP133" s="86"/>
      <c r="NAQ133" s="86"/>
      <c r="NAR133" s="86"/>
      <c r="NAS133" s="86"/>
      <c r="NAT133" s="86"/>
      <c r="NAU133" s="86"/>
      <c r="NAV133" s="86"/>
      <c r="NAW133" s="86"/>
      <c r="NAX133" s="86"/>
      <c r="NAY133" s="86"/>
      <c r="NAZ133" s="86"/>
      <c r="NBA133" s="86"/>
      <c r="NBB133" s="86"/>
      <c r="NBC133" s="86"/>
      <c r="NBD133" s="86"/>
      <c r="NBE133" s="86"/>
      <c r="NBF133" s="86"/>
      <c r="NBG133" s="86"/>
      <c r="NBH133" s="86"/>
      <c r="NBI133" s="86"/>
      <c r="NBJ133" s="86"/>
      <c r="NBK133" s="86"/>
      <c r="NBL133" s="86"/>
      <c r="NBM133" s="86"/>
      <c r="NBN133" s="86"/>
      <c r="NBO133" s="86"/>
      <c r="NBP133" s="86"/>
      <c r="NBQ133" s="86"/>
      <c r="NBR133" s="86"/>
      <c r="NBS133" s="86"/>
      <c r="NBT133" s="86"/>
      <c r="NBU133" s="86"/>
      <c r="NBV133" s="86"/>
      <c r="NBW133" s="86"/>
      <c r="NBX133" s="86"/>
      <c r="NBY133" s="86"/>
      <c r="NBZ133" s="86"/>
      <c r="NCA133" s="86"/>
      <c r="NCB133" s="86"/>
      <c r="NCC133" s="86"/>
      <c r="NCD133" s="86"/>
      <c r="NCE133" s="86"/>
      <c r="NCF133" s="86"/>
      <c r="NCG133" s="86"/>
      <c r="NCH133" s="86"/>
      <c r="NCI133" s="86"/>
      <c r="NCJ133" s="86"/>
      <c r="NCK133" s="86"/>
      <c r="NCL133" s="86"/>
      <c r="NCM133" s="86"/>
      <c r="NCN133" s="86"/>
      <c r="NCO133" s="86"/>
      <c r="NCP133" s="86"/>
      <c r="NCQ133" s="86"/>
      <c r="NCR133" s="86"/>
      <c r="NCS133" s="86"/>
      <c r="NCT133" s="86"/>
      <c r="NCU133" s="86"/>
      <c r="NCV133" s="86"/>
      <c r="NCW133" s="86"/>
      <c r="NCX133" s="86"/>
      <c r="NCY133" s="86"/>
      <c r="NCZ133" s="86"/>
      <c r="NDA133" s="86"/>
      <c r="NDB133" s="86"/>
      <c r="NDC133" s="86"/>
      <c r="NDD133" s="86"/>
      <c r="NDE133" s="86"/>
      <c r="NDF133" s="86"/>
      <c r="NDG133" s="86"/>
      <c r="NDH133" s="86"/>
      <c r="NDI133" s="86"/>
      <c r="NDJ133" s="86"/>
      <c r="NDK133" s="86"/>
      <c r="NDL133" s="86"/>
      <c r="NDM133" s="86"/>
      <c r="NDN133" s="86"/>
      <c r="NDO133" s="86"/>
      <c r="NDP133" s="86"/>
      <c r="NDQ133" s="86"/>
      <c r="NDR133" s="86"/>
      <c r="NDS133" s="86"/>
      <c r="NDT133" s="86"/>
      <c r="NDU133" s="86"/>
      <c r="NDV133" s="86"/>
      <c r="NDW133" s="86"/>
      <c r="NDX133" s="86"/>
      <c r="NDY133" s="86"/>
      <c r="NDZ133" s="86"/>
      <c r="NEA133" s="86"/>
      <c r="NEB133" s="86"/>
      <c r="NEC133" s="86"/>
      <c r="NED133" s="86"/>
      <c r="NEE133" s="86"/>
      <c r="NEF133" s="86"/>
      <c r="NEG133" s="86"/>
      <c r="NEH133" s="86"/>
      <c r="NEI133" s="86"/>
      <c r="NEJ133" s="86"/>
      <c r="NEK133" s="86"/>
      <c r="NEL133" s="86"/>
      <c r="NEM133" s="86"/>
      <c r="NEN133" s="86"/>
      <c r="NEO133" s="86"/>
      <c r="NEP133" s="86"/>
      <c r="NEQ133" s="86"/>
      <c r="NER133" s="86"/>
      <c r="NES133" s="86"/>
      <c r="NET133" s="86"/>
      <c r="NEU133" s="86"/>
      <c r="NEV133" s="86"/>
      <c r="NEW133" s="86"/>
      <c r="NEX133" s="86"/>
      <c r="NEY133" s="86"/>
      <c r="NEZ133" s="86"/>
      <c r="NFA133" s="86"/>
      <c r="NFB133" s="86"/>
      <c r="NFC133" s="86"/>
      <c r="NFD133" s="86"/>
      <c r="NFE133" s="86"/>
      <c r="NFF133" s="86"/>
      <c r="NFG133" s="86"/>
      <c r="NFH133" s="86"/>
      <c r="NFI133" s="86"/>
      <c r="NFJ133" s="86"/>
      <c r="NFK133" s="86"/>
      <c r="NFL133" s="86"/>
      <c r="NFM133" s="86"/>
      <c r="NFN133" s="86"/>
      <c r="NFO133" s="86"/>
      <c r="NFP133" s="86"/>
      <c r="NFQ133" s="86"/>
      <c r="NFR133" s="86"/>
      <c r="NFS133" s="86"/>
      <c r="NFT133" s="86"/>
      <c r="NFU133" s="86"/>
      <c r="NFV133" s="86"/>
      <c r="NFW133" s="86"/>
      <c r="NFX133" s="86"/>
      <c r="NFY133" s="86"/>
      <c r="NFZ133" s="86"/>
      <c r="NGA133" s="86"/>
      <c r="NGB133" s="86"/>
      <c r="NGC133" s="86"/>
      <c r="NGD133" s="86"/>
      <c r="NGE133" s="86"/>
      <c r="NGF133" s="86"/>
      <c r="NGG133" s="86"/>
      <c r="NGH133" s="86"/>
      <c r="NGI133" s="86"/>
      <c r="NGJ133" s="86"/>
      <c r="NGK133" s="86"/>
      <c r="NGL133" s="86"/>
      <c r="NGM133" s="86"/>
      <c r="NGN133" s="86"/>
      <c r="NGO133" s="86"/>
      <c r="NGP133" s="86"/>
      <c r="NGQ133" s="86"/>
      <c r="NGR133" s="86"/>
      <c r="NGS133" s="86"/>
      <c r="NGT133" s="86"/>
      <c r="NGU133" s="86"/>
      <c r="NGV133" s="86"/>
      <c r="NGW133" s="86"/>
      <c r="NGX133" s="86"/>
      <c r="NGY133" s="86"/>
      <c r="NGZ133" s="86"/>
      <c r="NHA133" s="86"/>
      <c r="NHB133" s="86"/>
      <c r="NHC133" s="86"/>
      <c r="NHD133" s="86"/>
      <c r="NHE133" s="86"/>
      <c r="NHF133" s="86"/>
      <c r="NHG133" s="86"/>
      <c r="NHH133" s="86"/>
      <c r="NHI133" s="86"/>
      <c r="NHJ133" s="86"/>
      <c r="NHK133" s="86"/>
      <c r="NHL133" s="86"/>
      <c r="NHM133" s="86"/>
      <c r="NHN133" s="86"/>
      <c r="NHO133" s="86"/>
      <c r="NHP133" s="86"/>
      <c r="NHQ133" s="86"/>
      <c r="NHR133" s="86"/>
      <c r="NHS133" s="86"/>
      <c r="NHT133" s="86"/>
      <c r="NHU133" s="86"/>
      <c r="NHV133" s="86"/>
      <c r="NHW133" s="86"/>
      <c r="NHX133" s="86"/>
      <c r="NHY133" s="86"/>
      <c r="NHZ133" s="86"/>
      <c r="NIA133" s="86"/>
      <c r="NIB133" s="86"/>
      <c r="NIC133" s="86"/>
      <c r="NID133" s="86"/>
      <c r="NIE133" s="86"/>
      <c r="NIF133" s="86"/>
      <c r="NIG133" s="86"/>
      <c r="NIH133" s="86"/>
      <c r="NII133" s="86"/>
      <c r="NIJ133" s="86"/>
      <c r="NIK133" s="86"/>
      <c r="NIL133" s="86"/>
      <c r="NIM133" s="86"/>
      <c r="NIN133" s="86"/>
      <c r="NIO133" s="86"/>
      <c r="NIP133" s="86"/>
      <c r="NIQ133" s="86"/>
      <c r="NIR133" s="86"/>
      <c r="NIS133" s="86"/>
      <c r="NIT133" s="86"/>
      <c r="NIU133" s="86"/>
      <c r="NIV133" s="86"/>
      <c r="NIW133" s="86"/>
      <c r="NIX133" s="86"/>
      <c r="NIY133" s="86"/>
      <c r="NIZ133" s="86"/>
      <c r="NJA133" s="86"/>
      <c r="NJB133" s="86"/>
      <c r="NJC133" s="86"/>
      <c r="NJD133" s="86"/>
      <c r="NJE133" s="86"/>
      <c r="NJF133" s="86"/>
      <c r="NJG133" s="86"/>
      <c r="NJH133" s="86"/>
      <c r="NJI133" s="86"/>
      <c r="NJJ133" s="86"/>
      <c r="NJK133" s="86"/>
      <c r="NJL133" s="86"/>
      <c r="NJM133" s="86"/>
      <c r="NJN133" s="86"/>
      <c r="NJO133" s="86"/>
      <c r="NJP133" s="86"/>
      <c r="NJQ133" s="86"/>
      <c r="NJR133" s="86"/>
      <c r="NJS133" s="86"/>
      <c r="NJT133" s="86"/>
      <c r="NJU133" s="86"/>
      <c r="NJV133" s="86"/>
      <c r="NJW133" s="86"/>
      <c r="NJX133" s="86"/>
      <c r="NJY133" s="86"/>
      <c r="NJZ133" s="86"/>
      <c r="NKA133" s="86"/>
      <c r="NKB133" s="86"/>
      <c r="NKC133" s="86"/>
      <c r="NKD133" s="86"/>
      <c r="NKE133" s="86"/>
      <c r="NKF133" s="86"/>
      <c r="NKG133" s="86"/>
      <c r="NKH133" s="86"/>
      <c r="NKI133" s="86"/>
      <c r="NKJ133" s="86"/>
      <c r="NKK133" s="86"/>
      <c r="NKL133" s="86"/>
      <c r="NKM133" s="86"/>
      <c r="NKN133" s="86"/>
      <c r="NKO133" s="86"/>
      <c r="NKP133" s="86"/>
      <c r="NKQ133" s="86"/>
      <c r="NKR133" s="86"/>
      <c r="NKS133" s="86"/>
      <c r="NKT133" s="86"/>
      <c r="NKU133" s="86"/>
      <c r="NKV133" s="86"/>
      <c r="NKW133" s="86"/>
      <c r="NKX133" s="86"/>
      <c r="NKY133" s="86"/>
      <c r="NKZ133" s="86"/>
      <c r="NLA133" s="86"/>
      <c r="NLB133" s="86"/>
      <c r="NLC133" s="86"/>
      <c r="NLD133" s="86"/>
      <c r="NLE133" s="86"/>
      <c r="NLF133" s="86"/>
      <c r="NLG133" s="86"/>
      <c r="NLH133" s="86"/>
      <c r="NLI133" s="86"/>
      <c r="NLJ133" s="86"/>
      <c r="NLK133" s="86"/>
      <c r="NLL133" s="86"/>
      <c r="NLM133" s="86"/>
      <c r="NLN133" s="86"/>
      <c r="NLO133" s="86"/>
      <c r="NLP133" s="86"/>
      <c r="NLQ133" s="86"/>
      <c r="NLR133" s="86"/>
      <c r="NLS133" s="86"/>
      <c r="NLT133" s="86"/>
      <c r="NLU133" s="86"/>
      <c r="NLV133" s="86"/>
      <c r="NLW133" s="86"/>
      <c r="NLX133" s="86"/>
      <c r="NLY133" s="86"/>
      <c r="NLZ133" s="86"/>
      <c r="NMA133" s="86"/>
      <c r="NMB133" s="86"/>
      <c r="NMC133" s="86"/>
      <c r="NMD133" s="86"/>
      <c r="NME133" s="86"/>
      <c r="NMF133" s="86"/>
      <c r="NMG133" s="86"/>
      <c r="NMH133" s="86"/>
      <c r="NMI133" s="86"/>
      <c r="NMJ133" s="86"/>
      <c r="NMK133" s="86"/>
      <c r="NML133" s="86"/>
      <c r="NMM133" s="86"/>
      <c r="NMN133" s="86"/>
      <c r="NMO133" s="86"/>
      <c r="NMP133" s="86"/>
      <c r="NMQ133" s="86"/>
      <c r="NMR133" s="86"/>
      <c r="NMS133" s="86"/>
      <c r="NMT133" s="86"/>
      <c r="NMU133" s="86"/>
      <c r="NMV133" s="86"/>
      <c r="NMW133" s="86"/>
      <c r="NMX133" s="86"/>
      <c r="NMY133" s="86"/>
      <c r="NMZ133" s="86"/>
      <c r="NNA133" s="86"/>
      <c r="NNB133" s="86"/>
      <c r="NNC133" s="86"/>
      <c r="NND133" s="86"/>
      <c r="NNE133" s="86"/>
      <c r="NNF133" s="86"/>
      <c r="NNG133" s="86"/>
      <c r="NNH133" s="86"/>
      <c r="NNI133" s="86"/>
      <c r="NNJ133" s="86"/>
      <c r="NNK133" s="86"/>
      <c r="NNL133" s="86"/>
      <c r="NNM133" s="86"/>
      <c r="NNN133" s="86"/>
      <c r="NNO133" s="86"/>
      <c r="NNP133" s="86"/>
      <c r="NNQ133" s="86"/>
      <c r="NNR133" s="86"/>
      <c r="NNS133" s="86"/>
      <c r="NNT133" s="86"/>
      <c r="NNU133" s="86"/>
      <c r="NNV133" s="86"/>
      <c r="NNW133" s="86"/>
      <c r="NNX133" s="86"/>
      <c r="NNY133" s="86"/>
      <c r="NNZ133" s="86"/>
      <c r="NOA133" s="86"/>
      <c r="NOB133" s="86"/>
      <c r="NOC133" s="86"/>
      <c r="NOD133" s="86"/>
      <c r="NOE133" s="86"/>
      <c r="NOF133" s="86"/>
      <c r="NOG133" s="86"/>
      <c r="NOH133" s="86"/>
      <c r="NOI133" s="86"/>
      <c r="NOJ133" s="86"/>
      <c r="NOK133" s="86"/>
      <c r="NOL133" s="86"/>
      <c r="NOM133" s="86"/>
      <c r="NON133" s="86"/>
      <c r="NOO133" s="86"/>
      <c r="NOP133" s="86"/>
      <c r="NOQ133" s="86"/>
      <c r="NOR133" s="86"/>
      <c r="NOS133" s="86"/>
      <c r="NOT133" s="86"/>
      <c r="NOU133" s="86"/>
      <c r="NOV133" s="86"/>
      <c r="NOW133" s="86"/>
      <c r="NOX133" s="86"/>
      <c r="NOY133" s="86"/>
      <c r="NOZ133" s="86"/>
      <c r="NPA133" s="86"/>
      <c r="NPB133" s="86"/>
      <c r="NPC133" s="86"/>
      <c r="NPD133" s="86"/>
      <c r="NPE133" s="86"/>
      <c r="NPF133" s="86"/>
      <c r="NPG133" s="86"/>
      <c r="NPH133" s="86"/>
      <c r="NPI133" s="86"/>
      <c r="NPJ133" s="86"/>
      <c r="NPK133" s="86"/>
      <c r="NPL133" s="86"/>
      <c r="NPM133" s="86"/>
      <c r="NPN133" s="86"/>
      <c r="NPO133" s="86"/>
      <c r="NPP133" s="86"/>
      <c r="NPQ133" s="86"/>
      <c r="NPR133" s="86"/>
      <c r="NPS133" s="86"/>
      <c r="NPT133" s="86"/>
      <c r="NPU133" s="86"/>
      <c r="NPV133" s="86"/>
      <c r="NPW133" s="86"/>
      <c r="NPX133" s="86"/>
      <c r="NPY133" s="86"/>
      <c r="NPZ133" s="86"/>
      <c r="NQA133" s="86"/>
      <c r="NQB133" s="86"/>
      <c r="NQC133" s="86"/>
      <c r="NQD133" s="86"/>
      <c r="NQE133" s="86"/>
      <c r="NQF133" s="86"/>
      <c r="NQG133" s="86"/>
      <c r="NQH133" s="86"/>
      <c r="NQI133" s="86"/>
      <c r="NQJ133" s="86"/>
      <c r="NQK133" s="86"/>
      <c r="NQL133" s="86"/>
      <c r="NQM133" s="86"/>
      <c r="NQN133" s="86"/>
      <c r="NQO133" s="86"/>
      <c r="NQP133" s="86"/>
      <c r="NQQ133" s="86"/>
      <c r="NQR133" s="86"/>
      <c r="NQS133" s="86"/>
      <c r="NQT133" s="86"/>
      <c r="NQU133" s="86"/>
      <c r="NQV133" s="86"/>
      <c r="NQW133" s="86"/>
      <c r="NQX133" s="86"/>
      <c r="NQY133" s="86"/>
      <c r="NQZ133" s="86"/>
      <c r="NRA133" s="86"/>
      <c r="NRB133" s="86"/>
      <c r="NRC133" s="86"/>
      <c r="NRD133" s="86"/>
      <c r="NRE133" s="86"/>
      <c r="NRF133" s="86"/>
      <c r="NRG133" s="86"/>
      <c r="NRH133" s="86"/>
      <c r="NRI133" s="86"/>
      <c r="NRJ133" s="86"/>
      <c r="NRK133" s="86"/>
      <c r="NRL133" s="86"/>
      <c r="NRM133" s="86"/>
      <c r="NRN133" s="86"/>
      <c r="NRO133" s="86"/>
      <c r="NRP133" s="86"/>
      <c r="NRQ133" s="86"/>
      <c r="NRR133" s="86"/>
      <c r="NRS133" s="86"/>
      <c r="NRT133" s="86"/>
      <c r="NRU133" s="86"/>
      <c r="NRV133" s="86"/>
      <c r="NRW133" s="86"/>
      <c r="NRX133" s="86"/>
      <c r="NRY133" s="86"/>
      <c r="NRZ133" s="86"/>
      <c r="NSA133" s="86"/>
      <c r="NSB133" s="86"/>
      <c r="NSC133" s="86"/>
      <c r="NSD133" s="86"/>
      <c r="NSE133" s="86"/>
      <c r="NSF133" s="86"/>
      <c r="NSG133" s="86"/>
      <c r="NSH133" s="86"/>
      <c r="NSI133" s="86"/>
      <c r="NSJ133" s="86"/>
      <c r="NSK133" s="86"/>
      <c r="NSL133" s="86"/>
      <c r="NSM133" s="86"/>
      <c r="NSN133" s="86"/>
      <c r="NSO133" s="86"/>
      <c r="NSP133" s="86"/>
      <c r="NSQ133" s="86"/>
      <c r="NSR133" s="86"/>
      <c r="NSS133" s="86"/>
      <c r="NST133" s="86"/>
      <c r="NSU133" s="86"/>
      <c r="NSV133" s="86"/>
      <c r="NSW133" s="86"/>
      <c r="NSX133" s="86"/>
      <c r="NSY133" s="86"/>
      <c r="NSZ133" s="86"/>
      <c r="NTA133" s="86"/>
      <c r="NTB133" s="86"/>
      <c r="NTC133" s="86"/>
      <c r="NTD133" s="86"/>
      <c r="NTE133" s="86"/>
      <c r="NTF133" s="86"/>
      <c r="NTG133" s="86"/>
      <c r="NTH133" s="86"/>
      <c r="NTI133" s="86"/>
      <c r="NTJ133" s="86"/>
      <c r="NTK133" s="86"/>
      <c r="NTL133" s="86"/>
      <c r="NTM133" s="86"/>
      <c r="NTN133" s="86"/>
      <c r="NTO133" s="86"/>
      <c r="NTP133" s="86"/>
      <c r="NTQ133" s="86"/>
      <c r="NTR133" s="86"/>
      <c r="NTS133" s="86"/>
      <c r="NTT133" s="86"/>
      <c r="NTU133" s="86"/>
      <c r="NTV133" s="86"/>
      <c r="NTW133" s="86"/>
      <c r="NTX133" s="86"/>
      <c r="NTY133" s="86"/>
      <c r="NTZ133" s="86"/>
      <c r="NUA133" s="86"/>
      <c r="NUB133" s="86"/>
      <c r="NUC133" s="86"/>
      <c r="NUD133" s="86"/>
      <c r="NUE133" s="86"/>
      <c r="NUF133" s="86"/>
      <c r="NUG133" s="86"/>
      <c r="NUH133" s="86"/>
      <c r="NUI133" s="86"/>
      <c r="NUJ133" s="86"/>
      <c r="NUK133" s="86"/>
      <c r="NUL133" s="86"/>
      <c r="NUM133" s="86"/>
      <c r="NUN133" s="86"/>
      <c r="NUO133" s="86"/>
      <c r="NUP133" s="86"/>
      <c r="NUQ133" s="86"/>
      <c r="NUR133" s="86"/>
      <c r="NUS133" s="86"/>
      <c r="NUT133" s="86"/>
      <c r="NUU133" s="86"/>
      <c r="NUV133" s="86"/>
      <c r="NUW133" s="86"/>
      <c r="NUX133" s="86"/>
      <c r="NUY133" s="86"/>
      <c r="NUZ133" s="86"/>
      <c r="NVA133" s="86"/>
      <c r="NVB133" s="86"/>
      <c r="NVC133" s="86"/>
      <c r="NVD133" s="86"/>
      <c r="NVE133" s="86"/>
      <c r="NVF133" s="86"/>
      <c r="NVG133" s="86"/>
      <c r="NVH133" s="86"/>
      <c r="NVI133" s="86"/>
      <c r="NVJ133" s="86"/>
      <c r="NVK133" s="86"/>
      <c r="NVL133" s="86"/>
      <c r="NVM133" s="86"/>
      <c r="NVN133" s="86"/>
      <c r="NVO133" s="86"/>
      <c r="NVP133" s="86"/>
      <c r="NVQ133" s="86"/>
      <c r="NVR133" s="86"/>
      <c r="NVS133" s="86"/>
      <c r="NVT133" s="86"/>
      <c r="NVU133" s="86"/>
      <c r="NVV133" s="86"/>
      <c r="NVW133" s="86"/>
      <c r="NVX133" s="86"/>
      <c r="NVY133" s="86"/>
      <c r="NVZ133" s="86"/>
      <c r="NWA133" s="86"/>
      <c r="NWB133" s="86"/>
      <c r="NWC133" s="86"/>
      <c r="NWD133" s="86"/>
      <c r="NWE133" s="86"/>
      <c r="NWF133" s="86"/>
      <c r="NWG133" s="86"/>
      <c r="NWH133" s="86"/>
      <c r="NWI133" s="86"/>
      <c r="NWJ133" s="86"/>
      <c r="NWK133" s="86"/>
      <c r="NWL133" s="86"/>
      <c r="NWM133" s="86"/>
      <c r="NWN133" s="86"/>
      <c r="NWO133" s="86"/>
      <c r="NWP133" s="86"/>
      <c r="NWQ133" s="86"/>
      <c r="NWR133" s="86"/>
      <c r="NWS133" s="86"/>
      <c r="NWT133" s="86"/>
      <c r="NWU133" s="86"/>
      <c r="NWV133" s="86"/>
      <c r="NWW133" s="86"/>
      <c r="NWX133" s="86"/>
      <c r="NWY133" s="86"/>
      <c r="NWZ133" s="86"/>
      <c r="NXA133" s="86"/>
      <c r="NXB133" s="86"/>
      <c r="NXC133" s="86"/>
      <c r="NXD133" s="86"/>
      <c r="NXE133" s="86"/>
      <c r="NXF133" s="86"/>
      <c r="NXG133" s="86"/>
      <c r="NXH133" s="86"/>
      <c r="NXI133" s="86"/>
      <c r="NXJ133" s="86"/>
      <c r="NXK133" s="86"/>
      <c r="NXL133" s="86"/>
      <c r="NXM133" s="86"/>
      <c r="NXN133" s="86"/>
      <c r="NXO133" s="86"/>
      <c r="NXP133" s="86"/>
      <c r="NXQ133" s="86"/>
      <c r="NXR133" s="86"/>
      <c r="NXS133" s="86"/>
      <c r="NXT133" s="86"/>
      <c r="NXU133" s="86"/>
      <c r="NXV133" s="86"/>
      <c r="NXW133" s="86"/>
      <c r="NXX133" s="86"/>
      <c r="NXY133" s="86"/>
      <c r="NXZ133" s="86"/>
      <c r="NYA133" s="86"/>
      <c r="NYB133" s="86"/>
      <c r="NYC133" s="86"/>
      <c r="NYD133" s="86"/>
      <c r="NYE133" s="86"/>
      <c r="NYF133" s="86"/>
      <c r="NYG133" s="86"/>
      <c r="NYH133" s="86"/>
      <c r="NYI133" s="86"/>
      <c r="NYJ133" s="86"/>
      <c r="NYK133" s="86"/>
      <c r="NYL133" s="86"/>
      <c r="NYM133" s="86"/>
      <c r="NYN133" s="86"/>
      <c r="NYO133" s="86"/>
      <c r="NYP133" s="86"/>
      <c r="NYQ133" s="86"/>
      <c r="NYR133" s="86"/>
      <c r="NYS133" s="86"/>
      <c r="NYT133" s="86"/>
      <c r="NYU133" s="86"/>
      <c r="NYV133" s="86"/>
      <c r="NYW133" s="86"/>
      <c r="NYX133" s="86"/>
      <c r="NYY133" s="86"/>
      <c r="NYZ133" s="86"/>
      <c r="NZA133" s="86"/>
      <c r="NZB133" s="86"/>
      <c r="NZC133" s="86"/>
      <c r="NZD133" s="86"/>
      <c r="NZE133" s="86"/>
      <c r="NZF133" s="86"/>
      <c r="NZG133" s="86"/>
      <c r="NZH133" s="86"/>
      <c r="NZI133" s="86"/>
      <c r="NZJ133" s="86"/>
      <c r="NZK133" s="86"/>
      <c r="NZL133" s="86"/>
      <c r="NZM133" s="86"/>
      <c r="NZN133" s="86"/>
      <c r="NZO133" s="86"/>
      <c r="NZP133" s="86"/>
      <c r="NZQ133" s="86"/>
      <c r="NZR133" s="86"/>
      <c r="NZS133" s="86"/>
      <c r="NZT133" s="86"/>
      <c r="NZU133" s="86"/>
      <c r="NZV133" s="86"/>
      <c r="NZW133" s="86"/>
      <c r="NZX133" s="86"/>
      <c r="NZY133" s="86"/>
      <c r="NZZ133" s="86"/>
      <c r="OAA133" s="86"/>
      <c r="OAB133" s="86"/>
      <c r="OAC133" s="86"/>
      <c r="OAD133" s="86"/>
      <c r="OAE133" s="86"/>
      <c r="OAF133" s="86"/>
      <c r="OAG133" s="86"/>
      <c r="OAH133" s="86"/>
      <c r="OAI133" s="86"/>
      <c r="OAJ133" s="86"/>
      <c r="OAK133" s="86"/>
      <c r="OAL133" s="86"/>
      <c r="OAM133" s="86"/>
      <c r="OAN133" s="86"/>
      <c r="OAO133" s="86"/>
      <c r="OAP133" s="86"/>
      <c r="OAQ133" s="86"/>
      <c r="OAR133" s="86"/>
      <c r="OAS133" s="86"/>
      <c r="OAT133" s="86"/>
      <c r="OAU133" s="86"/>
      <c r="OAV133" s="86"/>
      <c r="OAW133" s="86"/>
      <c r="OAX133" s="86"/>
      <c r="OAY133" s="86"/>
      <c r="OAZ133" s="86"/>
      <c r="OBA133" s="86"/>
      <c r="OBB133" s="86"/>
      <c r="OBC133" s="86"/>
      <c r="OBD133" s="86"/>
      <c r="OBE133" s="86"/>
      <c r="OBF133" s="86"/>
      <c r="OBG133" s="86"/>
      <c r="OBH133" s="86"/>
      <c r="OBI133" s="86"/>
      <c r="OBJ133" s="86"/>
      <c r="OBK133" s="86"/>
      <c r="OBL133" s="86"/>
      <c r="OBM133" s="86"/>
      <c r="OBN133" s="86"/>
      <c r="OBO133" s="86"/>
      <c r="OBP133" s="86"/>
      <c r="OBQ133" s="86"/>
      <c r="OBR133" s="86"/>
      <c r="OBS133" s="86"/>
      <c r="OBT133" s="86"/>
      <c r="OBU133" s="86"/>
      <c r="OBV133" s="86"/>
      <c r="OBW133" s="86"/>
      <c r="OBX133" s="86"/>
      <c r="OBY133" s="86"/>
      <c r="OBZ133" s="86"/>
      <c r="OCA133" s="86"/>
      <c r="OCB133" s="86"/>
      <c r="OCC133" s="86"/>
      <c r="OCD133" s="86"/>
      <c r="OCE133" s="86"/>
      <c r="OCF133" s="86"/>
      <c r="OCG133" s="86"/>
      <c r="OCH133" s="86"/>
      <c r="OCI133" s="86"/>
      <c r="OCJ133" s="86"/>
      <c r="OCK133" s="86"/>
      <c r="OCL133" s="86"/>
      <c r="OCM133" s="86"/>
      <c r="OCN133" s="86"/>
      <c r="OCO133" s="86"/>
      <c r="OCP133" s="86"/>
      <c r="OCQ133" s="86"/>
      <c r="OCR133" s="86"/>
      <c r="OCS133" s="86"/>
      <c r="OCT133" s="86"/>
      <c r="OCU133" s="86"/>
      <c r="OCV133" s="86"/>
      <c r="OCW133" s="86"/>
      <c r="OCX133" s="86"/>
      <c r="OCY133" s="86"/>
      <c r="OCZ133" s="86"/>
      <c r="ODA133" s="86"/>
      <c r="ODB133" s="86"/>
      <c r="ODC133" s="86"/>
      <c r="ODD133" s="86"/>
      <c r="ODE133" s="86"/>
      <c r="ODF133" s="86"/>
      <c r="ODG133" s="86"/>
      <c r="ODH133" s="86"/>
      <c r="ODI133" s="86"/>
      <c r="ODJ133" s="86"/>
      <c r="ODK133" s="86"/>
      <c r="ODL133" s="86"/>
      <c r="ODM133" s="86"/>
      <c r="ODN133" s="86"/>
      <c r="ODO133" s="86"/>
      <c r="ODP133" s="86"/>
      <c r="ODQ133" s="86"/>
      <c r="ODR133" s="86"/>
      <c r="ODS133" s="86"/>
      <c r="ODT133" s="86"/>
      <c r="ODU133" s="86"/>
      <c r="ODV133" s="86"/>
      <c r="ODW133" s="86"/>
      <c r="ODX133" s="86"/>
      <c r="ODY133" s="86"/>
      <c r="ODZ133" s="86"/>
      <c r="OEA133" s="86"/>
      <c r="OEB133" s="86"/>
      <c r="OEC133" s="86"/>
      <c r="OED133" s="86"/>
      <c r="OEE133" s="86"/>
      <c r="OEF133" s="86"/>
      <c r="OEG133" s="86"/>
      <c r="OEH133" s="86"/>
      <c r="OEI133" s="86"/>
      <c r="OEJ133" s="86"/>
      <c r="OEK133" s="86"/>
      <c r="OEL133" s="86"/>
      <c r="OEM133" s="86"/>
      <c r="OEN133" s="86"/>
      <c r="OEO133" s="86"/>
      <c r="OEP133" s="86"/>
      <c r="OEQ133" s="86"/>
      <c r="OER133" s="86"/>
      <c r="OES133" s="86"/>
      <c r="OET133" s="86"/>
      <c r="OEU133" s="86"/>
      <c r="OEV133" s="86"/>
      <c r="OEW133" s="86"/>
      <c r="OEX133" s="86"/>
      <c r="OEY133" s="86"/>
      <c r="OEZ133" s="86"/>
      <c r="OFA133" s="86"/>
      <c r="OFB133" s="86"/>
      <c r="OFC133" s="86"/>
      <c r="OFD133" s="86"/>
      <c r="OFE133" s="86"/>
      <c r="OFF133" s="86"/>
      <c r="OFG133" s="86"/>
      <c r="OFH133" s="86"/>
      <c r="OFI133" s="86"/>
      <c r="OFJ133" s="86"/>
      <c r="OFK133" s="86"/>
      <c r="OFL133" s="86"/>
      <c r="OFM133" s="86"/>
      <c r="OFN133" s="86"/>
      <c r="OFO133" s="86"/>
      <c r="OFP133" s="86"/>
      <c r="OFQ133" s="86"/>
      <c r="OFR133" s="86"/>
      <c r="OFS133" s="86"/>
      <c r="OFT133" s="86"/>
      <c r="OFU133" s="86"/>
      <c r="OFV133" s="86"/>
      <c r="OFW133" s="86"/>
      <c r="OFX133" s="86"/>
      <c r="OFY133" s="86"/>
      <c r="OFZ133" s="86"/>
      <c r="OGA133" s="86"/>
      <c r="OGB133" s="86"/>
      <c r="OGC133" s="86"/>
      <c r="OGD133" s="86"/>
      <c r="OGE133" s="86"/>
      <c r="OGF133" s="86"/>
      <c r="OGG133" s="86"/>
      <c r="OGH133" s="86"/>
      <c r="OGI133" s="86"/>
      <c r="OGJ133" s="86"/>
      <c r="OGK133" s="86"/>
      <c r="OGL133" s="86"/>
      <c r="OGM133" s="86"/>
      <c r="OGN133" s="86"/>
      <c r="OGO133" s="86"/>
      <c r="OGP133" s="86"/>
      <c r="OGQ133" s="86"/>
      <c r="OGR133" s="86"/>
      <c r="OGS133" s="86"/>
      <c r="OGT133" s="86"/>
      <c r="OGU133" s="86"/>
      <c r="OGV133" s="86"/>
      <c r="OGW133" s="86"/>
      <c r="OGX133" s="86"/>
      <c r="OGY133" s="86"/>
      <c r="OGZ133" s="86"/>
      <c r="OHA133" s="86"/>
      <c r="OHB133" s="86"/>
      <c r="OHC133" s="86"/>
      <c r="OHD133" s="86"/>
      <c r="OHE133" s="86"/>
      <c r="OHF133" s="86"/>
      <c r="OHG133" s="86"/>
      <c r="OHH133" s="86"/>
      <c r="OHI133" s="86"/>
      <c r="OHJ133" s="86"/>
      <c r="OHK133" s="86"/>
      <c r="OHL133" s="86"/>
      <c r="OHM133" s="86"/>
      <c r="OHN133" s="86"/>
      <c r="OHO133" s="86"/>
      <c r="OHP133" s="86"/>
      <c r="OHQ133" s="86"/>
      <c r="OHR133" s="86"/>
      <c r="OHS133" s="86"/>
      <c r="OHT133" s="86"/>
      <c r="OHU133" s="86"/>
      <c r="OHV133" s="86"/>
      <c r="OHW133" s="86"/>
      <c r="OHX133" s="86"/>
      <c r="OHY133" s="86"/>
      <c r="OHZ133" s="86"/>
      <c r="OIA133" s="86"/>
      <c r="OIB133" s="86"/>
      <c r="OIC133" s="86"/>
      <c r="OID133" s="86"/>
      <c r="OIE133" s="86"/>
      <c r="OIF133" s="86"/>
      <c r="OIG133" s="86"/>
      <c r="OIH133" s="86"/>
      <c r="OII133" s="86"/>
      <c r="OIJ133" s="86"/>
      <c r="OIK133" s="86"/>
      <c r="OIL133" s="86"/>
      <c r="OIM133" s="86"/>
      <c r="OIN133" s="86"/>
      <c r="OIO133" s="86"/>
      <c r="OIP133" s="86"/>
      <c r="OIQ133" s="86"/>
      <c r="OIR133" s="86"/>
      <c r="OIS133" s="86"/>
      <c r="OIT133" s="86"/>
      <c r="OIU133" s="86"/>
      <c r="OIV133" s="86"/>
      <c r="OIW133" s="86"/>
      <c r="OIX133" s="86"/>
      <c r="OIY133" s="86"/>
      <c r="OIZ133" s="86"/>
      <c r="OJA133" s="86"/>
      <c r="OJB133" s="86"/>
      <c r="OJC133" s="86"/>
      <c r="OJD133" s="86"/>
      <c r="OJE133" s="86"/>
      <c r="OJF133" s="86"/>
      <c r="OJG133" s="86"/>
      <c r="OJH133" s="86"/>
      <c r="OJI133" s="86"/>
      <c r="OJJ133" s="86"/>
      <c r="OJK133" s="86"/>
      <c r="OJL133" s="86"/>
      <c r="OJM133" s="86"/>
      <c r="OJN133" s="86"/>
      <c r="OJO133" s="86"/>
      <c r="OJP133" s="86"/>
      <c r="OJQ133" s="86"/>
      <c r="OJR133" s="86"/>
      <c r="OJS133" s="86"/>
      <c r="OJT133" s="86"/>
      <c r="OJU133" s="86"/>
      <c r="OJV133" s="86"/>
      <c r="OJW133" s="86"/>
      <c r="OJX133" s="86"/>
      <c r="OJY133" s="86"/>
      <c r="OJZ133" s="86"/>
      <c r="OKA133" s="86"/>
      <c r="OKB133" s="86"/>
      <c r="OKC133" s="86"/>
      <c r="OKD133" s="86"/>
      <c r="OKE133" s="86"/>
      <c r="OKF133" s="86"/>
      <c r="OKG133" s="86"/>
      <c r="OKH133" s="86"/>
      <c r="OKI133" s="86"/>
      <c r="OKJ133" s="86"/>
      <c r="OKK133" s="86"/>
      <c r="OKL133" s="86"/>
      <c r="OKM133" s="86"/>
      <c r="OKN133" s="86"/>
      <c r="OKO133" s="86"/>
      <c r="OKP133" s="86"/>
      <c r="OKQ133" s="86"/>
      <c r="OKR133" s="86"/>
      <c r="OKS133" s="86"/>
      <c r="OKT133" s="86"/>
      <c r="OKU133" s="86"/>
      <c r="OKV133" s="86"/>
      <c r="OKW133" s="86"/>
      <c r="OKX133" s="86"/>
      <c r="OKY133" s="86"/>
      <c r="OKZ133" s="86"/>
      <c r="OLA133" s="86"/>
      <c r="OLB133" s="86"/>
      <c r="OLC133" s="86"/>
      <c r="OLD133" s="86"/>
      <c r="OLE133" s="86"/>
      <c r="OLF133" s="86"/>
      <c r="OLG133" s="86"/>
      <c r="OLH133" s="86"/>
      <c r="OLI133" s="86"/>
      <c r="OLJ133" s="86"/>
      <c r="OLK133" s="86"/>
      <c r="OLL133" s="86"/>
      <c r="OLM133" s="86"/>
      <c r="OLN133" s="86"/>
      <c r="OLO133" s="86"/>
      <c r="OLP133" s="86"/>
      <c r="OLQ133" s="86"/>
      <c r="OLR133" s="86"/>
      <c r="OLS133" s="86"/>
      <c r="OLT133" s="86"/>
      <c r="OLU133" s="86"/>
      <c r="OLV133" s="86"/>
      <c r="OLW133" s="86"/>
      <c r="OLX133" s="86"/>
      <c r="OLY133" s="86"/>
      <c r="OLZ133" s="86"/>
      <c r="OMA133" s="86"/>
      <c r="OMB133" s="86"/>
      <c r="OMC133" s="86"/>
      <c r="OMD133" s="86"/>
      <c r="OME133" s="86"/>
      <c r="OMF133" s="86"/>
      <c r="OMG133" s="86"/>
      <c r="OMH133" s="86"/>
      <c r="OMI133" s="86"/>
      <c r="OMJ133" s="86"/>
      <c r="OMK133" s="86"/>
      <c r="OML133" s="86"/>
      <c r="OMM133" s="86"/>
      <c r="OMN133" s="86"/>
      <c r="OMO133" s="86"/>
      <c r="OMP133" s="86"/>
      <c r="OMQ133" s="86"/>
      <c r="OMR133" s="86"/>
      <c r="OMS133" s="86"/>
      <c r="OMT133" s="86"/>
      <c r="OMU133" s="86"/>
      <c r="OMV133" s="86"/>
      <c r="OMW133" s="86"/>
      <c r="OMX133" s="86"/>
      <c r="OMY133" s="86"/>
      <c r="OMZ133" s="86"/>
      <c r="ONA133" s="86"/>
      <c r="ONB133" s="86"/>
      <c r="ONC133" s="86"/>
      <c r="OND133" s="86"/>
      <c r="ONE133" s="86"/>
      <c r="ONF133" s="86"/>
      <c r="ONG133" s="86"/>
      <c r="ONH133" s="86"/>
      <c r="ONI133" s="86"/>
      <c r="ONJ133" s="86"/>
      <c r="ONK133" s="86"/>
      <c r="ONL133" s="86"/>
      <c r="ONM133" s="86"/>
      <c r="ONN133" s="86"/>
      <c r="ONO133" s="86"/>
      <c r="ONP133" s="86"/>
      <c r="ONQ133" s="86"/>
      <c r="ONR133" s="86"/>
      <c r="ONS133" s="86"/>
      <c r="ONT133" s="86"/>
      <c r="ONU133" s="86"/>
      <c r="ONV133" s="86"/>
      <c r="ONW133" s="86"/>
      <c r="ONX133" s="86"/>
      <c r="ONY133" s="86"/>
      <c r="ONZ133" s="86"/>
      <c r="OOA133" s="86"/>
      <c r="OOB133" s="86"/>
      <c r="OOC133" s="86"/>
      <c r="OOD133" s="86"/>
      <c r="OOE133" s="86"/>
      <c r="OOF133" s="86"/>
      <c r="OOG133" s="86"/>
      <c r="OOH133" s="86"/>
      <c r="OOI133" s="86"/>
      <c r="OOJ133" s="86"/>
      <c r="OOK133" s="86"/>
      <c r="OOL133" s="86"/>
      <c r="OOM133" s="86"/>
      <c r="OON133" s="86"/>
      <c r="OOO133" s="86"/>
      <c r="OOP133" s="86"/>
      <c r="OOQ133" s="86"/>
      <c r="OOR133" s="86"/>
      <c r="OOS133" s="86"/>
      <c r="OOT133" s="86"/>
      <c r="OOU133" s="86"/>
      <c r="OOV133" s="86"/>
      <c r="OOW133" s="86"/>
      <c r="OOX133" s="86"/>
      <c r="OOY133" s="86"/>
      <c r="OOZ133" s="86"/>
      <c r="OPA133" s="86"/>
      <c r="OPB133" s="86"/>
      <c r="OPC133" s="86"/>
      <c r="OPD133" s="86"/>
      <c r="OPE133" s="86"/>
      <c r="OPF133" s="86"/>
      <c r="OPG133" s="86"/>
      <c r="OPH133" s="86"/>
      <c r="OPI133" s="86"/>
      <c r="OPJ133" s="86"/>
      <c r="OPK133" s="86"/>
      <c r="OPL133" s="86"/>
      <c r="OPM133" s="86"/>
      <c r="OPN133" s="86"/>
      <c r="OPO133" s="86"/>
      <c r="OPP133" s="86"/>
      <c r="OPQ133" s="86"/>
      <c r="OPR133" s="86"/>
      <c r="OPS133" s="86"/>
      <c r="OPT133" s="86"/>
      <c r="OPU133" s="86"/>
      <c r="OPV133" s="86"/>
      <c r="OPW133" s="86"/>
      <c r="OPX133" s="86"/>
      <c r="OPY133" s="86"/>
      <c r="OPZ133" s="86"/>
      <c r="OQA133" s="86"/>
      <c r="OQB133" s="86"/>
      <c r="OQC133" s="86"/>
      <c r="OQD133" s="86"/>
      <c r="OQE133" s="86"/>
      <c r="OQF133" s="86"/>
      <c r="OQG133" s="86"/>
      <c r="OQH133" s="86"/>
      <c r="OQI133" s="86"/>
      <c r="OQJ133" s="86"/>
      <c r="OQK133" s="86"/>
      <c r="OQL133" s="86"/>
      <c r="OQM133" s="86"/>
      <c r="OQN133" s="86"/>
      <c r="OQO133" s="86"/>
      <c r="OQP133" s="86"/>
      <c r="OQQ133" s="86"/>
      <c r="OQR133" s="86"/>
      <c r="OQS133" s="86"/>
      <c r="OQT133" s="86"/>
      <c r="OQU133" s="86"/>
      <c r="OQV133" s="86"/>
      <c r="OQW133" s="86"/>
      <c r="OQX133" s="86"/>
      <c r="OQY133" s="86"/>
      <c r="OQZ133" s="86"/>
      <c r="ORA133" s="86"/>
      <c r="ORB133" s="86"/>
      <c r="ORC133" s="86"/>
      <c r="ORD133" s="86"/>
      <c r="ORE133" s="86"/>
      <c r="ORF133" s="86"/>
      <c r="ORG133" s="86"/>
      <c r="ORH133" s="86"/>
      <c r="ORI133" s="86"/>
      <c r="ORJ133" s="86"/>
      <c r="ORK133" s="86"/>
      <c r="ORL133" s="86"/>
      <c r="ORM133" s="86"/>
      <c r="ORN133" s="86"/>
      <c r="ORO133" s="86"/>
      <c r="ORP133" s="86"/>
      <c r="ORQ133" s="86"/>
      <c r="ORR133" s="86"/>
      <c r="ORS133" s="86"/>
      <c r="ORT133" s="86"/>
      <c r="ORU133" s="86"/>
      <c r="ORV133" s="86"/>
      <c r="ORW133" s="86"/>
      <c r="ORX133" s="86"/>
      <c r="ORY133" s="86"/>
      <c r="ORZ133" s="86"/>
      <c r="OSA133" s="86"/>
      <c r="OSB133" s="86"/>
      <c r="OSC133" s="86"/>
      <c r="OSD133" s="86"/>
      <c r="OSE133" s="86"/>
      <c r="OSF133" s="86"/>
      <c r="OSG133" s="86"/>
      <c r="OSH133" s="86"/>
      <c r="OSI133" s="86"/>
      <c r="OSJ133" s="86"/>
      <c r="OSK133" s="86"/>
      <c r="OSL133" s="86"/>
      <c r="OSM133" s="86"/>
      <c r="OSN133" s="86"/>
      <c r="OSO133" s="86"/>
      <c r="OSP133" s="86"/>
      <c r="OSQ133" s="86"/>
      <c r="OSR133" s="86"/>
      <c r="OSS133" s="86"/>
      <c r="OST133" s="86"/>
      <c r="OSU133" s="86"/>
      <c r="OSV133" s="86"/>
      <c r="OSW133" s="86"/>
      <c r="OSX133" s="86"/>
      <c r="OSY133" s="86"/>
      <c r="OSZ133" s="86"/>
      <c r="OTA133" s="86"/>
      <c r="OTB133" s="86"/>
      <c r="OTC133" s="86"/>
      <c r="OTD133" s="86"/>
      <c r="OTE133" s="86"/>
      <c r="OTF133" s="86"/>
      <c r="OTG133" s="86"/>
      <c r="OTH133" s="86"/>
      <c r="OTI133" s="86"/>
      <c r="OTJ133" s="86"/>
      <c r="OTK133" s="86"/>
      <c r="OTL133" s="86"/>
      <c r="OTM133" s="86"/>
      <c r="OTN133" s="86"/>
      <c r="OTO133" s="86"/>
      <c r="OTP133" s="86"/>
      <c r="OTQ133" s="86"/>
      <c r="OTR133" s="86"/>
      <c r="OTS133" s="86"/>
      <c r="OTT133" s="86"/>
      <c r="OTU133" s="86"/>
      <c r="OTV133" s="86"/>
      <c r="OTW133" s="86"/>
      <c r="OTX133" s="86"/>
      <c r="OTY133" s="86"/>
      <c r="OTZ133" s="86"/>
      <c r="OUA133" s="86"/>
      <c r="OUB133" s="86"/>
      <c r="OUC133" s="86"/>
      <c r="OUD133" s="86"/>
      <c r="OUE133" s="86"/>
      <c r="OUF133" s="86"/>
      <c r="OUG133" s="86"/>
      <c r="OUH133" s="86"/>
      <c r="OUI133" s="86"/>
      <c r="OUJ133" s="86"/>
      <c r="OUK133" s="86"/>
      <c r="OUL133" s="86"/>
      <c r="OUM133" s="86"/>
      <c r="OUN133" s="86"/>
      <c r="OUO133" s="86"/>
      <c r="OUP133" s="86"/>
      <c r="OUQ133" s="86"/>
      <c r="OUR133" s="86"/>
      <c r="OUS133" s="86"/>
      <c r="OUT133" s="86"/>
      <c r="OUU133" s="86"/>
      <c r="OUV133" s="86"/>
      <c r="OUW133" s="86"/>
      <c r="OUX133" s="86"/>
      <c r="OUY133" s="86"/>
      <c r="OUZ133" s="86"/>
      <c r="OVA133" s="86"/>
      <c r="OVB133" s="86"/>
      <c r="OVC133" s="86"/>
      <c r="OVD133" s="86"/>
      <c r="OVE133" s="86"/>
      <c r="OVF133" s="86"/>
      <c r="OVG133" s="86"/>
      <c r="OVH133" s="86"/>
      <c r="OVI133" s="86"/>
      <c r="OVJ133" s="86"/>
      <c r="OVK133" s="86"/>
      <c r="OVL133" s="86"/>
      <c r="OVM133" s="86"/>
      <c r="OVN133" s="86"/>
      <c r="OVO133" s="86"/>
      <c r="OVP133" s="86"/>
      <c r="OVQ133" s="86"/>
      <c r="OVR133" s="86"/>
      <c r="OVS133" s="86"/>
      <c r="OVT133" s="86"/>
      <c r="OVU133" s="86"/>
      <c r="OVV133" s="86"/>
      <c r="OVW133" s="86"/>
      <c r="OVX133" s="86"/>
      <c r="OVY133" s="86"/>
      <c r="OVZ133" s="86"/>
      <c r="OWA133" s="86"/>
      <c r="OWB133" s="86"/>
      <c r="OWC133" s="86"/>
      <c r="OWD133" s="86"/>
      <c r="OWE133" s="86"/>
      <c r="OWF133" s="86"/>
      <c r="OWG133" s="86"/>
      <c r="OWH133" s="86"/>
      <c r="OWI133" s="86"/>
      <c r="OWJ133" s="86"/>
      <c r="OWK133" s="86"/>
      <c r="OWL133" s="86"/>
      <c r="OWM133" s="86"/>
      <c r="OWN133" s="86"/>
      <c r="OWO133" s="86"/>
      <c r="OWP133" s="86"/>
      <c r="OWQ133" s="86"/>
      <c r="OWR133" s="86"/>
      <c r="OWS133" s="86"/>
      <c r="OWT133" s="86"/>
      <c r="OWU133" s="86"/>
      <c r="OWV133" s="86"/>
      <c r="OWW133" s="86"/>
      <c r="OWX133" s="86"/>
      <c r="OWY133" s="86"/>
      <c r="OWZ133" s="86"/>
      <c r="OXA133" s="86"/>
      <c r="OXB133" s="86"/>
      <c r="OXC133" s="86"/>
      <c r="OXD133" s="86"/>
      <c r="OXE133" s="86"/>
      <c r="OXF133" s="86"/>
      <c r="OXG133" s="86"/>
      <c r="OXH133" s="86"/>
      <c r="OXI133" s="86"/>
      <c r="OXJ133" s="86"/>
      <c r="OXK133" s="86"/>
      <c r="OXL133" s="86"/>
      <c r="OXM133" s="86"/>
      <c r="OXN133" s="86"/>
      <c r="OXO133" s="86"/>
      <c r="OXP133" s="86"/>
      <c r="OXQ133" s="86"/>
      <c r="OXR133" s="86"/>
      <c r="OXS133" s="86"/>
      <c r="OXT133" s="86"/>
      <c r="OXU133" s="86"/>
      <c r="OXV133" s="86"/>
      <c r="OXW133" s="86"/>
      <c r="OXX133" s="86"/>
      <c r="OXY133" s="86"/>
      <c r="OXZ133" s="86"/>
      <c r="OYA133" s="86"/>
      <c r="OYB133" s="86"/>
      <c r="OYC133" s="86"/>
      <c r="OYD133" s="86"/>
      <c r="OYE133" s="86"/>
      <c r="OYF133" s="86"/>
      <c r="OYG133" s="86"/>
      <c r="OYH133" s="86"/>
      <c r="OYI133" s="86"/>
      <c r="OYJ133" s="86"/>
      <c r="OYK133" s="86"/>
      <c r="OYL133" s="86"/>
      <c r="OYM133" s="86"/>
      <c r="OYN133" s="86"/>
      <c r="OYO133" s="86"/>
      <c r="OYP133" s="86"/>
      <c r="OYQ133" s="86"/>
      <c r="OYR133" s="86"/>
      <c r="OYS133" s="86"/>
      <c r="OYT133" s="86"/>
      <c r="OYU133" s="86"/>
      <c r="OYV133" s="86"/>
      <c r="OYW133" s="86"/>
      <c r="OYX133" s="86"/>
      <c r="OYY133" s="86"/>
      <c r="OYZ133" s="86"/>
      <c r="OZA133" s="86"/>
      <c r="OZB133" s="86"/>
      <c r="OZC133" s="86"/>
      <c r="OZD133" s="86"/>
      <c r="OZE133" s="86"/>
      <c r="OZF133" s="86"/>
      <c r="OZG133" s="86"/>
      <c r="OZH133" s="86"/>
      <c r="OZI133" s="86"/>
      <c r="OZJ133" s="86"/>
      <c r="OZK133" s="86"/>
      <c r="OZL133" s="86"/>
      <c r="OZM133" s="86"/>
      <c r="OZN133" s="86"/>
      <c r="OZO133" s="86"/>
      <c r="OZP133" s="86"/>
      <c r="OZQ133" s="86"/>
      <c r="OZR133" s="86"/>
      <c r="OZS133" s="86"/>
      <c r="OZT133" s="86"/>
      <c r="OZU133" s="86"/>
      <c r="OZV133" s="86"/>
      <c r="OZW133" s="86"/>
      <c r="OZX133" s="86"/>
      <c r="OZY133" s="86"/>
      <c r="OZZ133" s="86"/>
      <c r="PAA133" s="86"/>
      <c r="PAB133" s="86"/>
      <c r="PAC133" s="86"/>
      <c r="PAD133" s="86"/>
      <c r="PAE133" s="86"/>
      <c r="PAF133" s="86"/>
      <c r="PAG133" s="86"/>
      <c r="PAH133" s="86"/>
      <c r="PAI133" s="86"/>
      <c r="PAJ133" s="86"/>
      <c r="PAK133" s="86"/>
      <c r="PAL133" s="86"/>
      <c r="PAM133" s="86"/>
      <c r="PAN133" s="86"/>
      <c r="PAO133" s="86"/>
      <c r="PAP133" s="86"/>
      <c r="PAQ133" s="86"/>
      <c r="PAR133" s="86"/>
      <c r="PAS133" s="86"/>
      <c r="PAT133" s="86"/>
      <c r="PAU133" s="86"/>
      <c r="PAV133" s="86"/>
      <c r="PAW133" s="86"/>
      <c r="PAX133" s="86"/>
      <c r="PAY133" s="86"/>
      <c r="PAZ133" s="86"/>
      <c r="PBA133" s="86"/>
      <c r="PBB133" s="86"/>
      <c r="PBC133" s="86"/>
      <c r="PBD133" s="86"/>
      <c r="PBE133" s="86"/>
      <c r="PBF133" s="86"/>
      <c r="PBG133" s="86"/>
      <c r="PBH133" s="86"/>
      <c r="PBI133" s="86"/>
      <c r="PBJ133" s="86"/>
      <c r="PBK133" s="86"/>
      <c r="PBL133" s="86"/>
      <c r="PBM133" s="86"/>
      <c r="PBN133" s="86"/>
      <c r="PBO133" s="86"/>
      <c r="PBP133" s="86"/>
      <c r="PBQ133" s="86"/>
      <c r="PBR133" s="86"/>
      <c r="PBS133" s="86"/>
      <c r="PBT133" s="86"/>
      <c r="PBU133" s="86"/>
      <c r="PBV133" s="86"/>
      <c r="PBW133" s="86"/>
      <c r="PBX133" s="86"/>
      <c r="PBY133" s="86"/>
      <c r="PBZ133" s="86"/>
      <c r="PCA133" s="86"/>
      <c r="PCB133" s="86"/>
      <c r="PCC133" s="86"/>
      <c r="PCD133" s="86"/>
      <c r="PCE133" s="86"/>
      <c r="PCF133" s="86"/>
      <c r="PCG133" s="86"/>
      <c r="PCH133" s="86"/>
      <c r="PCI133" s="86"/>
      <c r="PCJ133" s="86"/>
      <c r="PCK133" s="86"/>
      <c r="PCL133" s="86"/>
      <c r="PCM133" s="86"/>
      <c r="PCN133" s="86"/>
      <c r="PCO133" s="86"/>
      <c r="PCP133" s="86"/>
      <c r="PCQ133" s="86"/>
      <c r="PCR133" s="86"/>
      <c r="PCS133" s="86"/>
      <c r="PCT133" s="86"/>
      <c r="PCU133" s="86"/>
      <c r="PCV133" s="86"/>
      <c r="PCW133" s="86"/>
      <c r="PCX133" s="86"/>
      <c r="PCY133" s="86"/>
      <c r="PCZ133" s="86"/>
      <c r="PDA133" s="86"/>
      <c r="PDB133" s="86"/>
      <c r="PDC133" s="86"/>
      <c r="PDD133" s="86"/>
      <c r="PDE133" s="86"/>
      <c r="PDF133" s="86"/>
      <c r="PDG133" s="86"/>
      <c r="PDH133" s="86"/>
      <c r="PDI133" s="86"/>
      <c r="PDJ133" s="86"/>
      <c r="PDK133" s="86"/>
      <c r="PDL133" s="86"/>
      <c r="PDM133" s="86"/>
      <c r="PDN133" s="86"/>
      <c r="PDO133" s="86"/>
      <c r="PDP133" s="86"/>
      <c r="PDQ133" s="86"/>
      <c r="PDR133" s="86"/>
      <c r="PDS133" s="86"/>
      <c r="PDT133" s="86"/>
      <c r="PDU133" s="86"/>
      <c r="PDV133" s="86"/>
      <c r="PDW133" s="86"/>
      <c r="PDX133" s="86"/>
      <c r="PDY133" s="86"/>
      <c r="PDZ133" s="86"/>
      <c r="PEA133" s="86"/>
      <c r="PEB133" s="86"/>
      <c r="PEC133" s="86"/>
      <c r="PED133" s="86"/>
      <c r="PEE133" s="86"/>
      <c r="PEF133" s="86"/>
      <c r="PEG133" s="86"/>
      <c r="PEH133" s="86"/>
      <c r="PEI133" s="86"/>
      <c r="PEJ133" s="86"/>
      <c r="PEK133" s="86"/>
      <c r="PEL133" s="86"/>
      <c r="PEM133" s="86"/>
      <c r="PEN133" s="86"/>
      <c r="PEO133" s="86"/>
      <c r="PEP133" s="86"/>
      <c r="PEQ133" s="86"/>
      <c r="PER133" s="86"/>
      <c r="PES133" s="86"/>
      <c r="PET133" s="86"/>
      <c r="PEU133" s="86"/>
      <c r="PEV133" s="86"/>
      <c r="PEW133" s="86"/>
      <c r="PEX133" s="86"/>
      <c r="PEY133" s="86"/>
      <c r="PEZ133" s="86"/>
      <c r="PFA133" s="86"/>
      <c r="PFB133" s="86"/>
      <c r="PFC133" s="86"/>
      <c r="PFD133" s="86"/>
      <c r="PFE133" s="86"/>
      <c r="PFF133" s="86"/>
      <c r="PFG133" s="86"/>
      <c r="PFH133" s="86"/>
      <c r="PFI133" s="86"/>
      <c r="PFJ133" s="86"/>
      <c r="PFK133" s="86"/>
      <c r="PFL133" s="86"/>
      <c r="PFM133" s="86"/>
      <c r="PFN133" s="86"/>
      <c r="PFO133" s="86"/>
      <c r="PFP133" s="86"/>
      <c r="PFQ133" s="86"/>
      <c r="PFR133" s="86"/>
      <c r="PFS133" s="86"/>
      <c r="PFT133" s="86"/>
      <c r="PFU133" s="86"/>
      <c r="PFV133" s="86"/>
      <c r="PFW133" s="86"/>
      <c r="PFX133" s="86"/>
      <c r="PFY133" s="86"/>
      <c r="PFZ133" s="86"/>
      <c r="PGA133" s="86"/>
      <c r="PGB133" s="86"/>
      <c r="PGC133" s="86"/>
      <c r="PGD133" s="86"/>
      <c r="PGE133" s="86"/>
      <c r="PGF133" s="86"/>
      <c r="PGG133" s="86"/>
      <c r="PGH133" s="86"/>
      <c r="PGI133" s="86"/>
      <c r="PGJ133" s="86"/>
      <c r="PGK133" s="86"/>
      <c r="PGL133" s="86"/>
      <c r="PGM133" s="86"/>
      <c r="PGN133" s="86"/>
      <c r="PGO133" s="86"/>
      <c r="PGP133" s="86"/>
      <c r="PGQ133" s="86"/>
      <c r="PGR133" s="86"/>
      <c r="PGS133" s="86"/>
      <c r="PGT133" s="86"/>
      <c r="PGU133" s="86"/>
      <c r="PGV133" s="86"/>
      <c r="PGW133" s="86"/>
      <c r="PGX133" s="86"/>
      <c r="PGY133" s="86"/>
      <c r="PGZ133" s="86"/>
      <c r="PHA133" s="86"/>
      <c r="PHB133" s="86"/>
      <c r="PHC133" s="86"/>
      <c r="PHD133" s="86"/>
      <c r="PHE133" s="86"/>
      <c r="PHF133" s="86"/>
      <c r="PHG133" s="86"/>
      <c r="PHH133" s="86"/>
      <c r="PHI133" s="86"/>
      <c r="PHJ133" s="86"/>
      <c r="PHK133" s="86"/>
      <c r="PHL133" s="86"/>
      <c r="PHM133" s="86"/>
      <c r="PHN133" s="86"/>
      <c r="PHO133" s="86"/>
      <c r="PHP133" s="86"/>
      <c r="PHQ133" s="86"/>
      <c r="PHR133" s="86"/>
      <c r="PHS133" s="86"/>
      <c r="PHT133" s="86"/>
      <c r="PHU133" s="86"/>
      <c r="PHV133" s="86"/>
      <c r="PHW133" s="86"/>
      <c r="PHX133" s="86"/>
      <c r="PHY133" s="86"/>
      <c r="PHZ133" s="86"/>
      <c r="PIA133" s="86"/>
      <c r="PIB133" s="86"/>
      <c r="PIC133" s="86"/>
      <c r="PID133" s="86"/>
      <c r="PIE133" s="86"/>
      <c r="PIF133" s="86"/>
      <c r="PIG133" s="86"/>
      <c r="PIH133" s="86"/>
      <c r="PII133" s="86"/>
      <c r="PIJ133" s="86"/>
      <c r="PIK133" s="86"/>
      <c r="PIL133" s="86"/>
      <c r="PIM133" s="86"/>
      <c r="PIN133" s="86"/>
      <c r="PIO133" s="86"/>
      <c r="PIP133" s="86"/>
      <c r="PIQ133" s="86"/>
      <c r="PIR133" s="86"/>
      <c r="PIS133" s="86"/>
      <c r="PIT133" s="86"/>
      <c r="PIU133" s="86"/>
      <c r="PIV133" s="86"/>
      <c r="PIW133" s="86"/>
      <c r="PIX133" s="86"/>
      <c r="PIY133" s="86"/>
      <c r="PIZ133" s="86"/>
      <c r="PJA133" s="86"/>
      <c r="PJB133" s="86"/>
      <c r="PJC133" s="86"/>
      <c r="PJD133" s="86"/>
      <c r="PJE133" s="86"/>
      <c r="PJF133" s="86"/>
      <c r="PJG133" s="86"/>
      <c r="PJH133" s="86"/>
      <c r="PJI133" s="86"/>
      <c r="PJJ133" s="86"/>
      <c r="PJK133" s="86"/>
      <c r="PJL133" s="86"/>
      <c r="PJM133" s="86"/>
      <c r="PJN133" s="86"/>
      <c r="PJO133" s="86"/>
      <c r="PJP133" s="86"/>
      <c r="PJQ133" s="86"/>
      <c r="PJR133" s="86"/>
      <c r="PJS133" s="86"/>
      <c r="PJT133" s="86"/>
      <c r="PJU133" s="86"/>
      <c r="PJV133" s="86"/>
      <c r="PJW133" s="86"/>
      <c r="PJX133" s="86"/>
      <c r="PJY133" s="86"/>
      <c r="PJZ133" s="86"/>
      <c r="PKA133" s="86"/>
      <c r="PKB133" s="86"/>
      <c r="PKC133" s="86"/>
      <c r="PKD133" s="86"/>
      <c r="PKE133" s="86"/>
      <c r="PKF133" s="86"/>
      <c r="PKG133" s="86"/>
      <c r="PKH133" s="86"/>
      <c r="PKI133" s="86"/>
      <c r="PKJ133" s="86"/>
      <c r="PKK133" s="86"/>
      <c r="PKL133" s="86"/>
      <c r="PKM133" s="86"/>
      <c r="PKN133" s="86"/>
      <c r="PKO133" s="86"/>
      <c r="PKP133" s="86"/>
      <c r="PKQ133" s="86"/>
      <c r="PKR133" s="86"/>
      <c r="PKS133" s="86"/>
      <c r="PKT133" s="86"/>
      <c r="PKU133" s="86"/>
      <c r="PKV133" s="86"/>
      <c r="PKW133" s="86"/>
      <c r="PKX133" s="86"/>
      <c r="PKY133" s="86"/>
      <c r="PKZ133" s="86"/>
      <c r="PLA133" s="86"/>
      <c r="PLB133" s="86"/>
      <c r="PLC133" s="86"/>
      <c r="PLD133" s="86"/>
      <c r="PLE133" s="86"/>
      <c r="PLF133" s="86"/>
      <c r="PLG133" s="86"/>
      <c r="PLH133" s="86"/>
      <c r="PLI133" s="86"/>
      <c r="PLJ133" s="86"/>
      <c r="PLK133" s="86"/>
      <c r="PLL133" s="86"/>
      <c r="PLM133" s="86"/>
      <c r="PLN133" s="86"/>
      <c r="PLO133" s="86"/>
      <c r="PLP133" s="86"/>
      <c r="PLQ133" s="86"/>
      <c r="PLR133" s="86"/>
      <c r="PLS133" s="86"/>
      <c r="PLT133" s="86"/>
      <c r="PLU133" s="86"/>
      <c r="PLV133" s="86"/>
      <c r="PLW133" s="86"/>
      <c r="PLX133" s="86"/>
      <c r="PLY133" s="86"/>
      <c r="PLZ133" s="86"/>
      <c r="PMA133" s="86"/>
      <c r="PMB133" s="86"/>
      <c r="PMC133" s="86"/>
      <c r="PMD133" s="86"/>
      <c r="PME133" s="86"/>
      <c r="PMF133" s="86"/>
      <c r="PMG133" s="86"/>
      <c r="PMH133" s="86"/>
      <c r="PMI133" s="86"/>
      <c r="PMJ133" s="86"/>
      <c r="PMK133" s="86"/>
      <c r="PML133" s="86"/>
      <c r="PMM133" s="86"/>
      <c r="PMN133" s="86"/>
      <c r="PMO133" s="86"/>
      <c r="PMP133" s="86"/>
      <c r="PMQ133" s="86"/>
      <c r="PMR133" s="86"/>
      <c r="PMS133" s="86"/>
      <c r="PMT133" s="86"/>
      <c r="PMU133" s="86"/>
      <c r="PMV133" s="86"/>
      <c r="PMW133" s="86"/>
      <c r="PMX133" s="86"/>
      <c r="PMY133" s="86"/>
      <c r="PMZ133" s="86"/>
      <c r="PNA133" s="86"/>
      <c r="PNB133" s="86"/>
      <c r="PNC133" s="86"/>
      <c r="PND133" s="86"/>
      <c r="PNE133" s="86"/>
      <c r="PNF133" s="86"/>
      <c r="PNG133" s="86"/>
      <c r="PNH133" s="86"/>
      <c r="PNI133" s="86"/>
      <c r="PNJ133" s="86"/>
      <c r="PNK133" s="86"/>
      <c r="PNL133" s="86"/>
      <c r="PNM133" s="86"/>
      <c r="PNN133" s="86"/>
      <c r="PNO133" s="86"/>
      <c r="PNP133" s="86"/>
      <c r="PNQ133" s="86"/>
      <c r="PNR133" s="86"/>
      <c r="PNS133" s="86"/>
      <c r="PNT133" s="86"/>
      <c r="PNU133" s="86"/>
      <c r="PNV133" s="86"/>
      <c r="PNW133" s="86"/>
      <c r="PNX133" s="86"/>
      <c r="PNY133" s="86"/>
      <c r="PNZ133" s="86"/>
      <c r="POA133" s="86"/>
      <c r="POB133" s="86"/>
      <c r="POC133" s="86"/>
      <c r="POD133" s="86"/>
      <c r="POE133" s="86"/>
      <c r="POF133" s="86"/>
      <c r="POG133" s="86"/>
      <c r="POH133" s="86"/>
      <c r="POI133" s="86"/>
      <c r="POJ133" s="86"/>
      <c r="POK133" s="86"/>
      <c r="POL133" s="86"/>
      <c r="POM133" s="86"/>
      <c r="PON133" s="86"/>
      <c r="POO133" s="86"/>
      <c r="POP133" s="86"/>
      <c r="POQ133" s="86"/>
      <c r="POR133" s="86"/>
      <c r="POS133" s="86"/>
      <c r="POT133" s="86"/>
      <c r="POU133" s="86"/>
      <c r="POV133" s="86"/>
      <c r="POW133" s="86"/>
      <c r="POX133" s="86"/>
      <c r="POY133" s="86"/>
      <c r="POZ133" s="86"/>
      <c r="PPA133" s="86"/>
      <c r="PPB133" s="86"/>
      <c r="PPC133" s="86"/>
      <c r="PPD133" s="86"/>
      <c r="PPE133" s="86"/>
      <c r="PPF133" s="86"/>
      <c r="PPG133" s="86"/>
      <c r="PPH133" s="86"/>
      <c r="PPI133" s="86"/>
      <c r="PPJ133" s="86"/>
      <c r="PPK133" s="86"/>
      <c r="PPL133" s="86"/>
      <c r="PPM133" s="86"/>
      <c r="PPN133" s="86"/>
      <c r="PPO133" s="86"/>
      <c r="PPP133" s="86"/>
      <c r="PPQ133" s="86"/>
      <c r="PPR133" s="86"/>
      <c r="PPS133" s="86"/>
      <c r="PPT133" s="86"/>
      <c r="PPU133" s="86"/>
      <c r="PPV133" s="86"/>
      <c r="PPW133" s="86"/>
      <c r="PPX133" s="86"/>
      <c r="PPY133" s="86"/>
      <c r="PPZ133" s="86"/>
      <c r="PQA133" s="86"/>
      <c r="PQB133" s="86"/>
      <c r="PQC133" s="86"/>
      <c r="PQD133" s="86"/>
      <c r="PQE133" s="86"/>
      <c r="PQF133" s="86"/>
      <c r="PQG133" s="86"/>
      <c r="PQH133" s="86"/>
      <c r="PQI133" s="86"/>
      <c r="PQJ133" s="86"/>
      <c r="PQK133" s="86"/>
      <c r="PQL133" s="86"/>
      <c r="PQM133" s="86"/>
      <c r="PQN133" s="86"/>
      <c r="PQO133" s="86"/>
      <c r="PQP133" s="86"/>
      <c r="PQQ133" s="86"/>
      <c r="PQR133" s="86"/>
      <c r="PQS133" s="86"/>
      <c r="PQT133" s="86"/>
      <c r="PQU133" s="86"/>
      <c r="PQV133" s="86"/>
      <c r="PQW133" s="86"/>
      <c r="PQX133" s="86"/>
      <c r="PQY133" s="86"/>
      <c r="PQZ133" s="86"/>
      <c r="PRA133" s="86"/>
      <c r="PRB133" s="86"/>
      <c r="PRC133" s="86"/>
      <c r="PRD133" s="86"/>
      <c r="PRE133" s="86"/>
      <c r="PRF133" s="86"/>
      <c r="PRG133" s="86"/>
      <c r="PRH133" s="86"/>
      <c r="PRI133" s="86"/>
      <c r="PRJ133" s="86"/>
      <c r="PRK133" s="86"/>
      <c r="PRL133" s="86"/>
      <c r="PRM133" s="86"/>
      <c r="PRN133" s="86"/>
      <c r="PRO133" s="86"/>
      <c r="PRP133" s="86"/>
      <c r="PRQ133" s="86"/>
      <c r="PRR133" s="86"/>
      <c r="PRS133" s="86"/>
      <c r="PRT133" s="86"/>
      <c r="PRU133" s="86"/>
      <c r="PRV133" s="86"/>
      <c r="PRW133" s="86"/>
      <c r="PRX133" s="86"/>
      <c r="PRY133" s="86"/>
      <c r="PRZ133" s="86"/>
      <c r="PSA133" s="86"/>
      <c r="PSB133" s="86"/>
      <c r="PSC133" s="86"/>
      <c r="PSD133" s="86"/>
      <c r="PSE133" s="86"/>
      <c r="PSF133" s="86"/>
      <c r="PSG133" s="86"/>
      <c r="PSH133" s="86"/>
      <c r="PSI133" s="86"/>
      <c r="PSJ133" s="86"/>
      <c r="PSK133" s="86"/>
      <c r="PSL133" s="86"/>
      <c r="PSM133" s="86"/>
      <c r="PSN133" s="86"/>
      <c r="PSO133" s="86"/>
      <c r="PSP133" s="86"/>
      <c r="PSQ133" s="86"/>
      <c r="PSR133" s="86"/>
      <c r="PSS133" s="86"/>
      <c r="PST133" s="86"/>
      <c r="PSU133" s="86"/>
      <c r="PSV133" s="86"/>
      <c r="PSW133" s="86"/>
      <c r="PSX133" s="86"/>
      <c r="PSY133" s="86"/>
      <c r="PSZ133" s="86"/>
      <c r="PTA133" s="86"/>
      <c r="PTB133" s="86"/>
      <c r="PTC133" s="86"/>
      <c r="PTD133" s="86"/>
      <c r="PTE133" s="86"/>
      <c r="PTF133" s="86"/>
      <c r="PTG133" s="86"/>
      <c r="PTH133" s="86"/>
      <c r="PTI133" s="86"/>
      <c r="PTJ133" s="86"/>
      <c r="PTK133" s="86"/>
      <c r="PTL133" s="86"/>
      <c r="PTM133" s="86"/>
      <c r="PTN133" s="86"/>
      <c r="PTO133" s="86"/>
      <c r="PTP133" s="86"/>
      <c r="PTQ133" s="86"/>
      <c r="PTR133" s="86"/>
      <c r="PTS133" s="86"/>
      <c r="PTT133" s="86"/>
      <c r="PTU133" s="86"/>
      <c r="PTV133" s="86"/>
      <c r="PTW133" s="86"/>
      <c r="PTX133" s="86"/>
      <c r="PTY133" s="86"/>
      <c r="PTZ133" s="86"/>
      <c r="PUA133" s="86"/>
      <c r="PUB133" s="86"/>
      <c r="PUC133" s="86"/>
      <c r="PUD133" s="86"/>
      <c r="PUE133" s="86"/>
      <c r="PUF133" s="86"/>
      <c r="PUG133" s="86"/>
      <c r="PUH133" s="86"/>
      <c r="PUI133" s="86"/>
      <c r="PUJ133" s="86"/>
      <c r="PUK133" s="86"/>
      <c r="PUL133" s="86"/>
      <c r="PUM133" s="86"/>
      <c r="PUN133" s="86"/>
      <c r="PUO133" s="86"/>
      <c r="PUP133" s="86"/>
      <c r="PUQ133" s="86"/>
      <c r="PUR133" s="86"/>
      <c r="PUS133" s="86"/>
      <c r="PUT133" s="86"/>
      <c r="PUU133" s="86"/>
      <c r="PUV133" s="86"/>
      <c r="PUW133" s="86"/>
      <c r="PUX133" s="86"/>
      <c r="PUY133" s="86"/>
      <c r="PUZ133" s="86"/>
      <c r="PVA133" s="86"/>
      <c r="PVB133" s="86"/>
      <c r="PVC133" s="86"/>
      <c r="PVD133" s="86"/>
      <c r="PVE133" s="86"/>
      <c r="PVF133" s="86"/>
      <c r="PVG133" s="86"/>
      <c r="PVH133" s="86"/>
      <c r="PVI133" s="86"/>
      <c r="PVJ133" s="86"/>
      <c r="PVK133" s="86"/>
      <c r="PVL133" s="86"/>
      <c r="PVM133" s="86"/>
      <c r="PVN133" s="86"/>
      <c r="PVO133" s="86"/>
      <c r="PVP133" s="86"/>
      <c r="PVQ133" s="86"/>
      <c r="PVR133" s="86"/>
      <c r="PVS133" s="86"/>
      <c r="PVT133" s="86"/>
      <c r="PVU133" s="86"/>
      <c r="PVV133" s="86"/>
      <c r="PVW133" s="86"/>
      <c r="PVX133" s="86"/>
      <c r="PVY133" s="86"/>
      <c r="PVZ133" s="86"/>
      <c r="PWA133" s="86"/>
      <c r="PWB133" s="86"/>
      <c r="PWC133" s="86"/>
      <c r="PWD133" s="86"/>
      <c r="PWE133" s="86"/>
      <c r="PWF133" s="86"/>
      <c r="PWG133" s="86"/>
      <c r="PWH133" s="86"/>
      <c r="PWI133" s="86"/>
      <c r="PWJ133" s="86"/>
      <c r="PWK133" s="86"/>
      <c r="PWL133" s="86"/>
      <c r="PWM133" s="86"/>
      <c r="PWN133" s="86"/>
      <c r="PWO133" s="86"/>
      <c r="PWP133" s="86"/>
      <c r="PWQ133" s="86"/>
      <c r="PWR133" s="86"/>
      <c r="PWS133" s="86"/>
      <c r="PWT133" s="86"/>
      <c r="PWU133" s="86"/>
      <c r="PWV133" s="86"/>
      <c r="PWW133" s="86"/>
      <c r="PWX133" s="86"/>
      <c r="PWY133" s="86"/>
      <c r="PWZ133" s="86"/>
      <c r="PXA133" s="86"/>
      <c r="PXB133" s="86"/>
      <c r="PXC133" s="86"/>
      <c r="PXD133" s="86"/>
      <c r="PXE133" s="86"/>
      <c r="PXF133" s="86"/>
      <c r="PXG133" s="86"/>
      <c r="PXH133" s="86"/>
      <c r="PXI133" s="86"/>
      <c r="PXJ133" s="86"/>
      <c r="PXK133" s="86"/>
      <c r="PXL133" s="86"/>
      <c r="PXM133" s="86"/>
      <c r="PXN133" s="86"/>
      <c r="PXO133" s="86"/>
      <c r="PXP133" s="86"/>
      <c r="PXQ133" s="86"/>
      <c r="PXR133" s="86"/>
      <c r="PXS133" s="86"/>
      <c r="PXT133" s="86"/>
      <c r="PXU133" s="86"/>
      <c r="PXV133" s="86"/>
      <c r="PXW133" s="86"/>
      <c r="PXX133" s="86"/>
      <c r="PXY133" s="86"/>
      <c r="PXZ133" s="86"/>
      <c r="PYA133" s="86"/>
      <c r="PYB133" s="86"/>
      <c r="PYC133" s="86"/>
      <c r="PYD133" s="86"/>
      <c r="PYE133" s="86"/>
      <c r="PYF133" s="86"/>
      <c r="PYG133" s="86"/>
      <c r="PYH133" s="86"/>
      <c r="PYI133" s="86"/>
      <c r="PYJ133" s="86"/>
      <c r="PYK133" s="86"/>
      <c r="PYL133" s="86"/>
      <c r="PYM133" s="86"/>
      <c r="PYN133" s="86"/>
      <c r="PYO133" s="86"/>
      <c r="PYP133" s="86"/>
      <c r="PYQ133" s="86"/>
      <c r="PYR133" s="86"/>
      <c r="PYS133" s="86"/>
      <c r="PYT133" s="86"/>
      <c r="PYU133" s="86"/>
      <c r="PYV133" s="86"/>
      <c r="PYW133" s="86"/>
      <c r="PYX133" s="86"/>
      <c r="PYY133" s="86"/>
      <c r="PYZ133" s="86"/>
      <c r="PZA133" s="86"/>
      <c r="PZB133" s="86"/>
      <c r="PZC133" s="86"/>
      <c r="PZD133" s="86"/>
      <c r="PZE133" s="86"/>
      <c r="PZF133" s="86"/>
      <c r="PZG133" s="86"/>
      <c r="PZH133" s="86"/>
      <c r="PZI133" s="86"/>
      <c r="PZJ133" s="86"/>
      <c r="PZK133" s="86"/>
      <c r="PZL133" s="86"/>
      <c r="PZM133" s="86"/>
      <c r="PZN133" s="86"/>
      <c r="PZO133" s="86"/>
      <c r="PZP133" s="86"/>
      <c r="PZQ133" s="86"/>
      <c r="PZR133" s="86"/>
      <c r="PZS133" s="86"/>
      <c r="PZT133" s="86"/>
      <c r="PZU133" s="86"/>
      <c r="PZV133" s="86"/>
      <c r="PZW133" s="86"/>
      <c r="PZX133" s="86"/>
      <c r="PZY133" s="86"/>
      <c r="PZZ133" s="86"/>
      <c r="QAA133" s="86"/>
      <c r="QAB133" s="86"/>
      <c r="QAC133" s="86"/>
      <c r="QAD133" s="86"/>
      <c r="QAE133" s="86"/>
      <c r="QAF133" s="86"/>
      <c r="QAG133" s="86"/>
      <c r="QAH133" s="86"/>
      <c r="QAI133" s="86"/>
      <c r="QAJ133" s="86"/>
      <c r="QAK133" s="86"/>
      <c r="QAL133" s="86"/>
      <c r="QAM133" s="86"/>
      <c r="QAN133" s="86"/>
      <c r="QAO133" s="86"/>
      <c r="QAP133" s="86"/>
      <c r="QAQ133" s="86"/>
      <c r="QAR133" s="86"/>
      <c r="QAS133" s="86"/>
      <c r="QAT133" s="86"/>
      <c r="QAU133" s="86"/>
      <c r="QAV133" s="86"/>
      <c r="QAW133" s="86"/>
      <c r="QAX133" s="86"/>
      <c r="QAY133" s="86"/>
      <c r="QAZ133" s="86"/>
      <c r="QBA133" s="86"/>
      <c r="QBB133" s="86"/>
      <c r="QBC133" s="86"/>
      <c r="QBD133" s="86"/>
      <c r="QBE133" s="86"/>
      <c r="QBF133" s="86"/>
      <c r="QBG133" s="86"/>
      <c r="QBH133" s="86"/>
      <c r="QBI133" s="86"/>
      <c r="QBJ133" s="86"/>
      <c r="QBK133" s="86"/>
      <c r="QBL133" s="86"/>
      <c r="QBM133" s="86"/>
      <c r="QBN133" s="86"/>
      <c r="QBO133" s="86"/>
      <c r="QBP133" s="86"/>
      <c r="QBQ133" s="86"/>
      <c r="QBR133" s="86"/>
      <c r="QBS133" s="86"/>
      <c r="QBT133" s="86"/>
      <c r="QBU133" s="86"/>
      <c r="QBV133" s="86"/>
      <c r="QBW133" s="86"/>
      <c r="QBX133" s="86"/>
      <c r="QBY133" s="86"/>
      <c r="QBZ133" s="86"/>
      <c r="QCA133" s="86"/>
      <c r="QCB133" s="86"/>
      <c r="QCC133" s="86"/>
      <c r="QCD133" s="86"/>
      <c r="QCE133" s="86"/>
      <c r="QCF133" s="86"/>
      <c r="QCG133" s="86"/>
      <c r="QCH133" s="86"/>
      <c r="QCI133" s="86"/>
      <c r="QCJ133" s="86"/>
      <c r="QCK133" s="86"/>
      <c r="QCL133" s="86"/>
      <c r="QCM133" s="86"/>
      <c r="QCN133" s="86"/>
      <c r="QCO133" s="86"/>
      <c r="QCP133" s="86"/>
      <c r="QCQ133" s="86"/>
      <c r="QCR133" s="86"/>
      <c r="QCS133" s="86"/>
      <c r="QCT133" s="86"/>
      <c r="QCU133" s="86"/>
      <c r="QCV133" s="86"/>
      <c r="QCW133" s="86"/>
      <c r="QCX133" s="86"/>
      <c r="QCY133" s="86"/>
      <c r="QCZ133" s="86"/>
      <c r="QDA133" s="86"/>
      <c r="QDB133" s="86"/>
      <c r="QDC133" s="86"/>
      <c r="QDD133" s="86"/>
      <c r="QDE133" s="86"/>
      <c r="QDF133" s="86"/>
      <c r="QDG133" s="86"/>
      <c r="QDH133" s="86"/>
      <c r="QDI133" s="86"/>
      <c r="QDJ133" s="86"/>
      <c r="QDK133" s="86"/>
      <c r="QDL133" s="86"/>
      <c r="QDM133" s="86"/>
      <c r="QDN133" s="86"/>
      <c r="QDO133" s="86"/>
      <c r="QDP133" s="86"/>
      <c r="QDQ133" s="86"/>
      <c r="QDR133" s="86"/>
      <c r="QDS133" s="86"/>
      <c r="QDT133" s="86"/>
      <c r="QDU133" s="86"/>
      <c r="QDV133" s="86"/>
      <c r="QDW133" s="86"/>
      <c r="QDX133" s="86"/>
      <c r="QDY133" s="86"/>
      <c r="QDZ133" s="86"/>
      <c r="QEA133" s="86"/>
      <c r="QEB133" s="86"/>
      <c r="QEC133" s="86"/>
      <c r="QED133" s="86"/>
      <c r="QEE133" s="86"/>
      <c r="QEF133" s="86"/>
      <c r="QEG133" s="86"/>
      <c r="QEH133" s="86"/>
      <c r="QEI133" s="86"/>
      <c r="QEJ133" s="86"/>
      <c r="QEK133" s="86"/>
      <c r="QEL133" s="86"/>
      <c r="QEM133" s="86"/>
      <c r="QEN133" s="86"/>
      <c r="QEO133" s="86"/>
      <c r="QEP133" s="86"/>
      <c r="QEQ133" s="86"/>
      <c r="QER133" s="86"/>
      <c r="QES133" s="86"/>
      <c r="QET133" s="86"/>
      <c r="QEU133" s="86"/>
      <c r="QEV133" s="86"/>
      <c r="QEW133" s="86"/>
      <c r="QEX133" s="86"/>
      <c r="QEY133" s="86"/>
      <c r="QEZ133" s="86"/>
      <c r="QFA133" s="86"/>
      <c r="QFB133" s="86"/>
      <c r="QFC133" s="86"/>
      <c r="QFD133" s="86"/>
      <c r="QFE133" s="86"/>
      <c r="QFF133" s="86"/>
      <c r="QFG133" s="86"/>
      <c r="QFH133" s="86"/>
      <c r="QFI133" s="86"/>
      <c r="QFJ133" s="86"/>
      <c r="QFK133" s="86"/>
      <c r="QFL133" s="86"/>
      <c r="QFM133" s="86"/>
      <c r="QFN133" s="86"/>
      <c r="QFO133" s="86"/>
      <c r="QFP133" s="86"/>
      <c r="QFQ133" s="86"/>
      <c r="QFR133" s="86"/>
      <c r="QFS133" s="86"/>
      <c r="QFT133" s="86"/>
      <c r="QFU133" s="86"/>
      <c r="QFV133" s="86"/>
      <c r="QFW133" s="86"/>
      <c r="QFX133" s="86"/>
      <c r="QFY133" s="86"/>
      <c r="QFZ133" s="86"/>
      <c r="QGA133" s="86"/>
      <c r="QGB133" s="86"/>
      <c r="QGC133" s="86"/>
      <c r="QGD133" s="86"/>
      <c r="QGE133" s="86"/>
      <c r="QGF133" s="86"/>
      <c r="QGG133" s="86"/>
      <c r="QGH133" s="86"/>
      <c r="QGI133" s="86"/>
      <c r="QGJ133" s="86"/>
      <c r="QGK133" s="86"/>
      <c r="QGL133" s="86"/>
      <c r="QGM133" s="86"/>
      <c r="QGN133" s="86"/>
      <c r="QGO133" s="86"/>
      <c r="QGP133" s="86"/>
      <c r="QGQ133" s="86"/>
      <c r="QGR133" s="86"/>
      <c r="QGS133" s="86"/>
      <c r="QGT133" s="86"/>
      <c r="QGU133" s="86"/>
      <c r="QGV133" s="86"/>
      <c r="QGW133" s="86"/>
      <c r="QGX133" s="86"/>
      <c r="QGY133" s="86"/>
      <c r="QGZ133" s="86"/>
      <c r="QHA133" s="86"/>
      <c r="QHB133" s="86"/>
      <c r="QHC133" s="86"/>
      <c r="QHD133" s="86"/>
      <c r="QHE133" s="86"/>
      <c r="QHF133" s="86"/>
      <c r="QHG133" s="86"/>
      <c r="QHH133" s="86"/>
      <c r="QHI133" s="86"/>
      <c r="QHJ133" s="86"/>
      <c r="QHK133" s="86"/>
      <c r="QHL133" s="86"/>
      <c r="QHM133" s="86"/>
      <c r="QHN133" s="86"/>
      <c r="QHO133" s="86"/>
      <c r="QHP133" s="86"/>
      <c r="QHQ133" s="86"/>
      <c r="QHR133" s="86"/>
      <c r="QHS133" s="86"/>
      <c r="QHT133" s="86"/>
      <c r="QHU133" s="86"/>
      <c r="QHV133" s="86"/>
      <c r="QHW133" s="86"/>
      <c r="QHX133" s="86"/>
      <c r="QHY133" s="86"/>
      <c r="QHZ133" s="86"/>
      <c r="QIA133" s="86"/>
      <c r="QIB133" s="86"/>
      <c r="QIC133" s="86"/>
      <c r="QID133" s="86"/>
      <c r="QIE133" s="86"/>
      <c r="QIF133" s="86"/>
      <c r="QIG133" s="86"/>
      <c r="QIH133" s="86"/>
      <c r="QII133" s="86"/>
      <c r="QIJ133" s="86"/>
      <c r="QIK133" s="86"/>
      <c r="QIL133" s="86"/>
      <c r="QIM133" s="86"/>
      <c r="QIN133" s="86"/>
      <c r="QIO133" s="86"/>
      <c r="QIP133" s="86"/>
      <c r="QIQ133" s="86"/>
      <c r="QIR133" s="86"/>
      <c r="QIS133" s="86"/>
      <c r="QIT133" s="86"/>
      <c r="QIU133" s="86"/>
      <c r="QIV133" s="86"/>
      <c r="QIW133" s="86"/>
      <c r="QIX133" s="86"/>
      <c r="QIY133" s="86"/>
      <c r="QIZ133" s="86"/>
      <c r="QJA133" s="86"/>
      <c r="QJB133" s="86"/>
      <c r="QJC133" s="86"/>
      <c r="QJD133" s="86"/>
      <c r="QJE133" s="86"/>
      <c r="QJF133" s="86"/>
      <c r="QJG133" s="86"/>
      <c r="QJH133" s="86"/>
      <c r="QJI133" s="86"/>
      <c r="QJJ133" s="86"/>
      <c r="QJK133" s="86"/>
      <c r="QJL133" s="86"/>
      <c r="QJM133" s="86"/>
      <c r="QJN133" s="86"/>
      <c r="QJO133" s="86"/>
      <c r="QJP133" s="86"/>
      <c r="QJQ133" s="86"/>
      <c r="QJR133" s="86"/>
      <c r="QJS133" s="86"/>
      <c r="QJT133" s="86"/>
      <c r="QJU133" s="86"/>
      <c r="QJV133" s="86"/>
      <c r="QJW133" s="86"/>
      <c r="QJX133" s="86"/>
      <c r="QJY133" s="86"/>
      <c r="QJZ133" s="86"/>
      <c r="QKA133" s="86"/>
      <c r="QKB133" s="86"/>
      <c r="QKC133" s="86"/>
      <c r="QKD133" s="86"/>
      <c r="QKE133" s="86"/>
      <c r="QKF133" s="86"/>
      <c r="QKG133" s="86"/>
      <c r="QKH133" s="86"/>
      <c r="QKI133" s="86"/>
      <c r="QKJ133" s="86"/>
      <c r="QKK133" s="86"/>
      <c r="QKL133" s="86"/>
      <c r="QKM133" s="86"/>
      <c r="QKN133" s="86"/>
      <c r="QKO133" s="86"/>
      <c r="QKP133" s="86"/>
      <c r="QKQ133" s="86"/>
      <c r="QKR133" s="86"/>
      <c r="QKS133" s="86"/>
      <c r="QKT133" s="86"/>
      <c r="QKU133" s="86"/>
      <c r="QKV133" s="86"/>
      <c r="QKW133" s="86"/>
      <c r="QKX133" s="86"/>
      <c r="QKY133" s="86"/>
      <c r="QKZ133" s="86"/>
      <c r="QLA133" s="86"/>
      <c r="QLB133" s="86"/>
      <c r="QLC133" s="86"/>
      <c r="QLD133" s="86"/>
      <c r="QLE133" s="86"/>
      <c r="QLF133" s="86"/>
      <c r="QLG133" s="86"/>
      <c r="QLH133" s="86"/>
      <c r="QLI133" s="86"/>
      <c r="QLJ133" s="86"/>
      <c r="QLK133" s="86"/>
      <c r="QLL133" s="86"/>
      <c r="QLM133" s="86"/>
      <c r="QLN133" s="86"/>
      <c r="QLO133" s="86"/>
      <c r="QLP133" s="86"/>
      <c r="QLQ133" s="86"/>
      <c r="QLR133" s="86"/>
      <c r="QLS133" s="86"/>
      <c r="QLT133" s="86"/>
      <c r="QLU133" s="86"/>
      <c r="QLV133" s="86"/>
      <c r="QLW133" s="86"/>
      <c r="QLX133" s="86"/>
      <c r="QLY133" s="86"/>
      <c r="QLZ133" s="86"/>
      <c r="QMA133" s="86"/>
      <c r="QMB133" s="86"/>
      <c r="QMC133" s="86"/>
      <c r="QMD133" s="86"/>
      <c r="QME133" s="86"/>
      <c r="QMF133" s="86"/>
      <c r="QMG133" s="86"/>
      <c r="QMH133" s="86"/>
      <c r="QMI133" s="86"/>
      <c r="QMJ133" s="86"/>
      <c r="QMK133" s="86"/>
      <c r="QML133" s="86"/>
      <c r="QMM133" s="86"/>
      <c r="QMN133" s="86"/>
      <c r="QMO133" s="86"/>
      <c r="QMP133" s="86"/>
      <c r="QMQ133" s="86"/>
      <c r="QMR133" s="86"/>
      <c r="QMS133" s="86"/>
      <c r="QMT133" s="86"/>
      <c r="QMU133" s="86"/>
      <c r="QMV133" s="86"/>
      <c r="QMW133" s="86"/>
      <c r="QMX133" s="86"/>
      <c r="QMY133" s="86"/>
      <c r="QMZ133" s="86"/>
      <c r="QNA133" s="86"/>
      <c r="QNB133" s="86"/>
      <c r="QNC133" s="86"/>
      <c r="QND133" s="86"/>
      <c r="QNE133" s="86"/>
      <c r="QNF133" s="86"/>
      <c r="QNG133" s="86"/>
      <c r="QNH133" s="86"/>
      <c r="QNI133" s="86"/>
      <c r="QNJ133" s="86"/>
      <c r="QNK133" s="86"/>
      <c r="QNL133" s="86"/>
      <c r="QNM133" s="86"/>
      <c r="QNN133" s="86"/>
      <c r="QNO133" s="86"/>
      <c r="QNP133" s="86"/>
      <c r="QNQ133" s="86"/>
      <c r="QNR133" s="86"/>
      <c r="QNS133" s="86"/>
      <c r="QNT133" s="86"/>
      <c r="QNU133" s="86"/>
      <c r="QNV133" s="86"/>
      <c r="QNW133" s="86"/>
      <c r="QNX133" s="86"/>
      <c r="QNY133" s="86"/>
      <c r="QNZ133" s="86"/>
      <c r="QOA133" s="86"/>
      <c r="QOB133" s="86"/>
      <c r="QOC133" s="86"/>
      <c r="QOD133" s="86"/>
      <c r="QOE133" s="86"/>
      <c r="QOF133" s="86"/>
      <c r="QOG133" s="86"/>
      <c r="QOH133" s="86"/>
      <c r="QOI133" s="86"/>
      <c r="QOJ133" s="86"/>
      <c r="QOK133" s="86"/>
      <c r="QOL133" s="86"/>
      <c r="QOM133" s="86"/>
      <c r="QON133" s="86"/>
      <c r="QOO133" s="86"/>
      <c r="QOP133" s="86"/>
      <c r="QOQ133" s="86"/>
      <c r="QOR133" s="86"/>
      <c r="QOS133" s="86"/>
      <c r="QOT133" s="86"/>
      <c r="QOU133" s="86"/>
      <c r="QOV133" s="86"/>
      <c r="QOW133" s="86"/>
      <c r="QOX133" s="86"/>
      <c r="QOY133" s="86"/>
      <c r="QOZ133" s="86"/>
      <c r="QPA133" s="86"/>
      <c r="QPB133" s="86"/>
      <c r="QPC133" s="86"/>
      <c r="QPD133" s="86"/>
      <c r="QPE133" s="86"/>
      <c r="QPF133" s="86"/>
      <c r="QPG133" s="86"/>
      <c r="QPH133" s="86"/>
      <c r="QPI133" s="86"/>
      <c r="QPJ133" s="86"/>
      <c r="QPK133" s="86"/>
      <c r="QPL133" s="86"/>
      <c r="QPM133" s="86"/>
      <c r="QPN133" s="86"/>
      <c r="QPO133" s="86"/>
      <c r="QPP133" s="86"/>
      <c r="QPQ133" s="86"/>
      <c r="QPR133" s="86"/>
      <c r="QPS133" s="86"/>
      <c r="QPT133" s="86"/>
      <c r="QPU133" s="86"/>
      <c r="QPV133" s="86"/>
      <c r="QPW133" s="86"/>
      <c r="QPX133" s="86"/>
      <c r="QPY133" s="86"/>
      <c r="QPZ133" s="86"/>
      <c r="QQA133" s="86"/>
      <c r="QQB133" s="86"/>
      <c r="QQC133" s="86"/>
      <c r="QQD133" s="86"/>
      <c r="QQE133" s="86"/>
      <c r="QQF133" s="86"/>
      <c r="QQG133" s="86"/>
      <c r="QQH133" s="86"/>
      <c r="QQI133" s="86"/>
      <c r="QQJ133" s="86"/>
      <c r="QQK133" s="86"/>
      <c r="QQL133" s="86"/>
      <c r="QQM133" s="86"/>
      <c r="QQN133" s="86"/>
      <c r="QQO133" s="86"/>
      <c r="QQP133" s="86"/>
      <c r="QQQ133" s="86"/>
      <c r="QQR133" s="86"/>
      <c r="QQS133" s="86"/>
      <c r="QQT133" s="86"/>
      <c r="QQU133" s="86"/>
      <c r="QQV133" s="86"/>
      <c r="QQW133" s="86"/>
      <c r="QQX133" s="86"/>
      <c r="QQY133" s="86"/>
      <c r="QQZ133" s="86"/>
      <c r="QRA133" s="86"/>
      <c r="QRB133" s="86"/>
      <c r="QRC133" s="86"/>
      <c r="QRD133" s="86"/>
      <c r="QRE133" s="86"/>
      <c r="QRF133" s="86"/>
      <c r="QRG133" s="86"/>
      <c r="QRH133" s="86"/>
      <c r="QRI133" s="86"/>
      <c r="QRJ133" s="86"/>
      <c r="QRK133" s="86"/>
      <c r="QRL133" s="86"/>
      <c r="QRM133" s="86"/>
      <c r="QRN133" s="86"/>
      <c r="QRO133" s="86"/>
      <c r="QRP133" s="86"/>
      <c r="QRQ133" s="86"/>
      <c r="QRR133" s="86"/>
      <c r="QRS133" s="86"/>
      <c r="QRT133" s="86"/>
      <c r="QRU133" s="86"/>
      <c r="QRV133" s="86"/>
      <c r="QRW133" s="86"/>
      <c r="QRX133" s="86"/>
      <c r="QRY133" s="86"/>
      <c r="QRZ133" s="86"/>
      <c r="QSA133" s="86"/>
      <c r="QSB133" s="86"/>
      <c r="QSC133" s="86"/>
      <c r="QSD133" s="86"/>
      <c r="QSE133" s="86"/>
      <c r="QSF133" s="86"/>
      <c r="QSG133" s="86"/>
      <c r="QSH133" s="86"/>
      <c r="QSI133" s="86"/>
      <c r="QSJ133" s="86"/>
      <c r="QSK133" s="86"/>
      <c r="QSL133" s="86"/>
      <c r="QSM133" s="86"/>
      <c r="QSN133" s="86"/>
      <c r="QSO133" s="86"/>
      <c r="QSP133" s="86"/>
      <c r="QSQ133" s="86"/>
      <c r="QSR133" s="86"/>
      <c r="QSS133" s="86"/>
      <c r="QST133" s="86"/>
      <c r="QSU133" s="86"/>
      <c r="QSV133" s="86"/>
      <c r="QSW133" s="86"/>
      <c r="QSX133" s="86"/>
      <c r="QSY133" s="86"/>
      <c r="QSZ133" s="86"/>
      <c r="QTA133" s="86"/>
      <c r="QTB133" s="86"/>
      <c r="QTC133" s="86"/>
      <c r="QTD133" s="86"/>
      <c r="QTE133" s="86"/>
      <c r="QTF133" s="86"/>
      <c r="QTG133" s="86"/>
      <c r="QTH133" s="86"/>
      <c r="QTI133" s="86"/>
      <c r="QTJ133" s="86"/>
      <c r="QTK133" s="86"/>
      <c r="QTL133" s="86"/>
      <c r="QTM133" s="86"/>
      <c r="QTN133" s="86"/>
      <c r="QTO133" s="86"/>
      <c r="QTP133" s="86"/>
      <c r="QTQ133" s="86"/>
      <c r="QTR133" s="86"/>
      <c r="QTS133" s="86"/>
      <c r="QTT133" s="86"/>
      <c r="QTU133" s="86"/>
      <c r="QTV133" s="86"/>
      <c r="QTW133" s="86"/>
      <c r="QTX133" s="86"/>
      <c r="QTY133" s="86"/>
      <c r="QTZ133" s="86"/>
      <c r="QUA133" s="86"/>
      <c r="QUB133" s="86"/>
      <c r="QUC133" s="86"/>
      <c r="QUD133" s="86"/>
      <c r="QUE133" s="86"/>
      <c r="QUF133" s="86"/>
      <c r="QUG133" s="86"/>
      <c r="QUH133" s="86"/>
      <c r="QUI133" s="86"/>
      <c r="QUJ133" s="86"/>
      <c r="QUK133" s="86"/>
      <c r="QUL133" s="86"/>
      <c r="QUM133" s="86"/>
      <c r="QUN133" s="86"/>
      <c r="QUO133" s="86"/>
      <c r="QUP133" s="86"/>
      <c r="QUQ133" s="86"/>
      <c r="QUR133" s="86"/>
      <c r="QUS133" s="86"/>
      <c r="QUT133" s="86"/>
      <c r="QUU133" s="86"/>
      <c r="QUV133" s="86"/>
      <c r="QUW133" s="86"/>
      <c r="QUX133" s="86"/>
      <c r="QUY133" s="86"/>
      <c r="QUZ133" s="86"/>
      <c r="QVA133" s="86"/>
      <c r="QVB133" s="86"/>
      <c r="QVC133" s="86"/>
      <c r="QVD133" s="86"/>
      <c r="QVE133" s="86"/>
      <c r="QVF133" s="86"/>
      <c r="QVG133" s="86"/>
      <c r="QVH133" s="86"/>
      <c r="QVI133" s="86"/>
      <c r="QVJ133" s="86"/>
      <c r="QVK133" s="86"/>
      <c r="QVL133" s="86"/>
      <c r="QVM133" s="86"/>
      <c r="QVN133" s="86"/>
      <c r="QVO133" s="86"/>
      <c r="QVP133" s="86"/>
      <c r="QVQ133" s="86"/>
      <c r="QVR133" s="86"/>
      <c r="QVS133" s="86"/>
      <c r="QVT133" s="86"/>
      <c r="QVU133" s="86"/>
      <c r="QVV133" s="86"/>
      <c r="QVW133" s="86"/>
      <c r="QVX133" s="86"/>
      <c r="QVY133" s="86"/>
      <c r="QVZ133" s="86"/>
      <c r="QWA133" s="86"/>
      <c r="QWB133" s="86"/>
      <c r="QWC133" s="86"/>
      <c r="QWD133" s="86"/>
      <c r="QWE133" s="86"/>
      <c r="QWF133" s="86"/>
      <c r="QWG133" s="86"/>
      <c r="QWH133" s="86"/>
      <c r="QWI133" s="86"/>
      <c r="QWJ133" s="86"/>
      <c r="QWK133" s="86"/>
      <c r="QWL133" s="86"/>
      <c r="QWM133" s="86"/>
      <c r="QWN133" s="86"/>
      <c r="QWO133" s="86"/>
      <c r="QWP133" s="86"/>
      <c r="QWQ133" s="86"/>
      <c r="QWR133" s="86"/>
      <c r="QWS133" s="86"/>
      <c r="QWT133" s="86"/>
      <c r="QWU133" s="86"/>
      <c r="QWV133" s="86"/>
      <c r="QWW133" s="86"/>
      <c r="QWX133" s="86"/>
      <c r="QWY133" s="86"/>
      <c r="QWZ133" s="86"/>
      <c r="QXA133" s="86"/>
      <c r="QXB133" s="86"/>
      <c r="QXC133" s="86"/>
      <c r="QXD133" s="86"/>
      <c r="QXE133" s="86"/>
      <c r="QXF133" s="86"/>
      <c r="QXG133" s="86"/>
      <c r="QXH133" s="86"/>
      <c r="QXI133" s="86"/>
      <c r="QXJ133" s="86"/>
      <c r="QXK133" s="86"/>
      <c r="QXL133" s="86"/>
      <c r="QXM133" s="86"/>
      <c r="QXN133" s="86"/>
      <c r="QXO133" s="86"/>
      <c r="QXP133" s="86"/>
      <c r="QXQ133" s="86"/>
      <c r="QXR133" s="86"/>
      <c r="QXS133" s="86"/>
      <c r="QXT133" s="86"/>
      <c r="QXU133" s="86"/>
      <c r="QXV133" s="86"/>
      <c r="QXW133" s="86"/>
      <c r="QXX133" s="86"/>
      <c r="QXY133" s="86"/>
      <c r="QXZ133" s="86"/>
      <c r="QYA133" s="86"/>
      <c r="QYB133" s="86"/>
      <c r="QYC133" s="86"/>
      <c r="QYD133" s="86"/>
      <c r="QYE133" s="86"/>
      <c r="QYF133" s="86"/>
      <c r="QYG133" s="86"/>
      <c r="QYH133" s="86"/>
      <c r="QYI133" s="86"/>
      <c r="QYJ133" s="86"/>
      <c r="QYK133" s="86"/>
      <c r="QYL133" s="86"/>
      <c r="QYM133" s="86"/>
      <c r="QYN133" s="86"/>
      <c r="QYO133" s="86"/>
      <c r="QYP133" s="86"/>
      <c r="QYQ133" s="86"/>
      <c r="QYR133" s="86"/>
      <c r="QYS133" s="86"/>
      <c r="QYT133" s="86"/>
      <c r="QYU133" s="86"/>
      <c r="QYV133" s="86"/>
      <c r="QYW133" s="86"/>
      <c r="QYX133" s="86"/>
      <c r="QYY133" s="86"/>
      <c r="QYZ133" s="86"/>
      <c r="QZA133" s="86"/>
      <c r="QZB133" s="86"/>
      <c r="QZC133" s="86"/>
      <c r="QZD133" s="86"/>
      <c r="QZE133" s="86"/>
      <c r="QZF133" s="86"/>
      <c r="QZG133" s="86"/>
      <c r="QZH133" s="86"/>
      <c r="QZI133" s="86"/>
      <c r="QZJ133" s="86"/>
      <c r="QZK133" s="86"/>
      <c r="QZL133" s="86"/>
      <c r="QZM133" s="86"/>
      <c r="QZN133" s="86"/>
      <c r="QZO133" s="86"/>
      <c r="QZP133" s="86"/>
      <c r="QZQ133" s="86"/>
      <c r="QZR133" s="86"/>
      <c r="QZS133" s="86"/>
      <c r="QZT133" s="86"/>
      <c r="QZU133" s="86"/>
      <c r="QZV133" s="86"/>
      <c r="QZW133" s="86"/>
      <c r="QZX133" s="86"/>
      <c r="QZY133" s="86"/>
      <c r="QZZ133" s="86"/>
      <c r="RAA133" s="86"/>
      <c r="RAB133" s="86"/>
      <c r="RAC133" s="86"/>
      <c r="RAD133" s="86"/>
      <c r="RAE133" s="86"/>
      <c r="RAF133" s="86"/>
      <c r="RAG133" s="86"/>
      <c r="RAH133" s="86"/>
      <c r="RAI133" s="86"/>
      <c r="RAJ133" s="86"/>
      <c r="RAK133" s="86"/>
      <c r="RAL133" s="86"/>
      <c r="RAM133" s="86"/>
      <c r="RAN133" s="86"/>
      <c r="RAO133" s="86"/>
      <c r="RAP133" s="86"/>
      <c r="RAQ133" s="86"/>
      <c r="RAR133" s="86"/>
      <c r="RAS133" s="86"/>
      <c r="RAT133" s="86"/>
      <c r="RAU133" s="86"/>
      <c r="RAV133" s="86"/>
      <c r="RAW133" s="86"/>
      <c r="RAX133" s="86"/>
      <c r="RAY133" s="86"/>
      <c r="RAZ133" s="86"/>
      <c r="RBA133" s="86"/>
      <c r="RBB133" s="86"/>
      <c r="RBC133" s="86"/>
      <c r="RBD133" s="86"/>
      <c r="RBE133" s="86"/>
      <c r="RBF133" s="86"/>
      <c r="RBG133" s="86"/>
      <c r="RBH133" s="86"/>
      <c r="RBI133" s="86"/>
      <c r="RBJ133" s="86"/>
      <c r="RBK133" s="86"/>
      <c r="RBL133" s="86"/>
      <c r="RBM133" s="86"/>
      <c r="RBN133" s="86"/>
      <c r="RBO133" s="86"/>
      <c r="RBP133" s="86"/>
      <c r="RBQ133" s="86"/>
      <c r="RBR133" s="86"/>
      <c r="RBS133" s="86"/>
      <c r="RBT133" s="86"/>
      <c r="RBU133" s="86"/>
      <c r="RBV133" s="86"/>
      <c r="RBW133" s="86"/>
      <c r="RBX133" s="86"/>
      <c r="RBY133" s="86"/>
      <c r="RBZ133" s="86"/>
      <c r="RCA133" s="86"/>
      <c r="RCB133" s="86"/>
      <c r="RCC133" s="86"/>
      <c r="RCD133" s="86"/>
      <c r="RCE133" s="86"/>
      <c r="RCF133" s="86"/>
      <c r="RCG133" s="86"/>
      <c r="RCH133" s="86"/>
      <c r="RCI133" s="86"/>
      <c r="RCJ133" s="86"/>
      <c r="RCK133" s="86"/>
      <c r="RCL133" s="86"/>
      <c r="RCM133" s="86"/>
      <c r="RCN133" s="86"/>
      <c r="RCO133" s="86"/>
      <c r="RCP133" s="86"/>
      <c r="RCQ133" s="86"/>
      <c r="RCR133" s="86"/>
      <c r="RCS133" s="86"/>
      <c r="RCT133" s="86"/>
      <c r="RCU133" s="86"/>
      <c r="RCV133" s="86"/>
      <c r="RCW133" s="86"/>
      <c r="RCX133" s="86"/>
      <c r="RCY133" s="86"/>
      <c r="RCZ133" s="86"/>
      <c r="RDA133" s="86"/>
      <c r="RDB133" s="86"/>
      <c r="RDC133" s="86"/>
      <c r="RDD133" s="86"/>
      <c r="RDE133" s="86"/>
      <c r="RDF133" s="86"/>
      <c r="RDG133" s="86"/>
      <c r="RDH133" s="86"/>
      <c r="RDI133" s="86"/>
      <c r="RDJ133" s="86"/>
      <c r="RDK133" s="86"/>
      <c r="RDL133" s="86"/>
      <c r="RDM133" s="86"/>
      <c r="RDN133" s="86"/>
      <c r="RDO133" s="86"/>
      <c r="RDP133" s="86"/>
      <c r="RDQ133" s="86"/>
      <c r="RDR133" s="86"/>
      <c r="RDS133" s="86"/>
      <c r="RDT133" s="86"/>
      <c r="RDU133" s="86"/>
      <c r="RDV133" s="86"/>
      <c r="RDW133" s="86"/>
      <c r="RDX133" s="86"/>
      <c r="RDY133" s="86"/>
      <c r="RDZ133" s="86"/>
      <c r="REA133" s="86"/>
      <c r="REB133" s="86"/>
      <c r="REC133" s="86"/>
      <c r="RED133" s="86"/>
      <c r="REE133" s="86"/>
      <c r="REF133" s="86"/>
      <c r="REG133" s="86"/>
      <c r="REH133" s="86"/>
      <c r="REI133" s="86"/>
      <c r="REJ133" s="86"/>
      <c r="REK133" s="86"/>
      <c r="REL133" s="86"/>
      <c r="REM133" s="86"/>
      <c r="REN133" s="86"/>
      <c r="REO133" s="86"/>
      <c r="REP133" s="86"/>
      <c r="REQ133" s="86"/>
      <c r="RER133" s="86"/>
      <c r="RES133" s="86"/>
      <c r="RET133" s="86"/>
      <c r="REU133" s="86"/>
      <c r="REV133" s="86"/>
      <c r="REW133" s="86"/>
      <c r="REX133" s="86"/>
      <c r="REY133" s="86"/>
      <c r="REZ133" s="86"/>
      <c r="RFA133" s="86"/>
      <c r="RFB133" s="86"/>
      <c r="RFC133" s="86"/>
      <c r="RFD133" s="86"/>
      <c r="RFE133" s="86"/>
      <c r="RFF133" s="86"/>
      <c r="RFG133" s="86"/>
      <c r="RFH133" s="86"/>
      <c r="RFI133" s="86"/>
      <c r="RFJ133" s="86"/>
      <c r="RFK133" s="86"/>
      <c r="RFL133" s="86"/>
      <c r="RFM133" s="86"/>
      <c r="RFN133" s="86"/>
      <c r="RFO133" s="86"/>
      <c r="RFP133" s="86"/>
      <c r="RFQ133" s="86"/>
      <c r="RFR133" s="86"/>
      <c r="RFS133" s="86"/>
      <c r="RFT133" s="86"/>
      <c r="RFU133" s="86"/>
      <c r="RFV133" s="86"/>
      <c r="RFW133" s="86"/>
      <c r="RFX133" s="86"/>
      <c r="RFY133" s="86"/>
      <c r="RFZ133" s="86"/>
      <c r="RGA133" s="86"/>
      <c r="RGB133" s="86"/>
      <c r="RGC133" s="86"/>
      <c r="RGD133" s="86"/>
      <c r="RGE133" s="86"/>
      <c r="RGF133" s="86"/>
      <c r="RGG133" s="86"/>
      <c r="RGH133" s="86"/>
      <c r="RGI133" s="86"/>
      <c r="RGJ133" s="86"/>
      <c r="RGK133" s="86"/>
      <c r="RGL133" s="86"/>
      <c r="RGM133" s="86"/>
      <c r="RGN133" s="86"/>
      <c r="RGO133" s="86"/>
      <c r="RGP133" s="86"/>
      <c r="RGQ133" s="86"/>
      <c r="RGR133" s="86"/>
      <c r="RGS133" s="86"/>
      <c r="RGT133" s="86"/>
      <c r="RGU133" s="86"/>
      <c r="RGV133" s="86"/>
      <c r="RGW133" s="86"/>
      <c r="RGX133" s="86"/>
      <c r="RGY133" s="86"/>
      <c r="RGZ133" s="86"/>
      <c r="RHA133" s="86"/>
      <c r="RHB133" s="86"/>
      <c r="RHC133" s="86"/>
      <c r="RHD133" s="86"/>
      <c r="RHE133" s="86"/>
      <c r="RHF133" s="86"/>
      <c r="RHG133" s="86"/>
      <c r="RHH133" s="86"/>
      <c r="RHI133" s="86"/>
      <c r="RHJ133" s="86"/>
      <c r="RHK133" s="86"/>
      <c r="RHL133" s="86"/>
      <c r="RHM133" s="86"/>
      <c r="RHN133" s="86"/>
      <c r="RHO133" s="86"/>
      <c r="RHP133" s="86"/>
      <c r="RHQ133" s="86"/>
      <c r="RHR133" s="86"/>
      <c r="RHS133" s="86"/>
      <c r="RHT133" s="86"/>
      <c r="RHU133" s="86"/>
      <c r="RHV133" s="86"/>
      <c r="RHW133" s="86"/>
      <c r="RHX133" s="86"/>
      <c r="RHY133" s="86"/>
      <c r="RHZ133" s="86"/>
      <c r="RIA133" s="86"/>
      <c r="RIB133" s="86"/>
      <c r="RIC133" s="86"/>
      <c r="RID133" s="86"/>
      <c r="RIE133" s="86"/>
      <c r="RIF133" s="86"/>
      <c r="RIG133" s="86"/>
      <c r="RIH133" s="86"/>
      <c r="RII133" s="86"/>
      <c r="RIJ133" s="86"/>
      <c r="RIK133" s="86"/>
      <c r="RIL133" s="86"/>
      <c r="RIM133" s="86"/>
      <c r="RIN133" s="86"/>
      <c r="RIO133" s="86"/>
      <c r="RIP133" s="86"/>
      <c r="RIQ133" s="86"/>
      <c r="RIR133" s="86"/>
      <c r="RIS133" s="86"/>
      <c r="RIT133" s="86"/>
      <c r="RIU133" s="86"/>
      <c r="RIV133" s="86"/>
      <c r="RIW133" s="86"/>
      <c r="RIX133" s="86"/>
      <c r="RIY133" s="86"/>
      <c r="RIZ133" s="86"/>
      <c r="RJA133" s="86"/>
      <c r="RJB133" s="86"/>
      <c r="RJC133" s="86"/>
      <c r="RJD133" s="86"/>
      <c r="RJE133" s="86"/>
      <c r="RJF133" s="86"/>
      <c r="RJG133" s="86"/>
      <c r="RJH133" s="86"/>
      <c r="RJI133" s="86"/>
      <c r="RJJ133" s="86"/>
      <c r="RJK133" s="86"/>
      <c r="RJL133" s="86"/>
      <c r="RJM133" s="86"/>
      <c r="RJN133" s="86"/>
      <c r="RJO133" s="86"/>
      <c r="RJP133" s="86"/>
      <c r="RJQ133" s="86"/>
      <c r="RJR133" s="86"/>
      <c r="RJS133" s="86"/>
      <c r="RJT133" s="86"/>
      <c r="RJU133" s="86"/>
      <c r="RJV133" s="86"/>
      <c r="RJW133" s="86"/>
      <c r="RJX133" s="86"/>
      <c r="RJY133" s="86"/>
      <c r="RJZ133" s="86"/>
      <c r="RKA133" s="86"/>
      <c r="RKB133" s="86"/>
      <c r="RKC133" s="86"/>
      <c r="RKD133" s="86"/>
      <c r="RKE133" s="86"/>
      <c r="RKF133" s="86"/>
      <c r="RKG133" s="86"/>
      <c r="RKH133" s="86"/>
      <c r="RKI133" s="86"/>
      <c r="RKJ133" s="86"/>
      <c r="RKK133" s="86"/>
      <c r="RKL133" s="86"/>
      <c r="RKM133" s="86"/>
      <c r="RKN133" s="86"/>
      <c r="RKO133" s="86"/>
      <c r="RKP133" s="86"/>
      <c r="RKQ133" s="86"/>
      <c r="RKR133" s="86"/>
      <c r="RKS133" s="86"/>
      <c r="RKT133" s="86"/>
      <c r="RKU133" s="86"/>
      <c r="RKV133" s="86"/>
      <c r="RKW133" s="86"/>
      <c r="RKX133" s="86"/>
      <c r="RKY133" s="86"/>
      <c r="RKZ133" s="86"/>
      <c r="RLA133" s="86"/>
      <c r="RLB133" s="86"/>
      <c r="RLC133" s="86"/>
      <c r="RLD133" s="86"/>
      <c r="RLE133" s="86"/>
      <c r="RLF133" s="86"/>
      <c r="RLG133" s="86"/>
      <c r="RLH133" s="86"/>
      <c r="RLI133" s="86"/>
      <c r="RLJ133" s="86"/>
      <c r="RLK133" s="86"/>
      <c r="RLL133" s="86"/>
      <c r="RLM133" s="86"/>
      <c r="RLN133" s="86"/>
      <c r="RLO133" s="86"/>
      <c r="RLP133" s="86"/>
      <c r="RLQ133" s="86"/>
      <c r="RLR133" s="86"/>
      <c r="RLS133" s="86"/>
      <c r="RLT133" s="86"/>
      <c r="RLU133" s="86"/>
      <c r="RLV133" s="86"/>
      <c r="RLW133" s="86"/>
      <c r="RLX133" s="86"/>
      <c r="RLY133" s="86"/>
      <c r="RLZ133" s="86"/>
      <c r="RMA133" s="86"/>
      <c r="RMB133" s="86"/>
      <c r="RMC133" s="86"/>
      <c r="RMD133" s="86"/>
      <c r="RME133" s="86"/>
      <c r="RMF133" s="86"/>
      <c r="RMG133" s="86"/>
      <c r="RMH133" s="86"/>
      <c r="RMI133" s="86"/>
      <c r="RMJ133" s="86"/>
      <c r="RMK133" s="86"/>
      <c r="RML133" s="86"/>
      <c r="RMM133" s="86"/>
      <c r="RMN133" s="86"/>
      <c r="RMO133" s="86"/>
      <c r="RMP133" s="86"/>
      <c r="RMQ133" s="86"/>
      <c r="RMR133" s="86"/>
      <c r="RMS133" s="86"/>
      <c r="RMT133" s="86"/>
      <c r="RMU133" s="86"/>
      <c r="RMV133" s="86"/>
      <c r="RMW133" s="86"/>
      <c r="RMX133" s="86"/>
      <c r="RMY133" s="86"/>
      <c r="RMZ133" s="86"/>
      <c r="RNA133" s="86"/>
      <c r="RNB133" s="86"/>
      <c r="RNC133" s="86"/>
      <c r="RND133" s="86"/>
      <c r="RNE133" s="86"/>
      <c r="RNF133" s="86"/>
      <c r="RNG133" s="86"/>
      <c r="RNH133" s="86"/>
      <c r="RNI133" s="86"/>
      <c r="RNJ133" s="86"/>
      <c r="RNK133" s="86"/>
      <c r="RNL133" s="86"/>
      <c r="RNM133" s="86"/>
      <c r="RNN133" s="86"/>
      <c r="RNO133" s="86"/>
      <c r="RNP133" s="86"/>
      <c r="RNQ133" s="86"/>
      <c r="RNR133" s="86"/>
      <c r="RNS133" s="86"/>
      <c r="RNT133" s="86"/>
      <c r="RNU133" s="86"/>
      <c r="RNV133" s="86"/>
      <c r="RNW133" s="86"/>
      <c r="RNX133" s="86"/>
      <c r="RNY133" s="86"/>
      <c r="RNZ133" s="86"/>
      <c r="ROA133" s="86"/>
      <c r="ROB133" s="86"/>
      <c r="ROC133" s="86"/>
      <c r="ROD133" s="86"/>
      <c r="ROE133" s="86"/>
      <c r="ROF133" s="86"/>
      <c r="ROG133" s="86"/>
      <c r="ROH133" s="86"/>
      <c r="ROI133" s="86"/>
      <c r="ROJ133" s="86"/>
      <c r="ROK133" s="86"/>
      <c r="ROL133" s="86"/>
      <c r="ROM133" s="86"/>
      <c r="RON133" s="86"/>
      <c r="ROO133" s="86"/>
      <c r="ROP133" s="86"/>
      <c r="ROQ133" s="86"/>
      <c r="ROR133" s="86"/>
      <c r="ROS133" s="86"/>
      <c r="ROT133" s="86"/>
      <c r="ROU133" s="86"/>
      <c r="ROV133" s="86"/>
      <c r="ROW133" s="86"/>
      <c r="ROX133" s="86"/>
      <c r="ROY133" s="86"/>
      <c r="ROZ133" s="86"/>
      <c r="RPA133" s="86"/>
      <c r="RPB133" s="86"/>
      <c r="RPC133" s="86"/>
      <c r="RPD133" s="86"/>
      <c r="RPE133" s="86"/>
      <c r="RPF133" s="86"/>
      <c r="RPG133" s="86"/>
      <c r="RPH133" s="86"/>
      <c r="RPI133" s="86"/>
      <c r="RPJ133" s="86"/>
      <c r="RPK133" s="86"/>
      <c r="RPL133" s="86"/>
      <c r="RPM133" s="86"/>
      <c r="RPN133" s="86"/>
      <c r="RPO133" s="86"/>
      <c r="RPP133" s="86"/>
      <c r="RPQ133" s="86"/>
      <c r="RPR133" s="86"/>
      <c r="RPS133" s="86"/>
      <c r="RPT133" s="86"/>
      <c r="RPU133" s="86"/>
      <c r="RPV133" s="86"/>
      <c r="RPW133" s="86"/>
      <c r="RPX133" s="86"/>
      <c r="RPY133" s="86"/>
      <c r="RPZ133" s="86"/>
      <c r="RQA133" s="86"/>
      <c r="RQB133" s="86"/>
      <c r="RQC133" s="86"/>
      <c r="RQD133" s="86"/>
      <c r="RQE133" s="86"/>
      <c r="RQF133" s="86"/>
      <c r="RQG133" s="86"/>
      <c r="RQH133" s="86"/>
      <c r="RQI133" s="86"/>
      <c r="RQJ133" s="86"/>
      <c r="RQK133" s="86"/>
      <c r="RQL133" s="86"/>
      <c r="RQM133" s="86"/>
      <c r="RQN133" s="86"/>
      <c r="RQO133" s="86"/>
      <c r="RQP133" s="86"/>
      <c r="RQQ133" s="86"/>
      <c r="RQR133" s="86"/>
      <c r="RQS133" s="86"/>
      <c r="RQT133" s="86"/>
      <c r="RQU133" s="86"/>
      <c r="RQV133" s="86"/>
      <c r="RQW133" s="86"/>
      <c r="RQX133" s="86"/>
      <c r="RQY133" s="86"/>
      <c r="RQZ133" s="86"/>
      <c r="RRA133" s="86"/>
      <c r="RRB133" s="86"/>
      <c r="RRC133" s="86"/>
      <c r="RRD133" s="86"/>
      <c r="RRE133" s="86"/>
      <c r="RRF133" s="86"/>
      <c r="RRG133" s="86"/>
      <c r="RRH133" s="86"/>
      <c r="RRI133" s="86"/>
      <c r="RRJ133" s="86"/>
      <c r="RRK133" s="86"/>
      <c r="RRL133" s="86"/>
      <c r="RRM133" s="86"/>
      <c r="RRN133" s="86"/>
      <c r="RRO133" s="86"/>
      <c r="RRP133" s="86"/>
      <c r="RRQ133" s="86"/>
      <c r="RRR133" s="86"/>
      <c r="RRS133" s="86"/>
      <c r="RRT133" s="86"/>
      <c r="RRU133" s="86"/>
      <c r="RRV133" s="86"/>
      <c r="RRW133" s="86"/>
      <c r="RRX133" s="86"/>
      <c r="RRY133" s="86"/>
      <c r="RRZ133" s="86"/>
      <c r="RSA133" s="86"/>
      <c r="RSB133" s="86"/>
      <c r="RSC133" s="86"/>
      <c r="RSD133" s="86"/>
      <c r="RSE133" s="86"/>
      <c r="RSF133" s="86"/>
      <c r="RSG133" s="86"/>
      <c r="RSH133" s="86"/>
      <c r="RSI133" s="86"/>
      <c r="RSJ133" s="86"/>
      <c r="RSK133" s="86"/>
      <c r="RSL133" s="86"/>
      <c r="RSM133" s="86"/>
      <c r="RSN133" s="86"/>
      <c r="RSO133" s="86"/>
      <c r="RSP133" s="86"/>
      <c r="RSQ133" s="86"/>
      <c r="RSR133" s="86"/>
      <c r="RSS133" s="86"/>
      <c r="RST133" s="86"/>
      <c r="RSU133" s="86"/>
      <c r="RSV133" s="86"/>
      <c r="RSW133" s="86"/>
      <c r="RSX133" s="86"/>
      <c r="RSY133" s="86"/>
      <c r="RSZ133" s="86"/>
      <c r="RTA133" s="86"/>
      <c r="RTB133" s="86"/>
      <c r="RTC133" s="86"/>
      <c r="RTD133" s="86"/>
      <c r="RTE133" s="86"/>
      <c r="RTF133" s="86"/>
      <c r="RTG133" s="86"/>
      <c r="RTH133" s="86"/>
      <c r="RTI133" s="86"/>
      <c r="RTJ133" s="86"/>
      <c r="RTK133" s="86"/>
      <c r="RTL133" s="86"/>
      <c r="RTM133" s="86"/>
      <c r="RTN133" s="86"/>
      <c r="RTO133" s="86"/>
      <c r="RTP133" s="86"/>
      <c r="RTQ133" s="86"/>
      <c r="RTR133" s="86"/>
      <c r="RTS133" s="86"/>
      <c r="RTT133" s="86"/>
      <c r="RTU133" s="86"/>
      <c r="RTV133" s="86"/>
      <c r="RTW133" s="86"/>
      <c r="RTX133" s="86"/>
      <c r="RTY133" s="86"/>
      <c r="RTZ133" s="86"/>
      <c r="RUA133" s="86"/>
      <c r="RUB133" s="86"/>
      <c r="RUC133" s="86"/>
      <c r="RUD133" s="86"/>
      <c r="RUE133" s="86"/>
      <c r="RUF133" s="86"/>
      <c r="RUG133" s="86"/>
      <c r="RUH133" s="86"/>
      <c r="RUI133" s="86"/>
      <c r="RUJ133" s="86"/>
      <c r="RUK133" s="86"/>
      <c r="RUL133" s="86"/>
      <c r="RUM133" s="86"/>
      <c r="RUN133" s="86"/>
      <c r="RUO133" s="86"/>
      <c r="RUP133" s="86"/>
      <c r="RUQ133" s="86"/>
      <c r="RUR133" s="86"/>
      <c r="RUS133" s="86"/>
      <c r="RUT133" s="86"/>
      <c r="RUU133" s="86"/>
      <c r="RUV133" s="86"/>
      <c r="RUW133" s="86"/>
      <c r="RUX133" s="86"/>
      <c r="RUY133" s="86"/>
      <c r="RUZ133" s="86"/>
      <c r="RVA133" s="86"/>
      <c r="RVB133" s="86"/>
      <c r="RVC133" s="86"/>
      <c r="RVD133" s="86"/>
      <c r="RVE133" s="86"/>
      <c r="RVF133" s="86"/>
      <c r="RVG133" s="86"/>
      <c r="RVH133" s="86"/>
      <c r="RVI133" s="86"/>
      <c r="RVJ133" s="86"/>
      <c r="RVK133" s="86"/>
      <c r="RVL133" s="86"/>
      <c r="RVM133" s="86"/>
      <c r="RVN133" s="86"/>
      <c r="RVO133" s="86"/>
      <c r="RVP133" s="86"/>
      <c r="RVQ133" s="86"/>
      <c r="RVR133" s="86"/>
      <c r="RVS133" s="86"/>
      <c r="RVT133" s="86"/>
      <c r="RVU133" s="86"/>
      <c r="RVV133" s="86"/>
      <c r="RVW133" s="86"/>
      <c r="RVX133" s="86"/>
      <c r="RVY133" s="86"/>
      <c r="RVZ133" s="86"/>
      <c r="RWA133" s="86"/>
      <c r="RWB133" s="86"/>
      <c r="RWC133" s="86"/>
      <c r="RWD133" s="86"/>
      <c r="RWE133" s="86"/>
      <c r="RWF133" s="86"/>
      <c r="RWG133" s="86"/>
      <c r="RWH133" s="86"/>
      <c r="RWI133" s="86"/>
      <c r="RWJ133" s="86"/>
      <c r="RWK133" s="86"/>
      <c r="RWL133" s="86"/>
      <c r="RWM133" s="86"/>
      <c r="RWN133" s="86"/>
      <c r="RWO133" s="86"/>
      <c r="RWP133" s="86"/>
      <c r="RWQ133" s="86"/>
      <c r="RWR133" s="86"/>
      <c r="RWS133" s="86"/>
      <c r="RWT133" s="86"/>
      <c r="RWU133" s="86"/>
      <c r="RWV133" s="86"/>
      <c r="RWW133" s="86"/>
      <c r="RWX133" s="86"/>
      <c r="RWY133" s="86"/>
      <c r="RWZ133" s="86"/>
      <c r="RXA133" s="86"/>
      <c r="RXB133" s="86"/>
      <c r="RXC133" s="86"/>
      <c r="RXD133" s="86"/>
      <c r="RXE133" s="86"/>
      <c r="RXF133" s="86"/>
      <c r="RXG133" s="86"/>
      <c r="RXH133" s="86"/>
      <c r="RXI133" s="86"/>
      <c r="RXJ133" s="86"/>
      <c r="RXK133" s="86"/>
      <c r="RXL133" s="86"/>
      <c r="RXM133" s="86"/>
      <c r="RXN133" s="86"/>
      <c r="RXO133" s="86"/>
      <c r="RXP133" s="86"/>
      <c r="RXQ133" s="86"/>
      <c r="RXR133" s="86"/>
      <c r="RXS133" s="86"/>
      <c r="RXT133" s="86"/>
      <c r="RXU133" s="86"/>
      <c r="RXV133" s="86"/>
      <c r="RXW133" s="86"/>
      <c r="RXX133" s="86"/>
      <c r="RXY133" s="86"/>
      <c r="RXZ133" s="86"/>
      <c r="RYA133" s="86"/>
      <c r="RYB133" s="86"/>
      <c r="RYC133" s="86"/>
      <c r="RYD133" s="86"/>
      <c r="RYE133" s="86"/>
      <c r="RYF133" s="86"/>
      <c r="RYG133" s="86"/>
      <c r="RYH133" s="86"/>
      <c r="RYI133" s="86"/>
      <c r="RYJ133" s="86"/>
      <c r="RYK133" s="86"/>
      <c r="RYL133" s="86"/>
      <c r="RYM133" s="86"/>
      <c r="RYN133" s="86"/>
      <c r="RYO133" s="86"/>
      <c r="RYP133" s="86"/>
      <c r="RYQ133" s="86"/>
      <c r="RYR133" s="86"/>
      <c r="RYS133" s="86"/>
      <c r="RYT133" s="86"/>
      <c r="RYU133" s="86"/>
      <c r="RYV133" s="86"/>
      <c r="RYW133" s="86"/>
      <c r="RYX133" s="86"/>
      <c r="RYY133" s="86"/>
      <c r="RYZ133" s="86"/>
      <c r="RZA133" s="86"/>
      <c r="RZB133" s="86"/>
      <c r="RZC133" s="86"/>
      <c r="RZD133" s="86"/>
      <c r="RZE133" s="86"/>
      <c r="RZF133" s="86"/>
      <c r="RZG133" s="86"/>
      <c r="RZH133" s="86"/>
      <c r="RZI133" s="86"/>
      <c r="RZJ133" s="86"/>
      <c r="RZK133" s="86"/>
      <c r="RZL133" s="86"/>
      <c r="RZM133" s="86"/>
      <c r="RZN133" s="86"/>
      <c r="RZO133" s="86"/>
      <c r="RZP133" s="86"/>
      <c r="RZQ133" s="86"/>
      <c r="RZR133" s="86"/>
      <c r="RZS133" s="86"/>
      <c r="RZT133" s="86"/>
      <c r="RZU133" s="86"/>
      <c r="RZV133" s="86"/>
      <c r="RZW133" s="86"/>
      <c r="RZX133" s="86"/>
      <c r="RZY133" s="86"/>
      <c r="RZZ133" s="86"/>
      <c r="SAA133" s="86"/>
      <c r="SAB133" s="86"/>
      <c r="SAC133" s="86"/>
      <c r="SAD133" s="86"/>
      <c r="SAE133" s="86"/>
      <c r="SAF133" s="86"/>
      <c r="SAG133" s="86"/>
      <c r="SAH133" s="86"/>
      <c r="SAI133" s="86"/>
      <c r="SAJ133" s="86"/>
      <c r="SAK133" s="86"/>
      <c r="SAL133" s="86"/>
      <c r="SAM133" s="86"/>
      <c r="SAN133" s="86"/>
      <c r="SAO133" s="86"/>
      <c r="SAP133" s="86"/>
      <c r="SAQ133" s="86"/>
      <c r="SAR133" s="86"/>
      <c r="SAS133" s="86"/>
      <c r="SAT133" s="86"/>
      <c r="SAU133" s="86"/>
      <c r="SAV133" s="86"/>
      <c r="SAW133" s="86"/>
      <c r="SAX133" s="86"/>
      <c r="SAY133" s="86"/>
      <c r="SAZ133" s="86"/>
      <c r="SBA133" s="86"/>
      <c r="SBB133" s="86"/>
      <c r="SBC133" s="86"/>
      <c r="SBD133" s="86"/>
      <c r="SBE133" s="86"/>
      <c r="SBF133" s="86"/>
      <c r="SBG133" s="86"/>
      <c r="SBH133" s="86"/>
      <c r="SBI133" s="86"/>
      <c r="SBJ133" s="86"/>
      <c r="SBK133" s="86"/>
      <c r="SBL133" s="86"/>
      <c r="SBM133" s="86"/>
      <c r="SBN133" s="86"/>
      <c r="SBO133" s="86"/>
      <c r="SBP133" s="86"/>
      <c r="SBQ133" s="86"/>
      <c r="SBR133" s="86"/>
      <c r="SBS133" s="86"/>
      <c r="SBT133" s="86"/>
      <c r="SBU133" s="86"/>
      <c r="SBV133" s="86"/>
      <c r="SBW133" s="86"/>
      <c r="SBX133" s="86"/>
      <c r="SBY133" s="86"/>
      <c r="SBZ133" s="86"/>
      <c r="SCA133" s="86"/>
      <c r="SCB133" s="86"/>
      <c r="SCC133" s="86"/>
      <c r="SCD133" s="86"/>
      <c r="SCE133" s="86"/>
      <c r="SCF133" s="86"/>
      <c r="SCG133" s="86"/>
      <c r="SCH133" s="86"/>
      <c r="SCI133" s="86"/>
      <c r="SCJ133" s="86"/>
      <c r="SCK133" s="86"/>
      <c r="SCL133" s="86"/>
      <c r="SCM133" s="86"/>
      <c r="SCN133" s="86"/>
      <c r="SCO133" s="86"/>
      <c r="SCP133" s="86"/>
      <c r="SCQ133" s="86"/>
      <c r="SCR133" s="86"/>
      <c r="SCS133" s="86"/>
      <c r="SCT133" s="86"/>
      <c r="SCU133" s="86"/>
      <c r="SCV133" s="86"/>
      <c r="SCW133" s="86"/>
      <c r="SCX133" s="86"/>
      <c r="SCY133" s="86"/>
      <c r="SCZ133" s="86"/>
      <c r="SDA133" s="86"/>
      <c r="SDB133" s="86"/>
      <c r="SDC133" s="86"/>
      <c r="SDD133" s="86"/>
      <c r="SDE133" s="86"/>
      <c r="SDF133" s="86"/>
      <c r="SDG133" s="86"/>
      <c r="SDH133" s="86"/>
      <c r="SDI133" s="86"/>
      <c r="SDJ133" s="86"/>
      <c r="SDK133" s="86"/>
      <c r="SDL133" s="86"/>
      <c r="SDM133" s="86"/>
      <c r="SDN133" s="86"/>
      <c r="SDO133" s="86"/>
      <c r="SDP133" s="86"/>
      <c r="SDQ133" s="86"/>
      <c r="SDR133" s="86"/>
      <c r="SDS133" s="86"/>
      <c r="SDT133" s="86"/>
      <c r="SDU133" s="86"/>
      <c r="SDV133" s="86"/>
      <c r="SDW133" s="86"/>
      <c r="SDX133" s="86"/>
      <c r="SDY133" s="86"/>
      <c r="SDZ133" s="86"/>
      <c r="SEA133" s="86"/>
      <c r="SEB133" s="86"/>
      <c r="SEC133" s="86"/>
      <c r="SED133" s="86"/>
      <c r="SEE133" s="86"/>
      <c r="SEF133" s="86"/>
      <c r="SEG133" s="86"/>
      <c r="SEH133" s="86"/>
      <c r="SEI133" s="86"/>
      <c r="SEJ133" s="86"/>
      <c r="SEK133" s="86"/>
      <c r="SEL133" s="86"/>
      <c r="SEM133" s="86"/>
      <c r="SEN133" s="86"/>
      <c r="SEO133" s="86"/>
      <c r="SEP133" s="86"/>
      <c r="SEQ133" s="86"/>
      <c r="SER133" s="86"/>
      <c r="SES133" s="86"/>
      <c r="SET133" s="86"/>
      <c r="SEU133" s="86"/>
      <c r="SEV133" s="86"/>
      <c r="SEW133" s="86"/>
      <c r="SEX133" s="86"/>
      <c r="SEY133" s="86"/>
      <c r="SEZ133" s="86"/>
      <c r="SFA133" s="86"/>
      <c r="SFB133" s="86"/>
      <c r="SFC133" s="86"/>
      <c r="SFD133" s="86"/>
      <c r="SFE133" s="86"/>
      <c r="SFF133" s="86"/>
      <c r="SFG133" s="86"/>
      <c r="SFH133" s="86"/>
      <c r="SFI133" s="86"/>
      <c r="SFJ133" s="86"/>
      <c r="SFK133" s="86"/>
      <c r="SFL133" s="86"/>
      <c r="SFM133" s="86"/>
      <c r="SFN133" s="86"/>
      <c r="SFO133" s="86"/>
      <c r="SFP133" s="86"/>
      <c r="SFQ133" s="86"/>
      <c r="SFR133" s="86"/>
      <c r="SFS133" s="86"/>
      <c r="SFT133" s="86"/>
      <c r="SFU133" s="86"/>
      <c r="SFV133" s="86"/>
      <c r="SFW133" s="86"/>
      <c r="SFX133" s="86"/>
      <c r="SFY133" s="86"/>
      <c r="SFZ133" s="86"/>
      <c r="SGA133" s="86"/>
      <c r="SGB133" s="86"/>
      <c r="SGC133" s="86"/>
      <c r="SGD133" s="86"/>
      <c r="SGE133" s="86"/>
      <c r="SGF133" s="86"/>
      <c r="SGG133" s="86"/>
      <c r="SGH133" s="86"/>
      <c r="SGI133" s="86"/>
      <c r="SGJ133" s="86"/>
      <c r="SGK133" s="86"/>
      <c r="SGL133" s="86"/>
      <c r="SGM133" s="86"/>
      <c r="SGN133" s="86"/>
      <c r="SGO133" s="86"/>
      <c r="SGP133" s="86"/>
      <c r="SGQ133" s="86"/>
      <c r="SGR133" s="86"/>
      <c r="SGS133" s="86"/>
      <c r="SGT133" s="86"/>
      <c r="SGU133" s="86"/>
      <c r="SGV133" s="86"/>
      <c r="SGW133" s="86"/>
      <c r="SGX133" s="86"/>
      <c r="SGY133" s="86"/>
      <c r="SGZ133" s="86"/>
      <c r="SHA133" s="86"/>
      <c r="SHB133" s="86"/>
      <c r="SHC133" s="86"/>
      <c r="SHD133" s="86"/>
      <c r="SHE133" s="86"/>
      <c r="SHF133" s="86"/>
      <c r="SHG133" s="86"/>
      <c r="SHH133" s="86"/>
      <c r="SHI133" s="86"/>
      <c r="SHJ133" s="86"/>
      <c r="SHK133" s="86"/>
      <c r="SHL133" s="86"/>
      <c r="SHM133" s="86"/>
      <c r="SHN133" s="86"/>
      <c r="SHO133" s="86"/>
      <c r="SHP133" s="86"/>
      <c r="SHQ133" s="86"/>
      <c r="SHR133" s="86"/>
      <c r="SHS133" s="86"/>
      <c r="SHT133" s="86"/>
      <c r="SHU133" s="86"/>
      <c r="SHV133" s="86"/>
      <c r="SHW133" s="86"/>
      <c r="SHX133" s="86"/>
      <c r="SHY133" s="86"/>
      <c r="SHZ133" s="86"/>
      <c r="SIA133" s="86"/>
      <c r="SIB133" s="86"/>
      <c r="SIC133" s="86"/>
      <c r="SID133" s="86"/>
      <c r="SIE133" s="86"/>
      <c r="SIF133" s="86"/>
      <c r="SIG133" s="86"/>
      <c r="SIH133" s="86"/>
      <c r="SII133" s="86"/>
      <c r="SIJ133" s="86"/>
      <c r="SIK133" s="86"/>
      <c r="SIL133" s="86"/>
      <c r="SIM133" s="86"/>
      <c r="SIN133" s="86"/>
      <c r="SIO133" s="86"/>
      <c r="SIP133" s="86"/>
      <c r="SIQ133" s="86"/>
      <c r="SIR133" s="86"/>
      <c r="SIS133" s="86"/>
      <c r="SIT133" s="86"/>
      <c r="SIU133" s="86"/>
      <c r="SIV133" s="86"/>
      <c r="SIW133" s="86"/>
      <c r="SIX133" s="86"/>
      <c r="SIY133" s="86"/>
      <c r="SIZ133" s="86"/>
      <c r="SJA133" s="86"/>
      <c r="SJB133" s="86"/>
      <c r="SJC133" s="86"/>
      <c r="SJD133" s="86"/>
      <c r="SJE133" s="86"/>
      <c r="SJF133" s="86"/>
      <c r="SJG133" s="86"/>
      <c r="SJH133" s="86"/>
      <c r="SJI133" s="86"/>
      <c r="SJJ133" s="86"/>
      <c r="SJK133" s="86"/>
      <c r="SJL133" s="86"/>
      <c r="SJM133" s="86"/>
      <c r="SJN133" s="86"/>
      <c r="SJO133" s="86"/>
      <c r="SJP133" s="86"/>
      <c r="SJQ133" s="86"/>
      <c r="SJR133" s="86"/>
      <c r="SJS133" s="86"/>
      <c r="SJT133" s="86"/>
      <c r="SJU133" s="86"/>
      <c r="SJV133" s="86"/>
      <c r="SJW133" s="86"/>
      <c r="SJX133" s="86"/>
      <c r="SJY133" s="86"/>
      <c r="SJZ133" s="86"/>
      <c r="SKA133" s="86"/>
      <c r="SKB133" s="86"/>
      <c r="SKC133" s="86"/>
      <c r="SKD133" s="86"/>
      <c r="SKE133" s="86"/>
      <c r="SKF133" s="86"/>
      <c r="SKG133" s="86"/>
      <c r="SKH133" s="86"/>
      <c r="SKI133" s="86"/>
      <c r="SKJ133" s="86"/>
      <c r="SKK133" s="86"/>
      <c r="SKL133" s="86"/>
      <c r="SKM133" s="86"/>
      <c r="SKN133" s="86"/>
      <c r="SKO133" s="86"/>
      <c r="SKP133" s="86"/>
      <c r="SKQ133" s="86"/>
      <c r="SKR133" s="86"/>
      <c r="SKS133" s="86"/>
      <c r="SKT133" s="86"/>
      <c r="SKU133" s="86"/>
      <c r="SKV133" s="86"/>
      <c r="SKW133" s="86"/>
      <c r="SKX133" s="86"/>
      <c r="SKY133" s="86"/>
      <c r="SKZ133" s="86"/>
      <c r="SLA133" s="86"/>
      <c r="SLB133" s="86"/>
      <c r="SLC133" s="86"/>
      <c r="SLD133" s="86"/>
      <c r="SLE133" s="86"/>
      <c r="SLF133" s="86"/>
      <c r="SLG133" s="86"/>
      <c r="SLH133" s="86"/>
      <c r="SLI133" s="86"/>
      <c r="SLJ133" s="86"/>
      <c r="SLK133" s="86"/>
      <c r="SLL133" s="86"/>
      <c r="SLM133" s="86"/>
      <c r="SLN133" s="86"/>
      <c r="SLO133" s="86"/>
      <c r="SLP133" s="86"/>
      <c r="SLQ133" s="86"/>
      <c r="SLR133" s="86"/>
      <c r="SLS133" s="86"/>
      <c r="SLT133" s="86"/>
      <c r="SLU133" s="86"/>
      <c r="SLV133" s="86"/>
      <c r="SLW133" s="86"/>
      <c r="SLX133" s="86"/>
      <c r="SLY133" s="86"/>
      <c r="SLZ133" s="86"/>
      <c r="SMA133" s="86"/>
      <c r="SMB133" s="86"/>
      <c r="SMC133" s="86"/>
      <c r="SMD133" s="86"/>
      <c r="SME133" s="86"/>
      <c r="SMF133" s="86"/>
      <c r="SMG133" s="86"/>
      <c r="SMH133" s="86"/>
      <c r="SMI133" s="86"/>
      <c r="SMJ133" s="86"/>
      <c r="SMK133" s="86"/>
      <c r="SML133" s="86"/>
      <c r="SMM133" s="86"/>
      <c r="SMN133" s="86"/>
      <c r="SMO133" s="86"/>
      <c r="SMP133" s="86"/>
      <c r="SMQ133" s="86"/>
      <c r="SMR133" s="86"/>
      <c r="SMS133" s="86"/>
      <c r="SMT133" s="86"/>
      <c r="SMU133" s="86"/>
      <c r="SMV133" s="86"/>
      <c r="SMW133" s="86"/>
      <c r="SMX133" s="86"/>
      <c r="SMY133" s="86"/>
      <c r="SMZ133" s="86"/>
      <c r="SNA133" s="86"/>
      <c r="SNB133" s="86"/>
      <c r="SNC133" s="86"/>
      <c r="SND133" s="86"/>
      <c r="SNE133" s="86"/>
      <c r="SNF133" s="86"/>
      <c r="SNG133" s="86"/>
      <c r="SNH133" s="86"/>
      <c r="SNI133" s="86"/>
      <c r="SNJ133" s="86"/>
      <c r="SNK133" s="86"/>
      <c r="SNL133" s="86"/>
      <c r="SNM133" s="86"/>
      <c r="SNN133" s="86"/>
      <c r="SNO133" s="86"/>
      <c r="SNP133" s="86"/>
      <c r="SNQ133" s="86"/>
      <c r="SNR133" s="86"/>
      <c r="SNS133" s="86"/>
      <c r="SNT133" s="86"/>
      <c r="SNU133" s="86"/>
      <c r="SNV133" s="86"/>
      <c r="SNW133" s="86"/>
      <c r="SNX133" s="86"/>
      <c r="SNY133" s="86"/>
      <c r="SNZ133" s="86"/>
      <c r="SOA133" s="86"/>
      <c r="SOB133" s="86"/>
      <c r="SOC133" s="86"/>
      <c r="SOD133" s="86"/>
      <c r="SOE133" s="86"/>
      <c r="SOF133" s="86"/>
      <c r="SOG133" s="86"/>
      <c r="SOH133" s="86"/>
      <c r="SOI133" s="86"/>
      <c r="SOJ133" s="86"/>
      <c r="SOK133" s="86"/>
      <c r="SOL133" s="86"/>
      <c r="SOM133" s="86"/>
      <c r="SON133" s="86"/>
      <c r="SOO133" s="86"/>
      <c r="SOP133" s="86"/>
      <c r="SOQ133" s="86"/>
      <c r="SOR133" s="86"/>
      <c r="SOS133" s="86"/>
      <c r="SOT133" s="86"/>
      <c r="SOU133" s="86"/>
      <c r="SOV133" s="86"/>
      <c r="SOW133" s="86"/>
      <c r="SOX133" s="86"/>
      <c r="SOY133" s="86"/>
      <c r="SOZ133" s="86"/>
      <c r="SPA133" s="86"/>
      <c r="SPB133" s="86"/>
      <c r="SPC133" s="86"/>
      <c r="SPD133" s="86"/>
      <c r="SPE133" s="86"/>
      <c r="SPF133" s="86"/>
      <c r="SPG133" s="86"/>
      <c r="SPH133" s="86"/>
      <c r="SPI133" s="86"/>
      <c r="SPJ133" s="86"/>
      <c r="SPK133" s="86"/>
      <c r="SPL133" s="86"/>
      <c r="SPM133" s="86"/>
      <c r="SPN133" s="86"/>
      <c r="SPO133" s="86"/>
      <c r="SPP133" s="86"/>
      <c r="SPQ133" s="86"/>
      <c r="SPR133" s="86"/>
      <c r="SPS133" s="86"/>
      <c r="SPT133" s="86"/>
      <c r="SPU133" s="86"/>
      <c r="SPV133" s="86"/>
      <c r="SPW133" s="86"/>
      <c r="SPX133" s="86"/>
      <c r="SPY133" s="86"/>
      <c r="SPZ133" s="86"/>
      <c r="SQA133" s="86"/>
      <c r="SQB133" s="86"/>
      <c r="SQC133" s="86"/>
      <c r="SQD133" s="86"/>
      <c r="SQE133" s="86"/>
      <c r="SQF133" s="86"/>
      <c r="SQG133" s="86"/>
      <c r="SQH133" s="86"/>
      <c r="SQI133" s="86"/>
      <c r="SQJ133" s="86"/>
      <c r="SQK133" s="86"/>
      <c r="SQL133" s="86"/>
      <c r="SQM133" s="86"/>
      <c r="SQN133" s="86"/>
      <c r="SQO133" s="86"/>
      <c r="SQP133" s="86"/>
      <c r="SQQ133" s="86"/>
      <c r="SQR133" s="86"/>
      <c r="SQS133" s="86"/>
      <c r="SQT133" s="86"/>
      <c r="SQU133" s="86"/>
      <c r="SQV133" s="86"/>
      <c r="SQW133" s="86"/>
      <c r="SQX133" s="86"/>
      <c r="SQY133" s="86"/>
      <c r="SQZ133" s="86"/>
      <c r="SRA133" s="86"/>
      <c r="SRB133" s="86"/>
      <c r="SRC133" s="86"/>
      <c r="SRD133" s="86"/>
      <c r="SRE133" s="86"/>
      <c r="SRF133" s="86"/>
      <c r="SRG133" s="86"/>
      <c r="SRH133" s="86"/>
      <c r="SRI133" s="86"/>
      <c r="SRJ133" s="86"/>
      <c r="SRK133" s="86"/>
      <c r="SRL133" s="86"/>
      <c r="SRM133" s="86"/>
      <c r="SRN133" s="86"/>
      <c r="SRO133" s="86"/>
      <c r="SRP133" s="86"/>
      <c r="SRQ133" s="86"/>
      <c r="SRR133" s="86"/>
      <c r="SRS133" s="86"/>
      <c r="SRT133" s="86"/>
      <c r="SRU133" s="86"/>
      <c r="SRV133" s="86"/>
      <c r="SRW133" s="86"/>
      <c r="SRX133" s="86"/>
      <c r="SRY133" s="86"/>
      <c r="SRZ133" s="86"/>
      <c r="SSA133" s="86"/>
      <c r="SSB133" s="86"/>
      <c r="SSC133" s="86"/>
      <c r="SSD133" s="86"/>
      <c r="SSE133" s="86"/>
      <c r="SSF133" s="86"/>
      <c r="SSG133" s="86"/>
      <c r="SSH133" s="86"/>
      <c r="SSI133" s="86"/>
      <c r="SSJ133" s="86"/>
      <c r="SSK133" s="86"/>
      <c r="SSL133" s="86"/>
      <c r="SSM133" s="86"/>
      <c r="SSN133" s="86"/>
      <c r="SSO133" s="86"/>
      <c r="SSP133" s="86"/>
      <c r="SSQ133" s="86"/>
      <c r="SSR133" s="86"/>
      <c r="SSS133" s="86"/>
      <c r="SST133" s="86"/>
      <c r="SSU133" s="86"/>
      <c r="SSV133" s="86"/>
      <c r="SSW133" s="86"/>
      <c r="SSX133" s="86"/>
      <c r="SSY133" s="86"/>
      <c r="SSZ133" s="86"/>
      <c r="STA133" s="86"/>
      <c r="STB133" s="86"/>
      <c r="STC133" s="86"/>
      <c r="STD133" s="86"/>
      <c r="STE133" s="86"/>
      <c r="STF133" s="86"/>
      <c r="STG133" s="86"/>
      <c r="STH133" s="86"/>
      <c r="STI133" s="86"/>
      <c r="STJ133" s="86"/>
      <c r="STK133" s="86"/>
      <c r="STL133" s="86"/>
      <c r="STM133" s="86"/>
      <c r="STN133" s="86"/>
      <c r="STO133" s="86"/>
      <c r="STP133" s="86"/>
      <c r="STQ133" s="86"/>
      <c r="STR133" s="86"/>
      <c r="STS133" s="86"/>
      <c r="STT133" s="86"/>
      <c r="STU133" s="86"/>
      <c r="STV133" s="86"/>
      <c r="STW133" s="86"/>
      <c r="STX133" s="86"/>
      <c r="STY133" s="86"/>
      <c r="STZ133" s="86"/>
      <c r="SUA133" s="86"/>
      <c r="SUB133" s="86"/>
      <c r="SUC133" s="86"/>
      <c r="SUD133" s="86"/>
      <c r="SUE133" s="86"/>
      <c r="SUF133" s="86"/>
      <c r="SUG133" s="86"/>
      <c r="SUH133" s="86"/>
      <c r="SUI133" s="86"/>
      <c r="SUJ133" s="86"/>
      <c r="SUK133" s="86"/>
      <c r="SUL133" s="86"/>
      <c r="SUM133" s="86"/>
      <c r="SUN133" s="86"/>
      <c r="SUO133" s="86"/>
      <c r="SUP133" s="86"/>
      <c r="SUQ133" s="86"/>
      <c r="SUR133" s="86"/>
      <c r="SUS133" s="86"/>
      <c r="SUT133" s="86"/>
      <c r="SUU133" s="86"/>
      <c r="SUV133" s="86"/>
      <c r="SUW133" s="86"/>
      <c r="SUX133" s="86"/>
      <c r="SUY133" s="86"/>
      <c r="SUZ133" s="86"/>
      <c r="SVA133" s="86"/>
      <c r="SVB133" s="86"/>
      <c r="SVC133" s="86"/>
      <c r="SVD133" s="86"/>
      <c r="SVE133" s="86"/>
      <c r="SVF133" s="86"/>
      <c r="SVG133" s="86"/>
      <c r="SVH133" s="86"/>
      <c r="SVI133" s="86"/>
      <c r="SVJ133" s="86"/>
      <c r="SVK133" s="86"/>
      <c r="SVL133" s="86"/>
      <c r="SVM133" s="86"/>
      <c r="SVN133" s="86"/>
      <c r="SVO133" s="86"/>
      <c r="SVP133" s="86"/>
      <c r="SVQ133" s="86"/>
      <c r="SVR133" s="86"/>
      <c r="SVS133" s="86"/>
      <c r="SVT133" s="86"/>
      <c r="SVU133" s="86"/>
      <c r="SVV133" s="86"/>
      <c r="SVW133" s="86"/>
      <c r="SVX133" s="86"/>
      <c r="SVY133" s="86"/>
      <c r="SVZ133" s="86"/>
      <c r="SWA133" s="86"/>
      <c r="SWB133" s="86"/>
      <c r="SWC133" s="86"/>
      <c r="SWD133" s="86"/>
      <c r="SWE133" s="86"/>
      <c r="SWF133" s="86"/>
      <c r="SWG133" s="86"/>
      <c r="SWH133" s="86"/>
      <c r="SWI133" s="86"/>
      <c r="SWJ133" s="86"/>
      <c r="SWK133" s="86"/>
      <c r="SWL133" s="86"/>
      <c r="SWM133" s="86"/>
      <c r="SWN133" s="86"/>
      <c r="SWO133" s="86"/>
      <c r="SWP133" s="86"/>
      <c r="SWQ133" s="86"/>
      <c r="SWR133" s="86"/>
      <c r="SWS133" s="86"/>
      <c r="SWT133" s="86"/>
      <c r="SWU133" s="86"/>
      <c r="SWV133" s="86"/>
      <c r="SWW133" s="86"/>
      <c r="SWX133" s="86"/>
      <c r="SWY133" s="86"/>
      <c r="SWZ133" s="86"/>
      <c r="SXA133" s="86"/>
      <c r="SXB133" s="86"/>
      <c r="SXC133" s="86"/>
      <c r="SXD133" s="86"/>
      <c r="SXE133" s="86"/>
      <c r="SXF133" s="86"/>
      <c r="SXG133" s="86"/>
      <c r="SXH133" s="86"/>
      <c r="SXI133" s="86"/>
      <c r="SXJ133" s="86"/>
      <c r="SXK133" s="86"/>
      <c r="SXL133" s="86"/>
      <c r="SXM133" s="86"/>
      <c r="SXN133" s="86"/>
      <c r="SXO133" s="86"/>
      <c r="SXP133" s="86"/>
      <c r="SXQ133" s="86"/>
      <c r="SXR133" s="86"/>
      <c r="SXS133" s="86"/>
      <c r="SXT133" s="86"/>
      <c r="SXU133" s="86"/>
      <c r="SXV133" s="86"/>
      <c r="SXW133" s="86"/>
      <c r="SXX133" s="86"/>
      <c r="SXY133" s="86"/>
      <c r="SXZ133" s="86"/>
      <c r="SYA133" s="86"/>
      <c r="SYB133" s="86"/>
      <c r="SYC133" s="86"/>
      <c r="SYD133" s="86"/>
      <c r="SYE133" s="86"/>
      <c r="SYF133" s="86"/>
      <c r="SYG133" s="86"/>
      <c r="SYH133" s="86"/>
      <c r="SYI133" s="86"/>
      <c r="SYJ133" s="86"/>
      <c r="SYK133" s="86"/>
      <c r="SYL133" s="86"/>
      <c r="SYM133" s="86"/>
      <c r="SYN133" s="86"/>
      <c r="SYO133" s="86"/>
      <c r="SYP133" s="86"/>
      <c r="SYQ133" s="86"/>
      <c r="SYR133" s="86"/>
      <c r="SYS133" s="86"/>
      <c r="SYT133" s="86"/>
      <c r="SYU133" s="86"/>
      <c r="SYV133" s="86"/>
      <c r="SYW133" s="86"/>
      <c r="SYX133" s="86"/>
      <c r="SYY133" s="86"/>
      <c r="SYZ133" s="86"/>
      <c r="SZA133" s="86"/>
      <c r="SZB133" s="86"/>
      <c r="SZC133" s="86"/>
      <c r="SZD133" s="86"/>
      <c r="SZE133" s="86"/>
      <c r="SZF133" s="86"/>
      <c r="SZG133" s="86"/>
      <c r="SZH133" s="86"/>
      <c r="SZI133" s="86"/>
      <c r="SZJ133" s="86"/>
      <c r="SZK133" s="86"/>
      <c r="SZL133" s="86"/>
      <c r="SZM133" s="86"/>
      <c r="SZN133" s="86"/>
      <c r="SZO133" s="86"/>
      <c r="SZP133" s="86"/>
      <c r="SZQ133" s="86"/>
      <c r="SZR133" s="86"/>
      <c r="SZS133" s="86"/>
      <c r="SZT133" s="86"/>
      <c r="SZU133" s="86"/>
      <c r="SZV133" s="86"/>
      <c r="SZW133" s="86"/>
      <c r="SZX133" s="86"/>
      <c r="SZY133" s="86"/>
      <c r="SZZ133" s="86"/>
      <c r="TAA133" s="86"/>
      <c r="TAB133" s="86"/>
      <c r="TAC133" s="86"/>
      <c r="TAD133" s="86"/>
      <c r="TAE133" s="86"/>
      <c r="TAF133" s="86"/>
      <c r="TAG133" s="86"/>
      <c r="TAH133" s="86"/>
      <c r="TAI133" s="86"/>
      <c r="TAJ133" s="86"/>
      <c r="TAK133" s="86"/>
      <c r="TAL133" s="86"/>
      <c r="TAM133" s="86"/>
      <c r="TAN133" s="86"/>
      <c r="TAO133" s="86"/>
      <c r="TAP133" s="86"/>
      <c r="TAQ133" s="86"/>
      <c r="TAR133" s="86"/>
      <c r="TAS133" s="86"/>
      <c r="TAT133" s="86"/>
      <c r="TAU133" s="86"/>
      <c r="TAV133" s="86"/>
      <c r="TAW133" s="86"/>
      <c r="TAX133" s="86"/>
      <c r="TAY133" s="86"/>
      <c r="TAZ133" s="86"/>
      <c r="TBA133" s="86"/>
      <c r="TBB133" s="86"/>
      <c r="TBC133" s="86"/>
      <c r="TBD133" s="86"/>
      <c r="TBE133" s="86"/>
      <c r="TBF133" s="86"/>
      <c r="TBG133" s="86"/>
      <c r="TBH133" s="86"/>
      <c r="TBI133" s="86"/>
      <c r="TBJ133" s="86"/>
      <c r="TBK133" s="86"/>
      <c r="TBL133" s="86"/>
      <c r="TBM133" s="86"/>
      <c r="TBN133" s="86"/>
      <c r="TBO133" s="86"/>
      <c r="TBP133" s="86"/>
      <c r="TBQ133" s="86"/>
      <c r="TBR133" s="86"/>
      <c r="TBS133" s="86"/>
      <c r="TBT133" s="86"/>
      <c r="TBU133" s="86"/>
      <c r="TBV133" s="86"/>
      <c r="TBW133" s="86"/>
      <c r="TBX133" s="86"/>
      <c r="TBY133" s="86"/>
      <c r="TBZ133" s="86"/>
      <c r="TCA133" s="86"/>
      <c r="TCB133" s="86"/>
      <c r="TCC133" s="86"/>
      <c r="TCD133" s="86"/>
      <c r="TCE133" s="86"/>
      <c r="TCF133" s="86"/>
      <c r="TCG133" s="86"/>
      <c r="TCH133" s="86"/>
      <c r="TCI133" s="86"/>
      <c r="TCJ133" s="86"/>
      <c r="TCK133" s="86"/>
      <c r="TCL133" s="86"/>
      <c r="TCM133" s="86"/>
      <c r="TCN133" s="86"/>
      <c r="TCO133" s="86"/>
      <c r="TCP133" s="86"/>
      <c r="TCQ133" s="86"/>
      <c r="TCR133" s="86"/>
      <c r="TCS133" s="86"/>
      <c r="TCT133" s="86"/>
      <c r="TCU133" s="86"/>
      <c r="TCV133" s="86"/>
      <c r="TCW133" s="86"/>
      <c r="TCX133" s="86"/>
      <c r="TCY133" s="86"/>
      <c r="TCZ133" s="86"/>
      <c r="TDA133" s="86"/>
      <c r="TDB133" s="86"/>
      <c r="TDC133" s="86"/>
      <c r="TDD133" s="86"/>
      <c r="TDE133" s="86"/>
      <c r="TDF133" s="86"/>
      <c r="TDG133" s="86"/>
      <c r="TDH133" s="86"/>
      <c r="TDI133" s="86"/>
      <c r="TDJ133" s="86"/>
      <c r="TDK133" s="86"/>
      <c r="TDL133" s="86"/>
      <c r="TDM133" s="86"/>
      <c r="TDN133" s="86"/>
      <c r="TDO133" s="86"/>
      <c r="TDP133" s="86"/>
      <c r="TDQ133" s="86"/>
      <c r="TDR133" s="86"/>
      <c r="TDS133" s="86"/>
      <c r="TDT133" s="86"/>
      <c r="TDU133" s="86"/>
      <c r="TDV133" s="86"/>
      <c r="TDW133" s="86"/>
      <c r="TDX133" s="86"/>
      <c r="TDY133" s="86"/>
      <c r="TDZ133" s="86"/>
      <c r="TEA133" s="86"/>
      <c r="TEB133" s="86"/>
      <c r="TEC133" s="86"/>
      <c r="TED133" s="86"/>
      <c r="TEE133" s="86"/>
      <c r="TEF133" s="86"/>
      <c r="TEG133" s="86"/>
      <c r="TEH133" s="86"/>
      <c r="TEI133" s="86"/>
      <c r="TEJ133" s="86"/>
      <c r="TEK133" s="86"/>
      <c r="TEL133" s="86"/>
      <c r="TEM133" s="86"/>
      <c r="TEN133" s="86"/>
      <c r="TEO133" s="86"/>
      <c r="TEP133" s="86"/>
      <c r="TEQ133" s="86"/>
      <c r="TER133" s="86"/>
      <c r="TES133" s="86"/>
      <c r="TET133" s="86"/>
      <c r="TEU133" s="86"/>
      <c r="TEV133" s="86"/>
      <c r="TEW133" s="86"/>
      <c r="TEX133" s="86"/>
      <c r="TEY133" s="86"/>
      <c r="TEZ133" s="86"/>
      <c r="TFA133" s="86"/>
      <c r="TFB133" s="86"/>
      <c r="TFC133" s="86"/>
      <c r="TFD133" s="86"/>
      <c r="TFE133" s="86"/>
      <c r="TFF133" s="86"/>
      <c r="TFG133" s="86"/>
      <c r="TFH133" s="86"/>
      <c r="TFI133" s="86"/>
      <c r="TFJ133" s="86"/>
      <c r="TFK133" s="86"/>
      <c r="TFL133" s="86"/>
      <c r="TFM133" s="86"/>
      <c r="TFN133" s="86"/>
      <c r="TFO133" s="86"/>
      <c r="TFP133" s="86"/>
      <c r="TFQ133" s="86"/>
      <c r="TFR133" s="86"/>
      <c r="TFS133" s="86"/>
      <c r="TFT133" s="86"/>
      <c r="TFU133" s="86"/>
      <c r="TFV133" s="86"/>
      <c r="TFW133" s="86"/>
      <c r="TFX133" s="86"/>
      <c r="TFY133" s="86"/>
      <c r="TFZ133" s="86"/>
      <c r="TGA133" s="86"/>
      <c r="TGB133" s="86"/>
      <c r="TGC133" s="86"/>
      <c r="TGD133" s="86"/>
      <c r="TGE133" s="86"/>
      <c r="TGF133" s="86"/>
      <c r="TGG133" s="86"/>
      <c r="TGH133" s="86"/>
      <c r="TGI133" s="86"/>
      <c r="TGJ133" s="86"/>
      <c r="TGK133" s="86"/>
      <c r="TGL133" s="86"/>
      <c r="TGM133" s="86"/>
      <c r="TGN133" s="86"/>
      <c r="TGO133" s="86"/>
      <c r="TGP133" s="86"/>
      <c r="TGQ133" s="86"/>
      <c r="TGR133" s="86"/>
      <c r="TGS133" s="86"/>
      <c r="TGT133" s="86"/>
      <c r="TGU133" s="86"/>
      <c r="TGV133" s="86"/>
      <c r="TGW133" s="86"/>
      <c r="TGX133" s="86"/>
      <c r="TGY133" s="86"/>
      <c r="TGZ133" s="86"/>
      <c r="THA133" s="86"/>
      <c r="THB133" s="86"/>
      <c r="THC133" s="86"/>
      <c r="THD133" s="86"/>
      <c r="THE133" s="86"/>
      <c r="THF133" s="86"/>
      <c r="THG133" s="86"/>
      <c r="THH133" s="86"/>
      <c r="THI133" s="86"/>
      <c r="THJ133" s="86"/>
      <c r="THK133" s="86"/>
      <c r="THL133" s="86"/>
      <c r="THM133" s="86"/>
      <c r="THN133" s="86"/>
      <c r="THO133" s="86"/>
      <c r="THP133" s="86"/>
      <c r="THQ133" s="86"/>
      <c r="THR133" s="86"/>
      <c r="THS133" s="86"/>
      <c r="THT133" s="86"/>
      <c r="THU133" s="86"/>
      <c r="THV133" s="86"/>
      <c r="THW133" s="86"/>
      <c r="THX133" s="86"/>
      <c r="THY133" s="86"/>
      <c r="THZ133" s="86"/>
      <c r="TIA133" s="86"/>
      <c r="TIB133" s="86"/>
      <c r="TIC133" s="86"/>
      <c r="TID133" s="86"/>
      <c r="TIE133" s="86"/>
      <c r="TIF133" s="86"/>
      <c r="TIG133" s="86"/>
      <c r="TIH133" s="86"/>
      <c r="TII133" s="86"/>
      <c r="TIJ133" s="86"/>
      <c r="TIK133" s="86"/>
      <c r="TIL133" s="86"/>
      <c r="TIM133" s="86"/>
      <c r="TIN133" s="86"/>
      <c r="TIO133" s="86"/>
      <c r="TIP133" s="86"/>
      <c r="TIQ133" s="86"/>
      <c r="TIR133" s="86"/>
      <c r="TIS133" s="86"/>
      <c r="TIT133" s="86"/>
      <c r="TIU133" s="86"/>
      <c r="TIV133" s="86"/>
      <c r="TIW133" s="86"/>
      <c r="TIX133" s="86"/>
      <c r="TIY133" s="86"/>
      <c r="TIZ133" s="86"/>
      <c r="TJA133" s="86"/>
      <c r="TJB133" s="86"/>
      <c r="TJC133" s="86"/>
      <c r="TJD133" s="86"/>
      <c r="TJE133" s="86"/>
      <c r="TJF133" s="86"/>
      <c r="TJG133" s="86"/>
      <c r="TJH133" s="86"/>
      <c r="TJI133" s="86"/>
      <c r="TJJ133" s="86"/>
      <c r="TJK133" s="86"/>
      <c r="TJL133" s="86"/>
      <c r="TJM133" s="86"/>
      <c r="TJN133" s="86"/>
      <c r="TJO133" s="86"/>
      <c r="TJP133" s="86"/>
      <c r="TJQ133" s="86"/>
      <c r="TJR133" s="86"/>
      <c r="TJS133" s="86"/>
      <c r="TJT133" s="86"/>
      <c r="TJU133" s="86"/>
      <c r="TJV133" s="86"/>
      <c r="TJW133" s="86"/>
      <c r="TJX133" s="86"/>
      <c r="TJY133" s="86"/>
      <c r="TJZ133" s="86"/>
      <c r="TKA133" s="86"/>
      <c r="TKB133" s="86"/>
      <c r="TKC133" s="86"/>
      <c r="TKD133" s="86"/>
      <c r="TKE133" s="86"/>
      <c r="TKF133" s="86"/>
      <c r="TKG133" s="86"/>
      <c r="TKH133" s="86"/>
      <c r="TKI133" s="86"/>
      <c r="TKJ133" s="86"/>
      <c r="TKK133" s="86"/>
      <c r="TKL133" s="86"/>
      <c r="TKM133" s="86"/>
      <c r="TKN133" s="86"/>
      <c r="TKO133" s="86"/>
      <c r="TKP133" s="86"/>
      <c r="TKQ133" s="86"/>
      <c r="TKR133" s="86"/>
      <c r="TKS133" s="86"/>
      <c r="TKT133" s="86"/>
      <c r="TKU133" s="86"/>
      <c r="TKV133" s="86"/>
      <c r="TKW133" s="86"/>
      <c r="TKX133" s="86"/>
      <c r="TKY133" s="86"/>
      <c r="TKZ133" s="86"/>
      <c r="TLA133" s="86"/>
      <c r="TLB133" s="86"/>
      <c r="TLC133" s="86"/>
      <c r="TLD133" s="86"/>
      <c r="TLE133" s="86"/>
      <c r="TLF133" s="86"/>
      <c r="TLG133" s="86"/>
      <c r="TLH133" s="86"/>
      <c r="TLI133" s="86"/>
      <c r="TLJ133" s="86"/>
      <c r="TLK133" s="86"/>
      <c r="TLL133" s="86"/>
      <c r="TLM133" s="86"/>
      <c r="TLN133" s="86"/>
      <c r="TLO133" s="86"/>
      <c r="TLP133" s="86"/>
      <c r="TLQ133" s="86"/>
      <c r="TLR133" s="86"/>
      <c r="TLS133" s="86"/>
      <c r="TLT133" s="86"/>
      <c r="TLU133" s="86"/>
      <c r="TLV133" s="86"/>
      <c r="TLW133" s="86"/>
      <c r="TLX133" s="86"/>
      <c r="TLY133" s="86"/>
      <c r="TLZ133" s="86"/>
      <c r="TMA133" s="86"/>
      <c r="TMB133" s="86"/>
      <c r="TMC133" s="86"/>
      <c r="TMD133" s="86"/>
      <c r="TME133" s="86"/>
      <c r="TMF133" s="86"/>
      <c r="TMG133" s="86"/>
      <c r="TMH133" s="86"/>
      <c r="TMI133" s="86"/>
      <c r="TMJ133" s="86"/>
      <c r="TMK133" s="86"/>
      <c r="TML133" s="86"/>
      <c r="TMM133" s="86"/>
      <c r="TMN133" s="86"/>
      <c r="TMO133" s="86"/>
      <c r="TMP133" s="86"/>
      <c r="TMQ133" s="86"/>
      <c r="TMR133" s="86"/>
      <c r="TMS133" s="86"/>
      <c r="TMT133" s="86"/>
      <c r="TMU133" s="86"/>
      <c r="TMV133" s="86"/>
      <c r="TMW133" s="86"/>
      <c r="TMX133" s="86"/>
      <c r="TMY133" s="86"/>
      <c r="TMZ133" s="86"/>
      <c r="TNA133" s="86"/>
      <c r="TNB133" s="86"/>
      <c r="TNC133" s="86"/>
      <c r="TND133" s="86"/>
      <c r="TNE133" s="86"/>
      <c r="TNF133" s="86"/>
      <c r="TNG133" s="86"/>
      <c r="TNH133" s="86"/>
      <c r="TNI133" s="86"/>
      <c r="TNJ133" s="86"/>
      <c r="TNK133" s="86"/>
      <c r="TNL133" s="86"/>
      <c r="TNM133" s="86"/>
      <c r="TNN133" s="86"/>
      <c r="TNO133" s="86"/>
      <c r="TNP133" s="86"/>
      <c r="TNQ133" s="86"/>
      <c r="TNR133" s="86"/>
      <c r="TNS133" s="86"/>
      <c r="TNT133" s="86"/>
      <c r="TNU133" s="86"/>
      <c r="TNV133" s="86"/>
      <c r="TNW133" s="86"/>
      <c r="TNX133" s="86"/>
      <c r="TNY133" s="86"/>
      <c r="TNZ133" s="86"/>
      <c r="TOA133" s="86"/>
      <c r="TOB133" s="86"/>
      <c r="TOC133" s="86"/>
      <c r="TOD133" s="86"/>
      <c r="TOE133" s="86"/>
      <c r="TOF133" s="86"/>
      <c r="TOG133" s="86"/>
      <c r="TOH133" s="86"/>
      <c r="TOI133" s="86"/>
      <c r="TOJ133" s="86"/>
      <c r="TOK133" s="86"/>
      <c r="TOL133" s="86"/>
      <c r="TOM133" s="86"/>
      <c r="TON133" s="86"/>
      <c r="TOO133" s="86"/>
      <c r="TOP133" s="86"/>
      <c r="TOQ133" s="86"/>
      <c r="TOR133" s="86"/>
      <c r="TOS133" s="86"/>
      <c r="TOT133" s="86"/>
      <c r="TOU133" s="86"/>
      <c r="TOV133" s="86"/>
      <c r="TOW133" s="86"/>
      <c r="TOX133" s="86"/>
      <c r="TOY133" s="86"/>
      <c r="TOZ133" s="86"/>
      <c r="TPA133" s="86"/>
      <c r="TPB133" s="86"/>
      <c r="TPC133" s="86"/>
      <c r="TPD133" s="86"/>
      <c r="TPE133" s="86"/>
      <c r="TPF133" s="86"/>
      <c r="TPG133" s="86"/>
      <c r="TPH133" s="86"/>
      <c r="TPI133" s="86"/>
      <c r="TPJ133" s="86"/>
      <c r="TPK133" s="86"/>
      <c r="TPL133" s="86"/>
      <c r="TPM133" s="86"/>
      <c r="TPN133" s="86"/>
      <c r="TPO133" s="86"/>
      <c r="TPP133" s="86"/>
      <c r="TPQ133" s="86"/>
      <c r="TPR133" s="86"/>
      <c r="TPS133" s="86"/>
      <c r="TPT133" s="86"/>
      <c r="TPU133" s="86"/>
      <c r="TPV133" s="86"/>
      <c r="TPW133" s="86"/>
      <c r="TPX133" s="86"/>
      <c r="TPY133" s="86"/>
      <c r="TPZ133" s="86"/>
      <c r="TQA133" s="86"/>
      <c r="TQB133" s="86"/>
      <c r="TQC133" s="86"/>
      <c r="TQD133" s="86"/>
      <c r="TQE133" s="86"/>
      <c r="TQF133" s="86"/>
      <c r="TQG133" s="86"/>
      <c r="TQH133" s="86"/>
      <c r="TQI133" s="86"/>
      <c r="TQJ133" s="86"/>
      <c r="TQK133" s="86"/>
      <c r="TQL133" s="86"/>
      <c r="TQM133" s="86"/>
      <c r="TQN133" s="86"/>
      <c r="TQO133" s="86"/>
      <c r="TQP133" s="86"/>
      <c r="TQQ133" s="86"/>
      <c r="TQR133" s="86"/>
      <c r="TQS133" s="86"/>
      <c r="TQT133" s="86"/>
      <c r="TQU133" s="86"/>
      <c r="TQV133" s="86"/>
      <c r="TQW133" s="86"/>
      <c r="TQX133" s="86"/>
      <c r="TQY133" s="86"/>
      <c r="TQZ133" s="86"/>
      <c r="TRA133" s="86"/>
      <c r="TRB133" s="86"/>
      <c r="TRC133" s="86"/>
      <c r="TRD133" s="86"/>
      <c r="TRE133" s="86"/>
      <c r="TRF133" s="86"/>
      <c r="TRG133" s="86"/>
      <c r="TRH133" s="86"/>
      <c r="TRI133" s="86"/>
      <c r="TRJ133" s="86"/>
      <c r="TRK133" s="86"/>
      <c r="TRL133" s="86"/>
      <c r="TRM133" s="86"/>
      <c r="TRN133" s="86"/>
      <c r="TRO133" s="86"/>
      <c r="TRP133" s="86"/>
      <c r="TRQ133" s="86"/>
      <c r="TRR133" s="86"/>
      <c r="TRS133" s="86"/>
      <c r="TRT133" s="86"/>
      <c r="TRU133" s="86"/>
      <c r="TRV133" s="86"/>
      <c r="TRW133" s="86"/>
      <c r="TRX133" s="86"/>
      <c r="TRY133" s="86"/>
      <c r="TRZ133" s="86"/>
      <c r="TSA133" s="86"/>
      <c r="TSB133" s="86"/>
      <c r="TSC133" s="86"/>
      <c r="TSD133" s="86"/>
      <c r="TSE133" s="86"/>
      <c r="TSF133" s="86"/>
      <c r="TSG133" s="86"/>
      <c r="TSH133" s="86"/>
      <c r="TSI133" s="86"/>
      <c r="TSJ133" s="86"/>
      <c r="TSK133" s="86"/>
      <c r="TSL133" s="86"/>
      <c r="TSM133" s="86"/>
      <c r="TSN133" s="86"/>
      <c r="TSO133" s="86"/>
      <c r="TSP133" s="86"/>
      <c r="TSQ133" s="86"/>
      <c r="TSR133" s="86"/>
      <c r="TSS133" s="86"/>
      <c r="TST133" s="86"/>
      <c r="TSU133" s="86"/>
      <c r="TSV133" s="86"/>
      <c r="TSW133" s="86"/>
      <c r="TSX133" s="86"/>
      <c r="TSY133" s="86"/>
      <c r="TSZ133" s="86"/>
      <c r="TTA133" s="86"/>
      <c r="TTB133" s="86"/>
      <c r="TTC133" s="86"/>
      <c r="TTD133" s="86"/>
      <c r="TTE133" s="86"/>
      <c r="TTF133" s="86"/>
      <c r="TTG133" s="86"/>
      <c r="TTH133" s="86"/>
      <c r="TTI133" s="86"/>
      <c r="TTJ133" s="86"/>
      <c r="TTK133" s="86"/>
      <c r="TTL133" s="86"/>
      <c r="TTM133" s="86"/>
      <c r="TTN133" s="86"/>
      <c r="TTO133" s="86"/>
      <c r="TTP133" s="86"/>
      <c r="TTQ133" s="86"/>
      <c r="TTR133" s="86"/>
      <c r="TTS133" s="86"/>
      <c r="TTT133" s="86"/>
      <c r="TTU133" s="86"/>
      <c r="TTV133" s="86"/>
      <c r="TTW133" s="86"/>
      <c r="TTX133" s="86"/>
      <c r="TTY133" s="86"/>
      <c r="TTZ133" s="86"/>
      <c r="TUA133" s="86"/>
      <c r="TUB133" s="86"/>
      <c r="TUC133" s="86"/>
      <c r="TUD133" s="86"/>
      <c r="TUE133" s="86"/>
      <c r="TUF133" s="86"/>
      <c r="TUG133" s="86"/>
      <c r="TUH133" s="86"/>
      <c r="TUI133" s="86"/>
      <c r="TUJ133" s="86"/>
      <c r="TUK133" s="86"/>
      <c r="TUL133" s="86"/>
      <c r="TUM133" s="86"/>
      <c r="TUN133" s="86"/>
      <c r="TUO133" s="86"/>
      <c r="TUP133" s="86"/>
      <c r="TUQ133" s="86"/>
      <c r="TUR133" s="86"/>
      <c r="TUS133" s="86"/>
      <c r="TUT133" s="86"/>
      <c r="TUU133" s="86"/>
      <c r="TUV133" s="86"/>
      <c r="TUW133" s="86"/>
      <c r="TUX133" s="86"/>
      <c r="TUY133" s="86"/>
      <c r="TUZ133" s="86"/>
      <c r="TVA133" s="86"/>
      <c r="TVB133" s="86"/>
      <c r="TVC133" s="86"/>
      <c r="TVD133" s="86"/>
      <c r="TVE133" s="86"/>
      <c r="TVF133" s="86"/>
      <c r="TVG133" s="86"/>
      <c r="TVH133" s="86"/>
      <c r="TVI133" s="86"/>
      <c r="TVJ133" s="86"/>
      <c r="TVK133" s="86"/>
      <c r="TVL133" s="86"/>
      <c r="TVM133" s="86"/>
      <c r="TVN133" s="86"/>
      <c r="TVO133" s="86"/>
      <c r="TVP133" s="86"/>
      <c r="TVQ133" s="86"/>
      <c r="TVR133" s="86"/>
      <c r="TVS133" s="86"/>
      <c r="TVT133" s="86"/>
      <c r="TVU133" s="86"/>
      <c r="TVV133" s="86"/>
      <c r="TVW133" s="86"/>
      <c r="TVX133" s="86"/>
      <c r="TVY133" s="86"/>
      <c r="TVZ133" s="86"/>
      <c r="TWA133" s="86"/>
      <c r="TWB133" s="86"/>
      <c r="TWC133" s="86"/>
      <c r="TWD133" s="86"/>
      <c r="TWE133" s="86"/>
      <c r="TWF133" s="86"/>
      <c r="TWG133" s="86"/>
      <c r="TWH133" s="86"/>
      <c r="TWI133" s="86"/>
      <c r="TWJ133" s="86"/>
      <c r="TWK133" s="86"/>
      <c r="TWL133" s="86"/>
      <c r="TWM133" s="86"/>
      <c r="TWN133" s="86"/>
      <c r="TWO133" s="86"/>
      <c r="TWP133" s="86"/>
      <c r="TWQ133" s="86"/>
      <c r="TWR133" s="86"/>
      <c r="TWS133" s="86"/>
      <c r="TWT133" s="86"/>
      <c r="TWU133" s="86"/>
      <c r="TWV133" s="86"/>
      <c r="TWW133" s="86"/>
      <c r="TWX133" s="86"/>
      <c r="TWY133" s="86"/>
      <c r="TWZ133" s="86"/>
      <c r="TXA133" s="86"/>
      <c r="TXB133" s="86"/>
      <c r="TXC133" s="86"/>
      <c r="TXD133" s="86"/>
      <c r="TXE133" s="86"/>
      <c r="TXF133" s="86"/>
      <c r="TXG133" s="86"/>
      <c r="TXH133" s="86"/>
      <c r="TXI133" s="86"/>
      <c r="TXJ133" s="86"/>
      <c r="TXK133" s="86"/>
      <c r="TXL133" s="86"/>
      <c r="TXM133" s="86"/>
      <c r="TXN133" s="86"/>
      <c r="TXO133" s="86"/>
      <c r="TXP133" s="86"/>
      <c r="TXQ133" s="86"/>
      <c r="TXR133" s="86"/>
      <c r="TXS133" s="86"/>
      <c r="TXT133" s="86"/>
      <c r="TXU133" s="86"/>
      <c r="TXV133" s="86"/>
      <c r="TXW133" s="86"/>
      <c r="TXX133" s="86"/>
      <c r="TXY133" s="86"/>
      <c r="TXZ133" s="86"/>
      <c r="TYA133" s="86"/>
      <c r="TYB133" s="86"/>
      <c r="TYC133" s="86"/>
      <c r="TYD133" s="86"/>
      <c r="TYE133" s="86"/>
      <c r="TYF133" s="86"/>
      <c r="TYG133" s="86"/>
      <c r="TYH133" s="86"/>
      <c r="TYI133" s="86"/>
      <c r="TYJ133" s="86"/>
      <c r="TYK133" s="86"/>
      <c r="TYL133" s="86"/>
      <c r="TYM133" s="86"/>
      <c r="TYN133" s="86"/>
      <c r="TYO133" s="86"/>
      <c r="TYP133" s="86"/>
      <c r="TYQ133" s="86"/>
      <c r="TYR133" s="86"/>
      <c r="TYS133" s="86"/>
      <c r="TYT133" s="86"/>
      <c r="TYU133" s="86"/>
      <c r="TYV133" s="86"/>
      <c r="TYW133" s="86"/>
      <c r="TYX133" s="86"/>
      <c r="TYY133" s="86"/>
      <c r="TYZ133" s="86"/>
      <c r="TZA133" s="86"/>
      <c r="TZB133" s="86"/>
      <c r="TZC133" s="86"/>
      <c r="TZD133" s="86"/>
      <c r="TZE133" s="86"/>
      <c r="TZF133" s="86"/>
      <c r="TZG133" s="86"/>
      <c r="TZH133" s="86"/>
      <c r="TZI133" s="86"/>
      <c r="TZJ133" s="86"/>
      <c r="TZK133" s="86"/>
      <c r="TZL133" s="86"/>
      <c r="TZM133" s="86"/>
      <c r="TZN133" s="86"/>
      <c r="TZO133" s="86"/>
      <c r="TZP133" s="86"/>
      <c r="TZQ133" s="86"/>
      <c r="TZR133" s="86"/>
      <c r="TZS133" s="86"/>
      <c r="TZT133" s="86"/>
      <c r="TZU133" s="86"/>
      <c r="TZV133" s="86"/>
      <c r="TZW133" s="86"/>
      <c r="TZX133" s="86"/>
      <c r="TZY133" s="86"/>
      <c r="TZZ133" s="86"/>
      <c r="UAA133" s="86"/>
      <c r="UAB133" s="86"/>
      <c r="UAC133" s="86"/>
      <c r="UAD133" s="86"/>
      <c r="UAE133" s="86"/>
      <c r="UAF133" s="86"/>
      <c r="UAG133" s="86"/>
      <c r="UAH133" s="86"/>
      <c r="UAI133" s="86"/>
      <c r="UAJ133" s="86"/>
      <c r="UAK133" s="86"/>
      <c r="UAL133" s="86"/>
      <c r="UAM133" s="86"/>
      <c r="UAN133" s="86"/>
      <c r="UAO133" s="86"/>
      <c r="UAP133" s="86"/>
      <c r="UAQ133" s="86"/>
      <c r="UAR133" s="86"/>
      <c r="UAS133" s="86"/>
      <c r="UAT133" s="86"/>
      <c r="UAU133" s="86"/>
      <c r="UAV133" s="86"/>
      <c r="UAW133" s="86"/>
      <c r="UAX133" s="86"/>
      <c r="UAY133" s="86"/>
      <c r="UAZ133" s="86"/>
      <c r="UBA133" s="86"/>
      <c r="UBB133" s="86"/>
      <c r="UBC133" s="86"/>
      <c r="UBD133" s="86"/>
      <c r="UBE133" s="86"/>
      <c r="UBF133" s="86"/>
      <c r="UBG133" s="86"/>
      <c r="UBH133" s="86"/>
      <c r="UBI133" s="86"/>
      <c r="UBJ133" s="86"/>
      <c r="UBK133" s="86"/>
      <c r="UBL133" s="86"/>
      <c r="UBM133" s="86"/>
      <c r="UBN133" s="86"/>
      <c r="UBO133" s="86"/>
      <c r="UBP133" s="86"/>
      <c r="UBQ133" s="86"/>
      <c r="UBR133" s="86"/>
      <c r="UBS133" s="86"/>
      <c r="UBT133" s="86"/>
      <c r="UBU133" s="86"/>
      <c r="UBV133" s="86"/>
      <c r="UBW133" s="86"/>
      <c r="UBX133" s="86"/>
      <c r="UBY133" s="86"/>
      <c r="UBZ133" s="86"/>
      <c r="UCA133" s="86"/>
      <c r="UCB133" s="86"/>
      <c r="UCC133" s="86"/>
      <c r="UCD133" s="86"/>
      <c r="UCE133" s="86"/>
      <c r="UCF133" s="86"/>
      <c r="UCG133" s="86"/>
      <c r="UCH133" s="86"/>
      <c r="UCI133" s="86"/>
      <c r="UCJ133" s="86"/>
      <c r="UCK133" s="86"/>
      <c r="UCL133" s="86"/>
      <c r="UCM133" s="86"/>
      <c r="UCN133" s="86"/>
      <c r="UCO133" s="86"/>
      <c r="UCP133" s="86"/>
      <c r="UCQ133" s="86"/>
      <c r="UCR133" s="86"/>
      <c r="UCS133" s="86"/>
      <c r="UCT133" s="86"/>
      <c r="UCU133" s="86"/>
      <c r="UCV133" s="86"/>
      <c r="UCW133" s="86"/>
      <c r="UCX133" s="86"/>
      <c r="UCY133" s="86"/>
      <c r="UCZ133" s="86"/>
      <c r="UDA133" s="86"/>
      <c r="UDB133" s="86"/>
      <c r="UDC133" s="86"/>
      <c r="UDD133" s="86"/>
      <c r="UDE133" s="86"/>
      <c r="UDF133" s="86"/>
      <c r="UDG133" s="86"/>
      <c r="UDH133" s="86"/>
      <c r="UDI133" s="86"/>
      <c r="UDJ133" s="86"/>
      <c r="UDK133" s="86"/>
      <c r="UDL133" s="86"/>
      <c r="UDM133" s="86"/>
      <c r="UDN133" s="86"/>
      <c r="UDO133" s="86"/>
      <c r="UDP133" s="86"/>
      <c r="UDQ133" s="86"/>
      <c r="UDR133" s="86"/>
      <c r="UDS133" s="86"/>
      <c r="UDT133" s="86"/>
      <c r="UDU133" s="86"/>
      <c r="UDV133" s="86"/>
      <c r="UDW133" s="86"/>
      <c r="UDX133" s="86"/>
      <c r="UDY133" s="86"/>
      <c r="UDZ133" s="86"/>
      <c r="UEA133" s="86"/>
      <c r="UEB133" s="86"/>
      <c r="UEC133" s="86"/>
      <c r="UED133" s="86"/>
      <c r="UEE133" s="86"/>
      <c r="UEF133" s="86"/>
      <c r="UEG133" s="86"/>
      <c r="UEH133" s="86"/>
      <c r="UEI133" s="86"/>
      <c r="UEJ133" s="86"/>
      <c r="UEK133" s="86"/>
      <c r="UEL133" s="86"/>
      <c r="UEM133" s="86"/>
      <c r="UEN133" s="86"/>
      <c r="UEO133" s="86"/>
      <c r="UEP133" s="86"/>
      <c r="UEQ133" s="86"/>
      <c r="UER133" s="86"/>
      <c r="UES133" s="86"/>
      <c r="UET133" s="86"/>
      <c r="UEU133" s="86"/>
      <c r="UEV133" s="86"/>
      <c r="UEW133" s="86"/>
      <c r="UEX133" s="86"/>
      <c r="UEY133" s="86"/>
      <c r="UEZ133" s="86"/>
      <c r="UFA133" s="86"/>
      <c r="UFB133" s="86"/>
      <c r="UFC133" s="86"/>
      <c r="UFD133" s="86"/>
      <c r="UFE133" s="86"/>
      <c r="UFF133" s="86"/>
      <c r="UFG133" s="86"/>
      <c r="UFH133" s="86"/>
      <c r="UFI133" s="86"/>
      <c r="UFJ133" s="86"/>
      <c r="UFK133" s="86"/>
      <c r="UFL133" s="86"/>
      <c r="UFM133" s="86"/>
      <c r="UFN133" s="86"/>
      <c r="UFO133" s="86"/>
      <c r="UFP133" s="86"/>
      <c r="UFQ133" s="86"/>
      <c r="UFR133" s="86"/>
      <c r="UFS133" s="86"/>
      <c r="UFT133" s="86"/>
      <c r="UFU133" s="86"/>
      <c r="UFV133" s="86"/>
      <c r="UFW133" s="86"/>
      <c r="UFX133" s="86"/>
      <c r="UFY133" s="86"/>
      <c r="UFZ133" s="86"/>
      <c r="UGA133" s="86"/>
      <c r="UGB133" s="86"/>
      <c r="UGC133" s="86"/>
      <c r="UGD133" s="86"/>
      <c r="UGE133" s="86"/>
      <c r="UGF133" s="86"/>
      <c r="UGG133" s="86"/>
      <c r="UGH133" s="86"/>
      <c r="UGI133" s="86"/>
      <c r="UGJ133" s="86"/>
      <c r="UGK133" s="86"/>
      <c r="UGL133" s="86"/>
      <c r="UGM133" s="86"/>
      <c r="UGN133" s="86"/>
      <c r="UGO133" s="86"/>
      <c r="UGP133" s="86"/>
      <c r="UGQ133" s="86"/>
      <c r="UGR133" s="86"/>
      <c r="UGS133" s="86"/>
      <c r="UGT133" s="86"/>
      <c r="UGU133" s="86"/>
      <c r="UGV133" s="86"/>
      <c r="UGW133" s="86"/>
      <c r="UGX133" s="86"/>
      <c r="UGY133" s="86"/>
      <c r="UGZ133" s="86"/>
      <c r="UHA133" s="86"/>
      <c r="UHB133" s="86"/>
      <c r="UHC133" s="86"/>
      <c r="UHD133" s="86"/>
      <c r="UHE133" s="86"/>
      <c r="UHF133" s="86"/>
      <c r="UHG133" s="86"/>
      <c r="UHH133" s="86"/>
      <c r="UHI133" s="86"/>
      <c r="UHJ133" s="86"/>
      <c r="UHK133" s="86"/>
      <c r="UHL133" s="86"/>
      <c r="UHM133" s="86"/>
      <c r="UHN133" s="86"/>
      <c r="UHO133" s="86"/>
      <c r="UHP133" s="86"/>
      <c r="UHQ133" s="86"/>
      <c r="UHR133" s="86"/>
      <c r="UHS133" s="86"/>
      <c r="UHT133" s="86"/>
      <c r="UHU133" s="86"/>
      <c r="UHV133" s="86"/>
      <c r="UHW133" s="86"/>
      <c r="UHX133" s="86"/>
      <c r="UHY133" s="86"/>
      <c r="UHZ133" s="86"/>
      <c r="UIA133" s="86"/>
      <c r="UIB133" s="86"/>
      <c r="UIC133" s="86"/>
      <c r="UID133" s="86"/>
      <c r="UIE133" s="86"/>
      <c r="UIF133" s="86"/>
      <c r="UIG133" s="86"/>
      <c r="UIH133" s="86"/>
      <c r="UII133" s="86"/>
      <c r="UIJ133" s="86"/>
      <c r="UIK133" s="86"/>
      <c r="UIL133" s="86"/>
      <c r="UIM133" s="86"/>
      <c r="UIN133" s="86"/>
      <c r="UIO133" s="86"/>
      <c r="UIP133" s="86"/>
      <c r="UIQ133" s="86"/>
      <c r="UIR133" s="86"/>
      <c r="UIS133" s="86"/>
      <c r="UIT133" s="86"/>
      <c r="UIU133" s="86"/>
      <c r="UIV133" s="86"/>
      <c r="UIW133" s="86"/>
      <c r="UIX133" s="86"/>
      <c r="UIY133" s="86"/>
      <c r="UIZ133" s="86"/>
      <c r="UJA133" s="86"/>
      <c r="UJB133" s="86"/>
      <c r="UJC133" s="86"/>
      <c r="UJD133" s="86"/>
      <c r="UJE133" s="86"/>
      <c r="UJF133" s="86"/>
      <c r="UJG133" s="86"/>
      <c r="UJH133" s="86"/>
      <c r="UJI133" s="86"/>
      <c r="UJJ133" s="86"/>
      <c r="UJK133" s="86"/>
      <c r="UJL133" s="86"/>
      <c r="UJM133" s="86"/>
      <c r="UJN133" s="86"/>
      <c r="UJO133" s="86"/>
      <c r="UJP133" s="86"/>
      <c r="UJQ133" s="86"/>
      <c r="UJR133" s="86"/>
      <c r="UJS133" s="86"/>
      <c r="UJT133" s="86"/>
      <c r="UJU133" s="86"/>
      <c r="UJV133" s="86"/>
      <c r="UJW133" s="86"/>
      <c r="UJX133" s="86"/>
      <c r="UJY133" s="86"/>
      <c r="UJZ133" s="86"/>
      <c r="UKA133" s="86"/>
      <c r="UKB133" s="86"/>
      <c r="UKC133" s="86"/>
      <c r="UKD133" s="86"/>
      <c r="UKE133" s="86"/>
      <c r="UKF133" s="86"/>
      <c r="UKG133" s="86"/>
      <c r="UKH133" s="86"/>
      <c r="UKI133" s="86"/>
      <c r="UKJ133" s="86"/>
      <c r="UKK133" s="86"/>
      <c r="UKL133" s="86"/>
      <c r="UKM133" s="86"/>
      <c r="UKN133" s="86"/>
      <c r="UKO133" s="86"/>
      <c r="UKP133" s="86"/>
      <c r="UKQ133" s="86"/>
      <c r="UKR133" s="86"/>
      <c r="UKS133" s="86"/>
      <c r="UKT133" s="86"/>
      <c r="UKU133" s="86"/>
      <c r="UKV133" s="86"/>
      <c r="UKW133" s="86"/>
      <c r="UKX133" s="86"/>
      <c r="UKY133" s="86"/>
      <c r="UKZ133" s="86"/>
      <c r="ULA133" s="86"/>
      <c r="ULB133" s="86"/>
      <c r="ULC133" s="86"/>
      <c r="ULD133" s="86"/>
      <c r="ULE133" s="86"/>
      <c r="ULF133" s="86"/>
      <c r="ULG133" s="86"/>
      <c r="ULH133" s="86"/>
      <c r="ULI133" s="86"/>
      <c r="ULJ133" s="86"/>
      <c r="ULK133" s="86"/>
      <c r="ULL133" s="86"/>
      <c r="ULM133" s="86"/>
      <c r="ULN133" s="86"/>
      <c r="ULO133" s="86"/>
      <c r="ULP133" s="86"/>
      <c r="ULQ133" s="86"/>
      <c r="ULR133" s="86"/>
      <c r="ULS133" s="86"/>
      <c r="ULT133" s="86"/>
      <c r="ULU133" s="86"/>
      <c r="ULV133" s="86"/>
      <c r="ULW133" s="86"/>
      <c r="ULX133" s="86"/>
      <c r="ULY133" s="86"/>
      <c r="ULZ133" s="86"/>
      <c r="UMA133" s="86"/>
      <c r="UMB133" s="86"/>
      <c r="UMC133" s="86"/>
      <c r="UMD133" s="86"/>
      <c r="UME133" s="86"/>
      <c r="UMF133" s="86"/>
      <c r="UMG133" s="86"/>
      <c r="UMH133" s="86"/>
      <c r="UMI133" s="86"/>
      <c r="UMJ133" s="86"/>
      <c r="UMK133" s="86"/>
      <c r="UML133" s="86"/>
      <c r="UMM133" s="86"/>
      <c r="UMN133" s="86"/>
      <c r="UMO133" s="86"/>
      <c r="UMP133" s="86"/>
      <c r="UMQ133" s="86"/>
      <c r="UMR133" s="86"/>
      <c r="UMS133" s="86"/>
      <c r="UMT133" s="86"/>
      <c r="UMU133" s="86"/>
      <c r="UMV133" s="86"/>
      <c r="UMW133" s="86"/>
      <c r="UMX133" s="86"/>
      <c r="UMY133" s="86"/>
      <c r="UMZ133" s="86"/>
      <c r="UNA133" s="86"/>
      <c r="UNB133" s="86"/>
      <c r="UNC133" s="86"/>
      <c r="UND133" s="86"/>
      <c r="UNE133" s="86"/>
      <c r="UNF133" s="86"/>
      <c r="UNG133" s="86"/>
      <c r="UNH133" s="86"/>
      <c r="UNI133" s="86"/>
      <c r="UNJ133" s="86"/>
      <c r="UNK133" s="86"/>
      <c r="UNL133" s="86"/>
      <c r="UNM133" s="86"/>
      <c r="UNN133" s="86"/>
      <c r="UNO133" s="86"/>
      <c r="UNP133" s="86"/>
      <c r="UNQ133" s="86"/>
      <c r="UNR133" s="86"/>
      <c r="UNS133" s="86"/>
      <c r="UNT133" s="86"/>
      <c r="UNU133" s="86"/>
      <c r="UNV133" s="86"/>
      <c r="UNW133" s="86"/>
      <c r="UNX133" s="86"/>
      <c r="UNY133" s="86"/>
      <c r="UNZ133" s="86"/>
      <c r="UOA133" s="86"/>
      <c r="UOB133" s="86"/>
      <c r="UOC133" s="86"/>
      <c r="UOD133" s="86"/>
      <c r="UOE133" s="86"/>
      <c r="UOF133" s="86"/>
      <c r="UOG133" s="86"/>
      <c r="UOH133" s="86"/>
      <c r="UOI133" s="86"/>
      <c r="UOJ133" s="86"/>
      <c r="UOK133" s="86"/>
      <c r="UOL133" s="86"/>
      <c r="UOM133" s="86"/>
      <c r="UON133" s="86"/>
      <c r="UOO133" s="86"/>
      <c r="UOP133" s="86"/>
      <c r="UOQ133" s="86"/>
      <c r="UOR133" s="86"/>
      <c r="UOS133" s="86"/>
      <c r="UOT133" s="86"/>
      <c r="UOU133" s="86"/>
      <c r="UOV133" s="86"/>
      <c r="UOW133" s="86"/>
      <c r="UOX133" s="86"/>
      <c r="UOY133" s="86"/>
      <c r="UOZ133" s="86"/>
      <c r="UPA133" s="86"/>
      <c r="UPB133" s="86"/>
      <c r="UPC133" s="86"/>
      <c r="UPD133" s="86"/>
      <c r="UPE133" s="86"/>
      <c r="UPF133" s="86"/>
      <c r="UPG133" s="86"/>
      <c r="UPH133" s="86"/>
      <c r="UPI133" s="86"/>
      <c r="UPJ133" s="86"/>
      <c r="UPK133" s="86"/>
      <c r="UPL133" s="86"/>
      <c r="UPM133" s="86"/>
      <c r="UPN133" s="86"/>
      <c r="UPO133" s="86"/>
      <c r="UPP133" s="86"/>
      <c r="UPQ133" s="86"/>
      <c r="UPR133" s="86"/>
      <c r="UPS133" s="86"/>
      <c r="UPT133" s="86"/>
      <c r="UPU133" s="86"/>
      <c r="UPV133" s="86"/>
      <c r="UPW133" s="86"/>
      <c r="UPX133" s="86"/>
      <c r="UPY133" s="86"/>
      <c r="UPZ133" s="86"/>
      <c r="UQA133" s="86"/>
      <c r="UQB133" s="86"/>
      <c r="UQC133" s="86"/>
      <c r="UQD133" s="86"/>
      <c r="UQE133" s="86"/>
      <c r="UQF133" s="86"/>
      <c r="UQG133" s="86"/>
      <c r="UQH133" s="86"/>
      <c r="UQI133" s="86"/>
      <c r="UQJ133" s="86"/>
      <c r="UQK133" s="86"/>
      <c r="UQL133" s="86"/>
      <c r="UQM133" s="86"/>
      <c r="UQN133" s="86"/>
      <c r="UQO133" s="86"/>
      <c r="UQP133" s="86"/>
      <c r="UQQ133" s="86"/>
      <c r="UQR133" s="86"/>
      <c r="UQS133" s="86"/>
      <c r="UQT133" s="86"/>
      <c r="UQU133" s="86"/>
      <c r="UQV133" s="86"/>
      <c r="UQW133" s="86"/>
      <c r="UQX133" s="86"/>
      <c r="UQY133" s="86"/>
      <c r="UQZ133" s="86"/>
      <c r="URA133" s="86"/>
      <c r="URB133" s="86"/>
      <c r="URC133" s="86"/>
      <c r="URD133" s="86"/>
      <c r="URE133" s="86"/>
      <c r="URF133" s="86"/>
      <c r="URG133" s="86"/>
      <c r="URH133" s="86"/>
      <c r="URI133" s="86"/>
      <c r="URJ133" s="86"/>
      <c r="URK133" s="86"/>
      <c r="URL133" s="86"/>
      <c r="URM133" s="86"/>
      <c r="URN133" s="86"/>
      <c r="URO133" s="86"/>
      <c r="URP133" s="86"/>
      <c r="URQ133" s="86"/>
      <c r="URR133" s="86"/>
      <c r="URS133" s="86"/>
      <c r="URT133" s="86"/>
      <c r="URU133" s="86"/>
      <c r="URV133" s="86"/>
      <c r="URW133" s="86"/>
      <c r="URX133" s="86"/>
      <c r="URY133" s="86"/>
      <c r="URZ133" s="86"/>
      <c r="USA133" s="86"/>
      <c r="USB133" s="86"/>
      <c r="USC133" s="86"/>
      <c r="USD133" s="86"/>
      <c r="USE133" s="86"/>
      <c r="USF133" s="86"/>
      <c r="USG133" s="86"/>
      <c r="USH133" s="86"/>
      <c r="USI133" s="86"/>
      <c r="USJ133" s="86"/>
      <c r="USK133" s="86"/>
      <c r="USL133" s="86"/>
      <c r="USM133" s="86"/>
      <c r="USN133" s="86"/>
      <c r="USO133" s="86"/>
      <c r="USP133" s="86"/>
      <c r="USQ133" s="86"/>
      <c r="USR133" s="86"/>
      <c r="USS133" s="86"/>
      <c r="UST133" s="86"/>
      <c r="USU133" s="86"/>
      <c r="USV133" s="86"/>
      <c r="USW133" s="86"/>
      <c r="USX133" s="86"/>
      <c r="USY133" s="86"/>
      <c r="USZ133" s="86"/>
      <c r="UTA133" s="86"/>
      <c r="UTB133" s="86"/>
      <c r="UTC133" s="86"/>
      <c r="UTD133" s="86"/>
      <c r="UTE133" s="86"/>
      <c r="UTF133" s="86"/>
      <c r="UTG133" s="86"/>
      <c r="UTH133" s="86"/>
      <c r="UTI133" s="86"/>
      <c r="UTJ133" s="86"/>
      <c r="UTK133" s="86"/>
      <c r="UTL133" s="86"/>
      <c r="UTM133" s="86"/>
      <c r="UTN133" s="86"/>
      <c r="UTO133" s="86"/>
      <c r="UTP133" s="86"/>
      <c r="UTQ133" s="86"/>
      <c r="UTR133" s="86"/>
      <c r="UTS133" s="86"/>
      <c r="UTT133" s="86"/>
      <c r="UTU133" s="86"/>
      <c r="UTV133" s="86"/>
      <c r="UTW133" s="86"/>
      <c r="UTX133" s="86"/>
      <c r="UTY133" s="86"/>
      <c r="UTZ133" s="86"/>
      <c r="UUA133" s="86"/>
      <c r="UUB133" s="86"/>
      <c r="UUC133" s="86"/>
      <c r="UUD133" s="86"/>
      <c r="UUE133" s="86"/>
      <c r="UUF133" s="86"/>
      <c r="UUG133" s="86"/>
      <c r="UUH133" s="86"/>
      <c r="UUI133" s="86"/>
      <c r="UUJ133" s="86"/>
      <c r="UUK133" s="86"/>
      <c r="UUL133" s="86"/>
      <c r="UUM133" s="86"/>
      <c r="UUN133" s="86"/>
      <c r="UUO133" s="86"/>
      <c r="UUP133" s="86"/>
      <c r="UUQ133" s="86"/>
      <c r="UUR133" s="86"/>
      <c r="UUS133" s="86"/>
      <c r="UUT133" s="86"/>
      <c r="UUU133" s="86"/>
      <c r="UUV133" s="86"/>
      <c r="UUW133" s="86"/>
      <c r="UUX133" s="86"/>
      <c r="UUY133" s="86"/>
      <c r="UUZ133" s="86"/>
      <c r="UVA133" s="86"/>
      <c r="UVB133" s="86"/>
      <c r="UVC133" s="86"/>
      <c r="UVD133" s="86"/>
      <c r="UVE133" s="86"/>
      <c r="UVF133" s="86"/>
      <c r="UVG133" s="86"/>
      <c r="UVH133" s="86"/>
      <c r="UVI133" s="86"/>
      <c r="UVJ133" s="86"/>
      <c r="UVK133" s="86"/>
      <c r="UVL133" s="86"/>
      <c r="UVM133" s="86"/>
      <c r="UVN133" s="86"/>
      <c r="UVO133" s="86"/>
      <c r="UVP133" s="86"/>
      <c r="UVQ133" s="86"/>
      <c r="UVR133" s="86"/>
      <c r="UVS133" s="86"/>
      <c r="UVT133" s="86"/>
      <c r="UVU133" s="86"/>
      <c r="UVV133" s="86"/>
      <c r="UVW133" s="86"/>
      <c r="UVX133" s="86"/>
      <c r="UVY133" s="86"/>
      <c r="UVZ133" s="86"/>
      <c r="UWA133" s="86"/>
      <c r="UWB133" s="86"/>
      <c r="UWC133" s="86"/>
      <c r="UWD133" s="86"/>
      <c r="UWE133" s="86"/>
      <c r="UWF133" s="86"/>
      <c r="UWG133" s="86"/>
      <c r="UWH133" s="86"/>
      <c r="UWI133" s="86"/>
      <c r="UWJ133" s="86"/>
      <c r="UWK133" s="86"/>
      <c r="UWL133" s="86"/>
      <c r="UWM133" s="86"/>
      <c r="UWN133" s="86"/>
      <c r="UWO133" s="86"/>
      <c r="UWP133" s="86"/>
      <c r="UWQ133" s="86"/>
      <c r="UWR133" s="86"/>
      <c r="UWS133" s="86"/>
      <c r="UWT133" s="86"/>
      <c r="UWU133" s="86"/>
      <c r="UWV133" s="86"/>
      <c r="UWW133" s="86"/>
      <c r="UWX133" s="86"/>
      <c r="UWY133" s="86"/>
      <c r="UWZ133" s="86"/>
      <c r="UXA133" s="86"/>
      <c r="UXB133" s="86"/>
      <c r="UXC133" s="86"/>
      <c r="UXD133" s="86"/>
      <c r="UXE133" s="86"/>
      <c r="UXF133" s="86"/>
      <c r="UXG133" s="86"/>
      <c r="UXH133" s="86"/>
      <c r="UXI133" s="86"/>
      <c r="UXJ133" s="86"/>
      <c r="UXK133" s="86"/>
      <c r="UXL133" s="86"/>
      <c r="UXM133" s="86"/>
      <c r="UXN133" s="86"/>
      <c r="UXO133" s="86"/>
      <c r="UXP133" s="86"/>
      <c r="UXQ133" s="86"/>
      <c r="UXR133" s="86"/>
      <c r="UXS133" s="86"/>
      <c r="UXT133" s="86"/>
      <c r="UXU133" s="86"/>
      <c r="UXV133" s="86"/>
      <c r="UXW133" s="86"/>
      <c r="UXX133" s="86"/>
      <c r="UXY133" s="86"/>
      <c r="UXZ133" s="86"/>
      <c r="UYA133" s="86"/>
      <c r="UYB133" s="86"/>
      <c r="UYC133" s="86"/>
      <c r="UYD133" s="86"/>
      <c r="UYE133" s="86"/>
      <c r="UYF133" s="86"/>
      <c r="UYG133" s="86"/>
      <c r="UYH133" s="86"/>
      <c r="UYI133" s="86"/>
      <c r="UYJ133" s="86"/>
      <c r="UYK133" s="86"/>
      <c r="UYL133" s="86"/>
      <c r="UYM133" s="86"/>
      <c r="UYN133" s="86"/>
      <c r="UYO133" s="86"/>
      <c r="UYP133" s="86"/>
      <c r="UYQ133" s="86"/>
      <c r="UYR133" s="86"/>
      <c r="UYS133" s="86"/>
      <c r="UYT133" s="86"/>
      <c r="UYU133" s="86"/>
      <c r="UYV133" s="86"/>
      <c r="UYW133" s="86"/>
      <c r="UYX133" s="86"/>
      <c r="UYY133" s="86"/>
      <c r="UYZ133" s="86"/>
      <c r="UZA133" s="86"/>
      <c r="UZB133" s="86"/>
      <c r="UZC133" s="86"/>
      <c r="UZD133" s="86"/>
      <c r="UZE133" s="86"/>
      <c r="UZF133" s="86"/>
      <c r="UZG133" s="86"/>
      <c r="UZH133" s="86"/>
      <c r="UZI133" s="86"/>
      <c r="UZJ133" s="86"/>
      <c r="UZK133" s="86"/>
      <c r="UZL133" s="86"/>
      <c r="UZM133" s="86"/>
      <c r="UZN133" s="86"/>
      <c r="UZO133" s="86"/>
      <c r="UZP133" s="86"/>
      <c r="UZQ133" s="86"/>
      <c r="UZR133" s="86"/>
      <c r="UZS133" s="86"/>
      <c r="UZT133" s="86"/>
      <c r="UZU133" s="86"/>
      <c r="UZV133" s="86"/>
      <c r="UZW133" s="86"/>
      <c r="UZX133" s="86"/>
      <c r="UZY133" s="86"/>
      <c r="UZZ133" s="86"/>
      <c r="VAA133" s="86"/>
      <c r="VAB133" s="86"/>
      <c r="VAC133" s="86"/>
      <c r="VAD133" s="86"/>
      <c r="VAE133" s="86"/>
      <c r="VAF133" s="86"/>
      <c r="VAG133" s="86"/>
      <c r="VAH133" s="86"/>
      <c r="VAI133" s="86"/>
      <c r="VAJ133" s="86"/>
      <c r="VAK133" s="86"/>
      <c r="VAL133" s="86"/>
      <c r="VAM133" s="86"/>
      <c r="VAN133" s="86"/>
      <c r="VAO133" s="86"/>
      <c r="VAP133" s="86"/>
      <c r="VAQ133" s="86"/>
      <c r="VAR133" s="86"/>
      <c r="VAS133" s="86"/>
      <c r="VAT133" s="86"/>
      <c r="VAU133" s="86"/>
      <c r="VAV133" s="86"/>
      <c r="VAW133" s="86"/>
      <c r="VAX133" s="86"/>
      <c r="VAY133" s="86"/>
      <c r="VAZ133" s="86"/>
      <c r="VBA133" s="86"/>
      <c r="VBB133" s="86"/>
      <c r="VBC133" s="86"/>
      <c r="VBD133" s="86"/>
      <c r="VBE133" s="86"/>
      <c r="VBF133" s="86"/>
      <c r="VBG133" s="86"/>
      <c r="VBH133" s="86"/>
      <c r="VBI133" s="86"/>
      <c r="VBJ133" s="86"/>
      <c r="VBK133" s="86"/>
      <c r="VBL133" s="86"/>
      <c r="VBM133" s="86"/>
      <c r="VBN133" s="86"/>
      <c r="VBO133" s="86"/>
      <c r="VBP133" s="86"/>
      <c r="VBQ133" s="86"/>
      <c r="VBR133" s="86"/>
      <c r="VBS133" s="86"/>
      <c r="VBT133" s="86"/>
      <c r="VBU133" s="86"/>
      <c r="VBV133" s="86"/>
      <c r="VBW133" s="86"/>
      <c r="VBX133" s="86"/>
      <c r="VBY133" s="86"/>
      <c r="VBZ133" s="86"/>
      <c r="VCA133" s="86"/>
      <c r="VCB133" s="86"/>
      <c r="VCC133" s="86"/>
      <c r="VCD133" s="86"/>
      <c r="VCE133" s="86"/>
      <c r="VCF133" s="86"/>
      <c r="VCG133" s="86"/>
      <c r="VCH133" s="86"/>
      <c r="VCI133" s="86"/>
      <c r="VCJ133" s="86"/>
      <c r="VCK133" s="86"/>
      <c r="VCL133" s="86"/>
      <c r="VCM133" s="86"/>
      <c r="VCN133" s="86"/>
      <c r="VCO133" s="86"/>
      <c r="VCP133" s="86"/>
      <c r="VCQ133" s="86"/>
      <c r="VCR133" s="86"/>
      <c r="VCS133" s="86"/>
      <c r="VCT133" s="86"/>
      <c r="VCU133" s="86"/>
      <c r="VCV133" s="86"/>
      <c r="VCW133" s="86"/>
      <c r="VCX133" s="86"/>
      <c r="VCY133" s="86"/>
      <c r="VCZ133" s="86"/>
      <c r="VDA133" s="86"/>
      <c r="VDB133" s="86"/>
      <c r="VDC133" s="86"/>
      <c r="VDD133" s="86"/>
      <c r="VDE133" s="86"/>
      <c r="VDF133" s="86"/>
      <c r="VDG133" s="86"/>
      <c r="VDH133" s="86"/>
      <c r="VDI133" s="86"/>
      <c r="VDJ133" s="86"/>
      <c r="VDK133" s="86"/>
      <c r="VDL133" s="86"/>
      <c r="VDM133" s="86"/>
      <c r="VDN133" s="86"/>
      <c r="VDO133" s="86"/>
      <c r="VDP133" s="86"/>
      <c r="VDQ133" s="86"/>
      <c r="VDR133" s="86"/>
      <c r="VDS133" s="86"/>
      <c r="VDT133" s="86"/>
      <c r="VDU133" s="86"/>
      <c r="VDV133" s="86"/>
      <c r="VDW133" s="86"/>
      <c r="VDX133" s="86"/>
      <c r="VDY133" s="86"/>
      <c r="VDZ133" s="86"/>
      <c r="VEA133" s="86"/>
      <c r="VEB133" s="86"/>
      <c r="VEC133" s="86"/>
      <c r="VED133" s="86"/>
      <c r="VEE133" s="86"/>
      <c r="VEF133" s="86"/>
      <c r="VEG133" s="86"/>
      <c r="VEH133" s="86"/>
      <c r="VEI133" s="86"/>
      <c r="VEJ133" s="86"/>
      <c r="VEK133" s="86"/>
      <c r="VEL133" s="86"/>
      <c r="VEM133" s="86"/>
      <c r="VEN133" s="86"/>
      <c r="VEO133" s="86"/>
      <c r="VEP133" s="86"/>
      <c r="VEQ133" s="86"/>
      <c r="VER133" s="86"/>
      <c r="VES133" s="86"/>
      <c r="VET133" s="86"/>
      <c r="VEU133" s="86"/>
      <c r="VEV133" s="86"/>
      <c r="VEW133" s="86"/>
      <c r="VEX133" s="86"/>
      <c r="VEY133" s="86"/>
      <c r="VEZ133" s="86"/>
      <c r="VFA133" s="86"/>
      <c r="VFB133" s="86"/>
      <c r="VFC133" s="86"/>
      <c r="VFD133" s="86"/>
      <c r="VFE133" s="86"/>
      <c r="VFF133" s="86"/>
      <c r="VFG133" s="86"/>
      <c r="VFH133" s="86"/>
      <c r="VFI133" s="86"/>
      <c r="VFJ133" s="86"/>
      <c r="VFK133" s="86"/>
      <c r="VFL133" s="86"/>
      <c r="VFM133" s="86"/>
      <c r="VFN133" s="86"/>
      <c r="VFO133" s="86"/>
      <c r="VFP133" s="86"/>
      <c r="VFQ133" s="86"/>
      <c r="VFR133" s="86"/>
      <c r="VFS133" s="86"/>
      <c r="VFT133" s="86"/>
      <c r="VFU133" s="86"/>
      <c r="VFV133" s="86"/>
      <c r="VFW133" s="86"/>
      <c r="VFX133" s="86"/>
      <c r="VFY133" s="86"/>
      <c r="VFZ133" s="86"/>
      <c r="VGA133" s="86"/>
      <c r="VGB133" s="86"/>
      <c r="VGC133" s="86"/>
      <c r="VGD133" s="86"/>
      <c r="VGE133" s="86"/>
      <c r="VGF133" s="86"/>
      <c r="VGG133" s="86"/>
      <c r="VGH133" s="86"/>
      <c r="VGI133" s="86"/>
      <c r="VGJ133" s="86"/>
      <c r="VGK133" s="86"/>
      <c r="VGL133" s="86"/>
      <c r="VGM133" s="86"/>
      <c r="VGN133" s="86"/>
      <c r="VGO133" s="86"/>
      <c r="VGP133" s="86"/>
      <c r="VGQ133" s="86"/>
      <c r="VGR133" s="86"/>
      <c r="VGS133" s="86"/>
      <c r="VGT133" s="86"/>
      <c r="VGU133" s="86"/>
      <c r="VGV133" s="86"/>
      <c r="VGW133" s="86"/>
      <c r="VGX133" s="86"/>
      <c r="VGY133" s="86"/>
      <c r="VGZ133" s="86"/>
      <c r="VHA133" s="86"/>
      <c r="VHB133" s="86"/>
      <c r="VHC133" s="86"/>
      <c r="VHD133" s="86"/>
      <c r="VHE133" s="86"/>
      <c r="VHF133" s="86"/>
      <c r="VHG133" s="86"/>
      <c r="VHH133" s="86"/>
      <c r="VHI133" s="86"/>
      <c r="VHJ133" s="86"/>
      <c r="VHK133" s="86"/>
      <c r="VHL133" s="86"/>
      <c r="VHM133" s="86"/>
      <c r="VHN133" s="86"/>
      <c r="VHO133" s="86"/>
      <c r="VHP133" s="86"/>
      <c r="VHQ133" s="86"/>
      <c r="VHR133" s="86"/>
      <c r="VHS133" s="86"/>
      <c r="VHT133" s="86"/>
      <c r="VHU133" s="86"/>
      <c r="VHV133" s="86"/>
      <c r="VHW133" s="86"/>
      <c r="VHX133" s="86"/>
      <c r="VHY133" s="86"/>
      <c r="VHZ133" s="86"/>
      <c r="VIA133" s="86"/>
      <c r="VIB133" s="86"/>
      <c r="VIC133" s="86"/>
      <c r="VID133" s="86"/>
      <c r="VIE133" s="86"/>
      <c r="VIF133" s="86"/>
      <c r="VIG133" s="86"/>
      <c r="VIH133" s="86"/>
      <c r="VII133" s="86"/>
      <c r="VIJ133" s="86"/>
      <c r="VIK133" s="86"/>
      <c r="VIL133" s="86"/>
      <c r="VIM133" s="86"/>
      <c r="VIN133" s="86"/>
      <c r="VIO133" s="86"/>
      <c r="VIP133" s="86"/>
      <c r="VIQ133" s="86"/>
      <c r="VIR133" s="86"/>
      <c r="VIS133" s="86"/>
      <c r="VIT133" s="86"/>
      <c r="VIU133" s="86"/>
      <c r="VIV133" s="86"/>
      <c r="VIW133" s="86"/>
      <c r="VIX133" s="86"/>
      <c r="VIY133" s="86"/>
      <c r="VIZ133" s="86"/>
      <c r="VJA133" s="86"/>
      <c r="VJB133" s="86"/>
      <c r="VJC133" s="86"/>
      <c r="VJD133" s="86"/>
      <c r="VJE133" s="86"/>
      <c r="VJF133" s="86"/>
      <c r="VJG133" s="86"/>
      <c r="VJH133" s="86"/>
      <c r="VJI133" s="86"/>
      <c r="VJJ133" s="86"/>
      <c r="VJK133" s="86"/>
      <c r="VJL133" s="86"/>
      <c r="VJM133" s="86"/>
      <c r="VJN133" s="86"/>
      <c r="VJO133" s="86"/>
      <c r="VJP133" s="86"/>
      <c r="VJQ133" s="86"/>
      <c r="VJR133" s="86"/>
      <c r="VJS133" s="86"/>
      <c r="VJT133" s="86"/>
      <c r="VJU133" s="86"/>
      <c r="VJV133" s="86"/>
      <c r="VJW133" s="86"/>
      <c r="VJX133" s="86"/>
      <c r="VJY133" s="86"/>
      <c r="VJZ133" s="86"/>
      <c r="VKA133" s="86"/>
      <c r="VKB133" s="86"/>
      <c r="VKC133" s="86"/>
      <c r="VKD133" s="86"/>
      <c r="VKE133" s="86"/>
      <c r="VKF133" s="86"/>
      <c r="VKG133" s="86"/>
      <c r="VKH133" s="86"/>
      <c r="VKI133" s="86"/>
      <c r="VKJ133" s="86"/>
      <c r="VKK133" s="86"/>
      <c r="VKL133" s="86"/>
      <c r="VKM133" s="86"/>
      <c r="VKN133" s="86"/>
      <c r="VKO133" s="86"/>
      <c r="VKP133" s="86"/>
      <c r="VKQ133" s="86"/>
      <c r="VKR133" s="86"/>
      <c r="VKS133" s="86"/>
      <c r="VKT133" s="86"/>
      <c r="VKU133" s="86"/>
      <c r="VKV133" s="86"/>
      <c r="VKW133" s="86"/>
      <c r="VKX133" s="86"/>
      <c r="VKY133" s="86"/>
      <c r="VKZ133" s="86"/>
      <c r="VLA133" s="86"/>
      <c r="VLB133" s="86"/>
      <c r="VLC133" s="86"/>
      <c r="VLD133" s="86"/>
      <c r="VLE133" s="86"/>
      <c r="VLF133" s="86"/>
      <c r="VLG133" s="86"/>
      <c r="VLH133" s="86"/>
      <c r="VLI133" s="86"/>
      <c r="VLJ133" s="86"/>
      <c r="VLK133" s="86"/>
      <c r="VLL133" s="86"/>
      <c r="VLM133" s="86"/>
      <c r="VLN133" s="86"/>
      <c r="VLO133" s="86"/>
      <c r="VLP133" s="86"/>
      <c r="VLQ133" s="86"/>
      <c r="VLR133" s="86"/>
      <c r="VLS133" s="86"/>
      <c r="VLT133" s="86"/>
      <c r="VLU133" s="86"/>
      <c r="VLV133" s="86"/>
      <c r="VLW133" s="86"/>
      <c r="VLX133" s="86"/>
      <c r="VLY133" s="86"/>
      <c r="VLZ133" s="86"/>
      <c r="VMA133" s="86"/>
      <c r="VMB133" s="86"/>
      <c r="VMC133" s="86"/>
      <c r="VMD133" s="86"/>
      <c r="VME133" s="86"/>
      <c r="VMF133" s="86"/>
      <c r="VMG133" s="86"/>
      <c r="VMH133" s="86"/>
      <c r="VMI133" s="86"/>
      <c r="VMJ133" s="86"/>
      <c r="VMK133" s="86"/>
      <c r="VML133" s="86"/>
      <c r="VMM133" s="86"/>
      <c r="VMN133" s="86"/>
      <c r="VMO133" s="86"/>
      <c r="VMP133" s="86"/>
      <c r="VMQ133" s="86"/>
      <c r="VMR133" s="86"/>
      <c r="VMS133" s="86"/>
      <c r="VMT133" s="86"/>
      <c r="VMU133" s="86"/>
      <c r="VMV133" s="86"/>
      <c r="VMW133" s="86"/>
      <c r="VMX133" s="86"/>
      <c r="VMY133" s="86"/>
      <c r="VMZ133" s="86"/>
      <c r="VNA133" s="86"/>
      <c r="VNB133" s="86"/>
      <c r="VNC133" s="86"/>
      <c r="VND133" s="86"/>
      <c r="VNE133" s="86"/>
      <c r="VNF133" s="86"/>
      <c r="VNG133" s="86"/>
      <c r="VNH133" s="86"/>
      <c r="VNI133" s="86"/>
      <c r="VNJ133" s="86"/>
      <c r="VNK133" s="86"/>
      <c r="VNL133" s="86"/>
      <c r="VNM133" s="86"/>
      <c r="VNN133" s="86"/>
      <c r="VNO133" s="86"/>
      <c r="VNP133" s="86"/>
      <c r="VNQ133" s="86"/>
      <c r="VNR133" s="86"/>
      <c r="VNS133" s="86"/>
      <c r="VNT133" s="86"/>
      <c r="VNU133" s="86"/>
      <c r="VNV133" s="86"/>
      <c r="VNW133" s="86"/>
      <c r="VNX133" s="86"/>
      <c r="VNY133" s="86"/>
      <c r="VNZ133" s="86"/>
      <c r="VOA133" s="86"/>
      <c r="VOB133" s="86"/>
      <c r="VOC133" s="86"/>
      <c r="VOD133" s="86"/>
      <c r="VOE133" s="86"/>
      <c r="VOF133" s="86"/>
      <c r="VOG133" s="86"/>
      <c r="VOH133" s="86"/>
      <c r="VOI133" s="86"/>
      <c r="VOJ133" s="86"/>
      <c r="VOK133" s="86"/>
      <c r="VOL133" s="86"/>
      <c r="VOM133" s="86"/>
      <c r="VON133" s="86"/>
      <c r="VOO133" s="86"/>
      <c r="VOP133" s="86"/>
      <c r="VOQ133" s="86"/>
      <c r="VOR133" s="86"/>
      <c r="VOS133" s="86"/>
      <c r="VOT133" s="86"/>
      <c r="VOU133" s="86"/>
      <c r="VOV133" s="86"/>
      <c r="VOW133" s="86"/>
      <c r="VOX133" s="86"/>
      <c r="VOY133" s="86"/>
      <c r="VOZ133" s="86"/>
      <c r="VPA133" s="86"/>
      <c r="VPB133" s="86"/>
      <c r="VPC133" s="86"/>
      <c r="VPD133" s="86"/>
      <c r="VPE133" s="86"/>
      <c r="VPF133" s="86"/>
      <c r="VPG133" s="86"/>
      <c r="VPH133" s="86"/>
      <c r="VPI133" s="86"/>
      <c r="VPJ133" s="86"/>
      <c r="VPK133" s="86"/>
      <c r="VPL133" s="86"/>
      <c r="VPM133" s="86"/>
      <c r="VPN133" s="86"/>
      <c r="VPO133" s="86"/>
      <c r="VPP133" s="86"/>
      <c r="VPQ133" s="86"/>
      <c r="VPR133" s="86"/>
      <c r="VPS133" s="86"/>
      <c r="VPT133" s="86"/>
      <c r="VPU133" s="86"/>
      <c r="VPV133" s="86"/>
      <c r="VPW133" s="86"/>
      <c r="VPX133" s="86"/>
      <c r="VPY133" s="86"/>
      <c r="VPZ133" s="86"/>
      <c r="VQA133" s="86"/>
      <c r="VQB133" s="86"/>
      <c r="VQC133" s="86"/>
      <c r="VQD133" s="86"/>
      <c r="VQE133" s="86"/>
      <c r="VQF133" s="86"/>
      <c r="VQG133" s="86"/>
      <c r="VQH133" s="86"/>
      <c r="VQI133" s="86"/>
      <c r="VQJ133" s="86"/>
      <c r="VQK133" s="86"/>
      <c r="VQL133" s="86"/>
      <c r="VQM133" s="86"/>
      <c r="VQN133" s="86"/>
      <c r="VQO133" s="86"/>
      <c r="VQP133" s="86"/>
      <c r="VQQ133" s="86"/>
      <c r="VQR133" s="86"/>
      <c r="VQS133" s="86"/>
      <c r="VQT133" s="86"/>
      <c r="VQU133" s="86"/>
      <c r="VQV133" s="86"/>
      <c r="VQW133" s="86"/>
      <c r="VQX133" s="86"/>
      <c r="VQY133" s="86"/>
      <c r="VQZ133" s="86"/>
      <c r="VRA133" s="86"/>
      <c r="VRB133" s="86"/>
      <c r="VRC133" s="86"/>
      <c r="VRD133" s="86"/>
      <c r="VRE133" s="86"/>
      <c r="VRF133" s="86"/>
      <c r="VRG133" s="86"/>
      <c r="VRH133" s="86"/>
      <c r="VRI133" s="86"/>
      <c r="VRJ133" s="86"/>
      <c r="VRK133" s="86"/>
      <c r="VRL133" s="86"/>
      <c r="VRM133" s="86"/>
      <c r="VRN133" s="86"/>
      <c r="VRO133" s="86"/>
      <c r="VRP133" s="86"/>
      <c r="VRQ133" s="86"/>
      <c r="VRR133" s="86"/>
      <c r="VRS133" s="86"/>
      <c r="VRT133" s="86"/>
      <c r="VRU133" s="86"/>
      <c r="VRV133" s="86"/>
      <c r="VRW133" s="86"/>
      <c r="VRX133" s="86"/>
      <c r="VRY133" s="86"/>
      <c r="VRZ133" s="86"/>
      <c r="VSA133" s="86"/>
      <c r="VSB133" s="86"/>
      <c r="VSC133" s="86"/>
      <c r="VSD133" s="86"/>
      <c r="VSE133" s="86"/>
      <c r="VSF133" s="86"/>
      <c r="VSG133" s="86"/>
      <c r="VSH133" s="86"/>
      <c r="VSI133" s="86"/>
      <c r="VSJ133" s="86"/>
      <c r="VSK133" s="86"/>
      <c r="VSL133" s="86"/>
      <c r="VSM133" s="86"/>
      <c r="VSN133" s="86"/>
      <c r="VSO133" s="86"/>
      <c r="VSP133" s="86"/>
      <c r="VSQ133" s="86"/>
      <c r="VSR133" s="86"/>
      <c r="VSS133" s="86"/>
      <c r="VST133" s="86"/>
      <c r="VSU133" s="86"/>
      <c r="VSV133" s="86"/>
      <c r="VSW133" s="86"/>
      <c r="VSX133" s="86"/>
      <c r="VSY133" s="86"/>
      <c r="VSZ133" s="86"/>
      <c r="VTA133" s="86"/>
      <c r="VTB133" s="86"/>
      <c r="VTC133" s="86"/>
      <c r="VTD133" s="86"/>
      <c r="VTE133" s="86"/>
      <c r="VTF133" s="86"/>
      <c r="VTG133" s="86"/>
      <c r="VTH133" s="86"/>
      <c r="VTI133" s="86"/>
      <c r="VTJ133" s="86"/>
      <c r="VTK133" s="86"/>
      <c r="VTL133" s="86"/>
      <c r="VTM133" s="86"/>
      <c r="VTN133" s="86"/>
      <c r="VTO133" s="86"/>
      <c r="VTP133" s="86"/>
      <c r="VTQ133" s="86"/>
      <c r="VTR133" s="86"/>
      <c r="VTS133" s="86"/>
      <c r="VTT133" s="86"/>
      <c r="VTU133" s="86"/>
      <c r="VTV133" s="86"/>
      <c r="VTW133" s="86"/>
      <c r="VTX133" s="86"/>
      <c r="VTY133" s="86"/>
      <c r="VTZ133" s="86"/>
      <c r="VUA133" s="86"/>
      <c r="VUB133" s="86"/>
      <c r="VUC133" s="86"/>
      <c r="VUD133" s="86"/>
      <c r="VUE133" s="86"/>
      <c r="VUF133" s="86"/>
      <c r="VUG133" s="86"/>
      <c r="VUH133" s="86"/>
      <c r="VUI133" s="86"/>
      <c r="VUJ133" s="86"/>
      <c r="VUK133" s="86"/>
      <c r="VUL133" s="86"/>
      <c r="VUM133" s="86"/>
      <c r="VUN133" s="86"/>
      <c r="VUO133" s="86"/>
      <c r="VUP133" s="86"/>
      <c r="VUQ133" s="86"/>
      <c r="VUR133" s="86"/>
      <c r="VUS133" s="86"/>
      <c r="VUT133" s="86"/>
      <c r="VUU133" s="86"/>
      <c r="VUV133" s="86"/>
      <c r="VUW133" s="86"/>
      <c r="VUX133" s="86"/>
      <c r="VUY133" s="86"/>
      <c r="VUZ133" s="86"/>
      <c r="VVA133" s="86"/>
      <c r="VVB133" s="86"/>
      <c r="VVC133" s="86"/>
      <c r="VVD133" s="86"/>
      <c r="VVE133" s="86"/>
      <c r="VVF133" s="86"/>
      <c r="VVG133" s="86"/>
      <c r="VVH133" s="86"/>
      <c r="VVI133" s="86"/>
      <c r="VVJ133" s="86"/>
      <c r="VVK133" s="86"/>
      <c r="VVL133" s="86"/>
      <c r="VVM133" s="86"/>
      <c r="VVN133" s="86"/>
      <c r="VVO133" s="86"/>
      <c r="VVP133" s="86"/>
      <c r="VVQ133" s="86"/>
      <c r="VVR133" s="86"/>
      <c r="VVS133" s="86"/>
      <c r="VVT133" s="86"/>
      <c r="VVU133" s="86"/>
      <c r="VVV133" s="86"/>
      <c r="VVW133" s="86"/>
      <c r="VVX133" s="86"/>
      <c r="VVY133" s="86"/>
      <c r="VVZ133" s="86"/>
      <c r="VWA133" s="86"/>
      <c r="VWB133" s="86"/>
      <c r="VWC133" s="86"/>
      <c r="VWD133" s="86"/>
      <c r="VWE133" s="86"/>
      <c r="VWF133" s="86"/>
      <c r="VWG133" s="86"/>
      <c r="VWH133" s="86"/>
      <c r="VWI133" s="86"/>
      <c r="VWJ133" s="86"/>
      <c r="VWK133" s="86"/>
      <c r="VWL133" s="86"/>
      <c r="VWM133" s="86"/>
      <c r="VWN133" s="86"/>
      <c r="VWO133" s="86"/>
      <c r="VWP133" s="86"/>
      <c r="VWQ133" s="86"/>
      <c r="VWR133" s="86"/>
      <c r="VWS133" s="86"/>
      <c r="VWT133" s="86"/>
      <c r="VWU133" s="86"/>
      <c r="VWV133" s="86"/>
      <c r="VWW133" s="86"/>
      <c r="VWX133" s="86"/>
      <c r="VWY133" s="86"/>
      <c r="VWZ133" s="86"/>
      <c r="VXA133" s="86"/>
      <c r="VXB133" s="86"/>
      <c r="VXC133" s="86"/>
      <c r="VXD133" s="86"/>
      <c r="VXE133" s="86"/>
      <c r="VXF133" s="86"/>
      <c r="VXG133" s="86"/>
      <c r="VXH133" s="86"/>
      <c r="VXI133" s="86"/>
      <c r="VXJ133" s="86"/>
      <c r="VXK133" s="86"/>
      <c r="VXL133" s="86"/>
      <c r="VXM133" s="86"/>
      <c r="VXN133" s="86"/>
      <c r="VXO133" s="86"/>
      <c r="VXP133" s="86"/>
      <c r="VXQ133" s="86"/>
      <c r="VXR133" s="86"/>
      <c r="VXS133" s="86"/>
      <c r="VXT133" s="86"/>
      <c r="VXU133" s="86"/>
      <c r="VXV133" s="86"/>
      <c r="VXW133" s="86"/>
      <c r="VXX133" s="86"/>
      <c r="VXY133" s="86"/>
      <c r="VXZ133" s="86"/>
      <c r="VYA133" s="86"/>
      <c r="VYB133" s="86"/>
      <c r="VYC133" s="86"/>
      <c r="VYD133" s="86"/>
      <c r="VYE133" s="86"/>
      <c r="VYF133" s="86"/>
      <c r="VYG133" s="86"/>
      <c r="VYH133" s="86"/>
      <c r="VYI133" s="86"/>
      <c r="VYJ133" s="86"/>
      <c r="VYK133" s="86"/>
      <c r="VYL133" s="86"/>
      <c r="VYM133" s="86"/>
      <c r="VYN133" s="86"/>
      <c r="VYO133" s="86"/>
      <c r="VYP133" s="86"/>
      <c r="VYQ133" s="86"/>
      <c r="VYR133" s="86"/>
      <c r="VYS133" s="86"/>
      <c r="VYT133" s="86"/>
      <c r="VYU133" s="86"/>
      <c r="VYV133" s="86"/>
      <c r="VYW133" s="86"/>
      <c r="VYX133" s="86"/>
      <c r="VYY133" s="86"/>
      <c r="VYZ133" s="86"/>
      <c r="VZA133" s="86"/>
      <c r="VZB133" s="86"/>
      <c r="VZC133" s="86"/>
      <c r="VZD133" s="86"/>
      <c r="VZE133" s="86"/>
      <c r="VZF133" s="86"/>
      <c r="VZG133" s="86"/>
      <c r="VZH133" s="86"/>
      <c r="VZI133" s="86"/>
      <c r="VZJ133" s="86"/>
      <c r="VZK133" s="86"/>
      <c r="VZL133" s="86"/>
      <c r="VZM133" s="86"/>
      <c r="VZN133" s="86"/>
      <c r="VZO133" s="86"/>
      <c r="VZP133" s="86"/>
      <c r="VZQ133" s="86"/>
      <c r="VZR133" s="86"/>
      <c r="VZS133" s="86"/>
      <c r="VZT133" s="86"/>
      <c r="VZU133" s="86"/>
      <c r="VZV133" s="86"/>
      <c r="VZW133" s="86"/>
      <c r="VZX133" s="86"/>
      <c r="VZY133" s="86"/>
      <c r="VZZ133" s="86"/>
      <c r="WAA133" s="86"/>
      <c r="WAB133" s="86"/>
      <c r="WAC133" s="86"/>
      <c r="WAD133" s="86"/>
      <c r="WAE133" s="86"/>
      <c r="WAF133" s="86"/>
      <c r="WAG133" s="86"/>
      <c r="WAH133" s="86"/>
      <c r="WAI133" s="86"/>
      <c r="WAJ133" s="86"/>
      <c r="WAK133" s="86"/>
      <c r="WAL133" s="86"/>
      <c r="WAM133" s="86"/>
      <c r="WAN133" s="86"/>
      <c r="WAO133" s="86"/>
      <c r="WAP133" s="86"/>
      <c r="WAQ133" s="86"/>
      <c r="WAR133" s="86"/>
      <c r="WAS133" s="86"/>
      <c r="WAT133" s="86"/>
      <c r="WAU133" s="86"/>
      <c r="WAV133" s="86"/>
      <c r="WAW133" s="86"/>
      <c r="WAX133" s="86"/>
      <c r="WAY133" s="86"/>
      <c r="WAZ133" s="86"/>
      <c r="WBA133" s="86"/>
      <c r="WBB133" s="86"/>
      <c r="WBC133" s="86"/>
      <c r="WBD133" s="86"/>
      <c r="WBE133" s="86"/>
      <c r="WBF133" s="86"/>
      <c r="WBG133" s="86"/>
      <c r="WBH133" s="86"/>
      <c r="WBI133" s="86"/>
      <c r="WBJ133" s="86"/>
      <c r="WBK133" s="86"/>
      <c r="WBL133" s="86"/>
      <c r="WBM133" s="86"/>
      <c r="WBN133" s="86"/>
      <c r="WBO133" s="86"/>
      <c r="WBP133" s="86"/>
      <c r="WBQ133" s="86"/>
      <c r="WBR133" s="86"/>
      <c r="WBS133" s="86"/>
      <c r="WBT133" s="86"/>
      <c r="WBU133" s="86"/>
      <c r="WBV133" s="86"/>
      <c r="WBW133" s="86"/>
      <c r="WBX133" s="86"/>
      <c r="WBY133" s="86"/>
      <c r="WBZ133" s="86"/>
      <c r="WCA133" s="86"/>
      <c r="WCB133" s="86"/>
      <c r="WCC133" s="86"/>
      <c r="WCD133" s="86"/>
      <c r="WCE133" s="86"/>
      <c r="WCF133" s="86"/>
      <c r="WCG133" s="86"/>
      <c r="WCH133" s="86"/>
      <c r="WCI133" s="86"/>
      <c r="WCJ133" s="86"/>
      <c r="WCK133" s="86"/>
      <c r="WCL133" s="86"/>
      <c r="WCM133" s="86"/>
      <c r="WCN133" s="86"/>
      <c r="WCO133" s="86"/>
      <c r="WCP133" s="86"/>
      <c r="WCQ133" s="86"/>
      <c r="WCR133" s="86"/>
      <c r="WCS133" s="86"/>
      <c r="WCT133" s="86"/>
      <c r="WCU133" s="86"/>
      <c r="WCV133" s="86"/>
      <c r="WCW133" s="86"/>
      <c r="WCX133" s="86"/>
      <c r="WCY133" s="86"/>
      <c r="WCZ133" s="86"/>
      <c r="WDA133" s="86"/>
      <c r="WDB133" s="86"/>
      <c r="WDC133" s="86"/>
      <c r="WDD133" s="86"/>
      <c r="WDE133" s="86"/>
      <c r="WDF133" s="86"/>
      <c r="WDG133" s="86"/>
      <c r="WDH133" s="86"/>
      <c r="WDI133" s="86"/>
      <c r="WDJ133" s="86"/>
      <c r="WDK133" s="86"/>
      <c r="WDL133" s="86"/>
      <c r="WDM133" s="86"/>
      <c r="WDN133" s="86"/>
      <c r="WDO133" s="86"/>
      <c r="WDP133" s="86"/>
      <c r="WDQ133" s="86"/>
      <c r="WDR133" s="86"/>
      <c r="WDS133" s="86"/>
      <c r="WDT133" s="86"/>
      <c r="WDU133" s="86"/>
      <c r="WDV133" s="86"/>
      <c r="WDW133" s="86"/>
      <c r="WDX133" s="86"/>
      <c r="WDY133" s="86"/>
      <c r="WDZ133" s="86"/>
      <c r="WEA133" s="86"/>
      <c r="WEB133" s="86"/>
      <c r="WEC133" s="86"/>
      <c r="WED133" s="86"/>
      <c r="WEE133" s="86"/>
      <c r="WEF133" s="86"/>
      <c r="WEG133" s="86"/>
      <c r="WEH133" s="86"/>
      <c r="WEI133" s="86"/>
      <c r="WEJ133" s="86"/>
      <c r="WEK133" s="86"/>
      <c r="WEL133" s="86"/>
      <c r="WEM133" s="86"/>
      <c r="WEN133" s="86"/>
      <c r="WEO133" s="86"/>
      <c r="WEP133" s="86"/>
      <c r="WEQ133" s="86"/>
      <c r="WER133" s="86"/>
      <c r="WES133" s="86"/>
      <c r="WET133" s="86"/>
      <c r="WEU133" s="86"/>
      <c r="WEV133" s="86"/>
      <c r="WEW133" s="86"/>
      <c r="WEX133" s="86"/>
      <c r="WEY133" s="86"/>
      <c r="WEZ133" s="86"/>
      <c r="WFA133" s="86"/>
      <c r="WFB133" s="86"/>
      <c r="WFC133" s="86"/>
      <c r="WFD133" s="86"/>
      <c r="WFE133" s="86"/>
      <c r="WFF133" s="86"/>
      <c r="WFG133" s="86"/>
      <c r="WFH133" s="86"/>
      <c r="WFI133" s="86"/>
      <c r="WFJ133" s="86"/>
      <c r="WFK133" s="86"/>
      <c r="WFL133" s="86"/>
      <c r="WFM133" s="86"/>
      <c r="WFN133" s="86"/>
      <c r="WFO133" s="86"/>
      <c r="WFP133" s="86"/>
      <c r="WFQ133" s="86"/>
      <c r="WFR133" s="86"/>
      <c r="WFS133" s="86"/>
      <c r="WFT133" s="86"/>
      <c r="WFU133" s="86"/>
      <c r="WFV133" s="86"/>
      <c r="WFW133" s="86"/>
      <c r="WFX133" s="86"/>
      <c r="WFY133" s="86"/>
      <c r="WFZ133" s="86"/>
      <c r="WGA133" s="86"/>
      <c r="WGB133" s="86"/>
      <c r="WGC133" s="86"/>
      <c r="WGD133" s="86"/>
      <c r="WGE133" s="86"/>
      <c r="WGF133" s="86"/>
      <c r="WGG133" s="86"/>
      <c r="WGH133" s="86"/>
      <c r="WGI133" s="86"/>
      <c r="WGJ133" s="86"/>
      <c r="WGK133" s="86"/>
      <c r="WGL133" s="86"/>
      <c r="WGM133" s="86"/>
      <c r="WGN133" s="86"/>
      <c r="WGO133" s="86"/>
      <c r="WGP133" s="86"/>
      <c r="WGQ133" s="86"/>
      <c r="WGR133" s="86"/>
      <c r="WGS133" s="86"/>
      <c r="WGT133" s="86"/>
      <c r="WGU133" s="86"/>
      <c r="WGV133" s="86"/>
      <c r="WGW133" s="86"/>
      <c r="WGX133" s="86"/>
      <c r="WGY133" s="86"/>
      <c r="WGZ133" s="86"/>
      <c r="WHA133" s="86"/>
      <c r="WHB133" s="86"/>
      <c r="WHC133" s="86"/>
      <c r="WHD133" s="86"/>
      <c r="WHE133" s="86"/>
      <c r="WHF133" s="86"/>
      <c r="WHG133" s="86"/>
      <c r="WHH133" s="86"/>
      <c r="WHI133" s="86"/>
      <c r="WHJ133" s="86"/>
      <c r="WHK133" s="86"/>
      <c r="WHL133" s="86"/>
      <c r="WHM133" s="86"/>
      <c r="WHN133" s="86"/>
      <c r="WHO133" s="86"/>
      <c r="WHP133" s="86"/>
      <c r="WHQ133" s="86"/>
      <c r="WHR133" s="86"/>
      <c r="WHS133" s="86"/>
      <c r="WHT133" s="86"/>
      <c r="WHU133" s="86"/>
      <c r="WHV133" s="86"/>
      <c r="WHW133" s="86"/>
      <c r="WHX133" s="86"/>
      <c r="WHY133" s="86"/>
      <c r="WHZ133" s="86"/>
      <c r="WIA133" s="86"/>
      <c r="WIB133" s="86"/>
      <c r="WIC133" s="86"/>
      <c r="WID133" s="86"/>
      <c r="WIE133" s="86"/>
      <c r="WIF133" s="86"/>
      <c r="WIG133" s="86"/>
      <c r="WIH133" s="86"/>
      <c r="WII133" s="86"/>
      <c r="WIJ133" s="86"/>
      <c r="WIK133" s="86"/>
      <c r="WIL133" s="86"/>
      <c r="WIM133" s="86"/>
      <c r="WIN133" s="86"/>
      <c r="WIO133" s="86"/>
      <c r="WIP133" s="86"/>
      <c r="WIQ133" s="86"/>
      <c r="WIR133" s="86"/>
      <c r="WIS133" s="86"/>
      <c r="WIT133" s="86"/>
      <c r="WIU133" s="86"/>
      <c r="WIV133" s="86"/>
      <c r="WIW133" s="86"/>
      <c r="WIX133" s="86"/>
      <c r="WIY133" s="86"/>
      <c r="WIZ133" s="86"/>
      <c r="WJA133" s="86"/>
      <c r="WJB133" s="86"/>
      <c r="WJC133" s="86"/>
      <c r="WJD133" s="86"/>
      <c r="WJE133" s="86"/>
      <c r="WJF133" s="86"/>
      <c r="WJG133" s="86"/>
      <c r="WJH133" s="86"/>
      <c r="WJI133" s="86"/>
      <c r="WJJ133" s="86"/>
      <c r="WJK133" s="86"/>
      <c r="WJL133" s="86"/>
      <c r="WJM133" s="86"/>
      <c r="WJN133" s="86"/>
      <c r="WJO133" s="86"/>
      <c r="WJP133" s="86"/>
      <c r="WJQ133" s="86"/>
      <c r="WJR133" s="86"/>
      <c r="WJS133" s="86"/>
      <c r="WJT133" s="86"/>
      <c r="WJU133" s="86"/>
      <c r="WJV133" s="86"/>
      <c r="WJW133" s="86"/>
      <c r="WJX133" s="86"/>
      <c r="WJY133" s="86"/>
      <c r="WJZ133" s="86"/>
      <c r="WKA133" s="86"/>
      <c r="WKB133" s="86"/>
      <c r="WKC133" s="86"/>
      <c r="WKD133" s="86"/>
      <c r="WKE133" s="86"/>
      <c r="WKF133" s="86"/>
      <c r="WKG133" s="86"/>
      <c r="WKH133" s="86"/>
      <c r="WKI133" s="86"/>
      <c r="WKJ133" s="86"/>
      <c r="WKK133" s="86"/>
      <c r="WKL133" s="86"/>
      <c r="WKM133" s="86"/>
      <c r="WKN133" s="86"/>
      <c r="WKO133" s="86"/>
      <c r="WKP133" s="86"/>
      <c r="WKQ133" s="86"/>
      <c r="WKR133" s="86"/>
      <c r="WKS133" s="86"/>
      <c r="WKT133" s="86"/>
      <c r="WKU133" s="86"/>
      <c r="WKV133" s="86"/>
      <c r="WKW133" s="86"/>
      <c r="WKX133" s="86"/>
      <c r="WKY133" s="86"/>
      <c r="WKZ133" s="86"/>
      <c r="WLA133" s="86"/>
      <c r="WLB133" s="86"/>
      <c r="WLC133" s="86"/>
      <c r="WLD133" s="86"/>
      <c r="WLE133" s="86"/>
      <c r="WLF133" s="86"/>
      <c r="WLG133" s="86"/>
      <c r="WLH133" s="86"/>
      <c r="WLI133" s="86"/>
      <c r="WLJ133" s="86"/>
      <c r="WLK133" s="86"/>
      <c r="WLL133" s="86"/>
      <c r="WLM133" s="86"/>
      <c r="WLN133" s="86"/>
      <c r="WLO133" s="86"/>
      <c r="WLP133" s="86"/>
      <c r="WLQ133" s="86"/>
      <c r="WLR133" s="86"/>
      <c r="WLS133" s="86"/>
      <c r="WLT133" s="86"/>
      <c r="WLU133" s="86"/>
      <c r="WLV133" s="86"/>
      <c r="WLW133" s="86"/>
      <c r="WLX133" s="86"/>
      <c r="WLY133" s="86"/>
      <c r="WLZ133" s="86"/>
      <c r="WMA133" s="86"/>
      <c r="WMB133" s="86"/>
      <c r="WMC133" s="86"/>
      <c r="WMD133" s="86"/>
      <c r="WME133" s="86"/>
      <c r="WMF133" s="86"/>
      <c r="WMG133" s="86"/>
      <c r="WMH133" s="86"/>
      <c r="WMI133" s="86"/>
      <c r="WMJ133" s="86"/>
      <c r="WMK133" s="86"/>
      <c r="WML133" s="86"/>
      <c r="WMM133" s="86"/>
      <c r="WMN133" s="86"/>
      <c r="WMO133" s="86"/>
      <c r="WMP133" s="86"/>
      <c r="WMQ133" s="86"/>
      <c r="WMR133" s="86"/>
      <c r="WMS133" s="86"/>
      <c r="WMT133" s="86"/>
      <c r="WMU133" s="86"/>
      <c r="WMV133" s="86"/>
      <c r="WMW133" s="86"/>
      <c r="WMX133" s="86"/>
      <c r="WMY133" s="86"/>
      <c r="WMZ133" s="86"/>
      <c r="WNA133" s="86"/>
      <c r="WNB133" s="86"/>
      <c r="WNC133" s="86"/>
      <c r="WND133" s="86"/>
      <c r="WNE133" s="86"/>
      <c r="WNF133" s="86"/>
      <c r="WNG133" s="86"/>
      <c r="WNH133" s="86"/>
      <c r="WNI133" s="86"/>
      <c r="WNJ133" s="86"/>
      <c r="WNK133" s="86"/>
      <c r="WNL133" s="86"/>
      <c r="WNM133" s="86"/>
      <c r="WNN133" s="86"/>
      <c r="WNO133" s="86"/>
      <c r="WNP133" s="86"/>
      <c r="WNQ133" s="86"/>
      <c r="WNR133" s="86"/>
      <c r="WNS133" s="86"/>
      <c r="WNT133" s="86"/>
      <c r="WNU133" s="86"/>
      <c r="WNV133" s="86"/>
      <c r="WNW133" s="86"/>
      <c r="WNX133" s="86"/>
      <c r="WNY133" s="86"/>
      <c r="WNZ133" s="86"/>
      <c r="WOA133" s="86"/>
      <c r="WOB133" s="86"/>
      <c r="WOC133" s="86"/>
      <c r="WOD133" s="86"/>
      <c r="WOE133" s="86"/>
      <c r="WOF133" s="86"/>
      <c r="WOG133" s="86"/>
      <c r="WOH133" s="86"/>
      <c r="WOI133" s="86"/>
      <c r="WOJ133" s="86"/>
      <c r="WOK133" s="86"/>
      <c r="WOL133" s="86"/>
      <c r="WOM133" s="86"/>
      <c r="WON133" s="86"/>
      <c r="WOO133" s="86"/>
      <c r="WOP133" s="86"/>
      <c r="WOQ133" s="86"/>
      <c r="WOR133" s="86"/>
      <c r="WOS133" s="86"/>
      <c r="WOT133" s="86"/>
      <c r="WOU133" s="86"/>
      <c r="WOV133" s="86"/>
      <c r="WOW133" s="86"/>
      <c r="WOX133" s="86"/>
      <c r="WOY133" s="86"/>
      <c r="WOZ133" s="86"/>
      <c r="WPA133" s="86"/>
      <c r="WPB133" s="86"/>
      <c r="WPC133" s="86"/>
      <c r="WPD133" s="86"/>
      <c r="WPE133" s="86"/>
      <c r="WPF133" s="86"/>
      <c r="WPG133" s="86"/>
      <c r="WPH133" s="86"/>
      <c r="WPI133" s="86"/>
      <c r="WPJ133" s="86"/>
      <c r="WPK133" s="86"/>
      <c r="WPL133" s="86"/>
      <c r="WPM133" s="86"/>
      <c r="WPN133" s="86"/>
      <c r="WPO133" s="86"/>
      <c r="WPP133" s="86"/>
      <c r="WPQ133" s="86"/>
      <c r="WPR133" s="86"/>
      <c r="WPS133" s="86"/>
      <c r="WPT133" s="86"/>
      <c r="WPU133" s="86"/>
      <c r="WPV133" s="86"/>
      <c r="WPW133" s="86"/>
      <c r="WPX133" s="86"/>
      <c r="WPY133" s="86"/>
      <c r="WPZ133" s="86"/>
      <c r="WQA133" s="86"/>
      <c r="WQB133" s="86"/>
      <c r="WQC133" s="86"/>
      <c r="WQD133" s="86"/>
      <c r="WQE133" s="86"/>
      <c r="WQF133" s="86"/>
      <c r="WQG133" s="86"/>
      <c r="WQH133" s="86"/>
      <c r="WQI133" s="86"/>
      <c r="WQJ133" s="86"/>
      <c r="WQK133" s="86"/>
      <c r="WQL133" s="86"/>
      <c r="WQM133" s="86"/>
      <c r="WQN133" s="86"/>
      <c r="WQO133" s="86"/>
      <c r="WQP133" s="86"/>
      <c r="WQQ133" s="86"/>
      <c r="WQR133" s="86"/>
      <c r="WQS133" s="86"/>
      <c r="WQT133" s="86"/>
      <c r="WQU133" s="86"/>
      <c r="WQV133" s="86"/>
      <c r="WQW133" s="86"/>
      <c r="WQX133" s="86"/>
      <c r="WQY133" s="86"/>
      <c r="WQZ133" s="86"/>
      <c r="WRA133" s="86"/>
      <c r="WRB133" s="86"/>
      <c r="WRC133" s="86"/>
      <c r="WRD133" s="86"/>
      <c r="WRE133" s="86"/>
      <c r="WRF133" s="86"/>
      <c r="WRG133" s="86"/>
      <c r="WRH133" s="86"/>
      <c r="WRI133" s="86"/>
      <c r="WRJ133" s="86"/>
      <c r="WRK133" s="86"/>
      <c r="WRL133" s="86"/>
      <c r="WRM133" s="86"/>
      <c r="WRN133" s="86"/>
      <c r="WRO133" s="86"/>
      <c r="WRP133" s="86"/>
      <c r="WRQ133" s="86"/>
      <c r="WRR133" s="86"/>
      <c r="WRS133" s="86"/>
      <c r="WRT133" s="86"/>
      <c r="WRU133" s="86"/>
      <c r="WRV133" s="86"/>
      <c r="WRW133" s="86"/>
      <c r="WRX133" s="86"/>
      <c r="WRY133" s="86"/>
      <c r="WRZ133" s="86"/>
      <c r="WSA133" s="86"/>
      <c r="WSB133" s="86"/>
      <c r="WSC133" s="86"/>
      <c r="WSD133" s="86"/>
      <c r="WSE133" s="86"/>
      <c r="WSF133" s="86"/>
      <c r="WSG133" s="86"/>
      <c r="WSH133" s="86"/>
      <c r="WSI133" s="86"/>
      <c r="WSJ133" s="86"/>
      <c r="WSK133" s="86"/>
      <c r="WSL133" s="86"/>
      <c r="WSM133" s="86"/>
      <c r="WSN133" s="86"/>
      <c r="WSO133" s="86"/>
      <c r="WSP133" s="86"/>
      <c r="WSQ133" s="86"/>
      <c r="WSR133" s="86"/>
      <c r="WSS133" s="86"/>
      <c r="WST133" s="86"/>
      <c r="WSU133" s="86"/>
      <c r="WSV133" s="86"/>
      <c r="WSW133" s="86"/>
      <c r="WSX133" s="86"/>
      <c r="WSY133" s="86"/>
      <c r="WSZ133" s="86"/>
      <c r="WTA133" s="86"/>
      <c r="WTB133" s="86"/>
      <c r="WTC133" s="86"/>
      <c r="WTD133" s="86"/>
      <c r="WTE133" s="86"/>
      <c r="WTF133" s="86"/>
      <c r="WTG133" s="86"/>
      <c r="WTH133" s="86"/>
      <c r="WTI133" s="86"/>
      <c r="WTJ133" s="86"/>
      <c r="WTK133" s="86"/>
      <c r="WTL133" s="86"/>
      <c r="WTM133" s="86"/>
      <c r="WTN133" s="86"/>
      <c r="WTO133" s="86"/>
      <c r="WTP133" s="86"/>
      <c r="WTQ133" s="86"/>
      <c r="WTR133" s="86"/>
      <c r="WTS133" s="86"/>
      <c r="WTT133" s="86"/>
      <c r="WTU133" s="86"/>
      <c r="WTV133" s="86"/>
      <c r="WTW133" s="86"/>
      <c r="WTX133" s="86"/>
      <c r="WTY133" s="86"/>
      <c r="WTZ133" s="86"/>
      <c r="WUA133" s="86"/>
      <c r="WUB133" s="86"/>
      <c r="WUC133" s="86"/>
      <c r="WUD133" s="86"/>
      <c r="WUE133" s="86"/>
      <c r="WUF133" s="86"/>
      <c r="WUG133" s="86"/>
      <c r="WUH133" s="86"/>
      <c r="WUI133" s="86"/>
      <c r="WUJ133" s="86"/>
      <c r="WUK133" s="86"/>
      <c r="WUL133" s="86"/>
      <c r="WUM133" s="86"/>
      <c r="WUN133" s="86"/>
      <c r="WUO133" s="86"/>
      <c r="WUP133" s="86"/>
      <c r="WUQ133" s="86"/>
      <c r="WUR133" s="86"/>
      <c r="WUS133" s="86"/>
      <c r="WUT133" s="86"/>
      <c r="WUU133" s="86"/>
      <c r="WUV133" s="86"/>
      <c r="WUW133" s="86"/>
      <c r="WUX133" s="86"/>
      <c r="WUY133" s="86"/>
      <c r="WUZ133" s="86"/>
      <c r="WVA133" s="86"/>
      <c r="WVB133" s="86"/>
      <c r="WVC133" s="86"/>
      <c r="WVD133" s="86"/>
      <c r="WVE133" s="86"/>
      <c r="WVF133" s="86"/>
      <c r="WVG133" s="86"/>
      <c r="WVH133" s="86"/>
      <c r="WVI133" s="86"/>
      <c r="WVJ133" s="86"/>
      <c r="WVK133" s="86"/>
      <c r="WVL133" s="86"/>
      <c r="WVM133" s="86"/>
      <c r="WVN133" s="86"/>
      <c r="WVO133" s="86"/>
      <c r="WVP133" s="86"/>
      <c r="WVQ133" s="86"/>
      <c r="WVR133" s="86"/>
      <c r="WVS133" s="86"/>
      <c r="WVT133" s="86"/>
      <c r="WVU133" s="86"/>
      <c r="WVV133" s="86"/>
      <c r="WVW133" s="86"/>
      <c r="WVX133" s="86"/>
      <c r="WVY133" s="86"/>
      <c r="WVZ133" s="86"/>
      <c r="WWA133" s="86"/>
      <c r="WWB133" s="86"/>
      <c r="WWC133" s="86"/>
      <c r="WWD133" s="86"/>
      <c r="WWE133" s="86"/>
      <c r="WWF133" s="86"/>
      <c r="WWG133" s="86"/>
      <c r="WWH133" s="86"/>
      <c r="WWI133" s="86"/>
      <c r="WWJ133" s="86"/>
      <c r="WWK133" s="86"/>
      <c r="WWL133" s="86"/>
      <c r="WWM133" s="86"/>
      <c r="WWN133" s="86"/>
      <c r="WWO133" s="86"/>
      <c r="WWP133" s="86"/>
      <c r="WWQ133" s="86"/>
      <c r="WWR133" s="86"/>
      <c r="WWS133" s="86"/>
      <c r="WWT133" s="86"/>
      <c r="WWU133" s="86"/>
      <c r="WWV133" s="86"/>
      <c r="WWW133" s="86"/>
      <c r="WWX133" s="86"/>
      <c r="WWY133" s="86"/>
      <c r="WWZ133" s="86"/>
      <c r="WXA133" s="86"/>
      <c r="WXB133" s="86"/>
      <c r="WXC133" s="86"/>
      <c r="WXD133" s="86"/>
      <c r="WXE133" s="86"/>
      <c r="WXF133" s="86"/>
      <c r="WXG133" s="86"/>
      <c r="WXH133" s="86"/>
      <c r="WXI133" s="86"/>
      <c r="WXJ133" s="86"/>
      <c r="WXK133" s="86"/>
      <c r="WXL133" s="86"/>
      <c r="WXM133" s="86"/>
      <c r="WXN133" s="86"/>
      <c r="WXO133" s="86"/>
      <c r="WXP133" s="86"/>
      <c r="WXQ133" s="86"/>
      <c r="WXR133" s="86"/>
      <c r="WXS133" s="86"/>
      <c r="WXT133" s="86"/>
      <c r="WXU133" s="86"/>
      <c r="WXV133" s="86"/>
      <c r="WXW133" s="86"/>
      <c r="WXX133" s="86"/>
      <c r="WXY133" s="86"/>
      <c r="WXZ133" s="86"/>
      <c r="WYA133" s="86"/>
      <c r="WYB133" s="86"/>
      <c r="WYC133" s="86"/>
      <c r="WYD133" s="86"/>
      <c r="WYE133" s="86"/>
      <c r="WYF133" s="86"/>
      <c r="WYG133" s="86"/>
      <c r="WYH133" s="86"/>
      <c r="WYI133" s="86"/>
      <c r="WYJ133" s="86"/>
      <c r="WYK133" s="86"/>
      <c r="WYL133" s="86"/>
      <c r="WYM133" s="86"/>
      <c r="WYN133" s="86"/>
      <c r="WYO133" s="86"/>
      <c r="WYP133" s="86"/>
      <c r="WYQ133" s="86"/>
      <c r="WYR133" s="86"/>
      <c r="WYS133" s="86"/>
      <c r="WYT133" s="86"/>
      <c r="WYU133" s="86"/>
      <c r="WYV133" s="86"/>
      <c r="WYW133" s="86"/>
      <c r="WYX133" s="86"/>
      <c r="WYY133" s="86"/>
      <c r="WYZ133" s="86"/>
      <c r="WZA133" s="86"/>
      <c r="WZB133" s="86"/>
      <c r="WZC133" s="86"/>
      <c r="WZD133" s="86"/>
      <c r="WZE133" s="86"/>
      <c r="WZF133" s="86"/>
      <c r="WZG133" s="86"/>
      <c r="WZH133" s="86"/>
      <c r="WZI133" s="86"/>
      <c r="WZJ133" s="86"/>
      <c r="WZK133" s="86"/>
      <c r="WZL133" s="86"/>
      <c r="WZM133" s="86"/>
      <c r="WZN133" s="86"/>
      <c r="WZO133" s="86"/>
      <c r="WZP133" s="86"/>
      <c r="WZQ133" s="86"/>
      <c r="WZR133" s="86"/>
      <c r="WZS133" s="86"/>
      <c r="WZT133" s="86"/>
      <c r="WZU133" s="86"/>
      <c r="WZV133" s="86"/>
      <c r="WZW133" s="86"/>
      <c r="WZX133" s="86"/>
      <c r="WZY133" s="86"/>
      <c r="WZZ133" s="86"/>
      <c r="XAA133" s="86"/>
      <c r="XAB133" s="86"/>
      <c r="XAC133" s="86"/>
      <c r="XAD133" s="86"/>
      <c r="XAE133" s="86"/>
      <c r="XAF133" s="86"/>
      <c r="XAG133" s="86"/>
      <c r="XAH133" s="86"/>
      <c r="XAI133" s="86"/>
      <c r="XAJ133" s="86"/>
      <c r="XAK133" s="86"/>
      <c r="XAL133" s="86"/>
      <c r="XAM133" s="86"/>
      <c r="XAN133" s="86"/>
      <c r="XAO133" s="86"/>
      <c r="XAP133" s="86"/>
      <c r="XAQ133" s="86"/>
      <c r="XAR133" s="86"/>
      <c r="XAS133" s="86"/>
      <c r="XAT133" s="86"/>
      <c r="XAU133" s="86"/>
      <c r="XAV133" s="86"/>
      <c r="XAW133" s="86"/>
      <c r="XAX133" s="86"/>
      <c r="XAY133" s="86"/>
      <c r="XAZ133" s="86"/>
      <c r="XBA133" s="86"/>
      <c r="XBB133" s="86"/>
      <c r="XBC133" s="86"/>
      <c r="XBD133" s="86"/>
      <c r="XBE133" s="86"/>
      <c r="XBF133" s="86"/>
      <c r="XBG133" s="86"/>
      <c r="XBH133" s="86"/>
      <c r="XBI133" s="86"/>
      <c r="XBJ133" s="86"/>
      <c r="XBK133" s="86"/>
      <c r="XBL133" s="86"/>
      <c r="XBM133" s="86"/>
      <c r="XBN133" s="86"/>
      <c r="XBO133" s="86"/>
      <c r="XBP133" s="86"/>
      <c r="XBQ133" s="86"/>
      <c r="XBR133" s="86"/>
      <c r="XBS133" s="86"/>
      <c r="XBT133" s="86"/>
      <c r="XBU133" s="86"/>
      <c r="XBV133" s="86"/>
      <c r="XBW133" s="86"/>
      <c r="XBX133" s="86"/>
      <c r="XBY133" s="86"/>
      <c r="XBZ133" s="86"/>
      <c r="XCA133" s="86"/>
      <c r="XCB133" s="86"/>
      <c r="XCC133" s="86"/>
      <c r="XCD133" s="86"/>
      <c r="XCE133" s="86"/>
      <c r="XCF133" s="86"/>
      <c r="XCG133" s="86"/>
      <c r="XCH133" s="86"/>
      <c r="XCI133" s="86"/>
      <c r="XCJ133" s="86"/>
      <c r="XCK133" s="86"/>
      <c r="XCL133" s="86"/>
      <c r="XCM133" s="86"/>
      <c r="XCN133" s="86"/>
      <c r="XCO133" s="86"/>
      <c r="XCP133" s="86"/>
      <c r="XCQ133" s="86"/>
      <c r="XCR133" s="86"/>
      <c r="XCS133" s="86"/>
      <c r="XCT133" s="86"/>
      <c r="XCU133" s="86"/>
      <c r="XCV133" s="86"/>
      <c r="XCW133" s="86"/>
      <c r="XCX133" s="86"/>
      <c r="XCY133" s="86"/>
      <c r="XCZ133" s="86"/>
      <c r="XDA133" s="86"/>
      <c r="XDB133" s="86"/>
      <c r="XDC133" s="86"/>
      <c r="XDD133" s="86"/>
      <c r="XDE133" s="86"/>
      <c r="XDF133" s="86"/>
      <c r="XDG133" s="86"/>
      <c r="XDH133" s="86"/>
      <c r="XDI133" s="86"/>
      <c r="XDJ133" s="86"/>
      <c r="XDK133" s="86"/>
      <c r="XDL133" s="86"/>
      <c r="XDM133" s="86"/>
      <c r="XDN133" s="86"/>
      <c r="XDO133" s="86"/>
      <c r="XDP133" s="86"/>
      <c r="XDQ133" s="86"/>
      <c r="XDR133" s="86"/>
      <c r="XDS133" s="86"/>
      <c r="XDT133" s="86"/>
      <c r="XDU133" s="86"/>
      <c r="XDV133" s="86"/>
      <c r="XDW133" s="86"/>
      <c r="XDX133" s="86"/>
      <c r="XDY133" s="86"/>
      <c r="XDZ133" s="86"/>
      <c r="XEA133" s="86"/>
      <c r="XEB133" s="86"/>
      <c r="XEC133" s="86"/>
      <c r="XED133" s="86"/>
      <c r="XEE133" s="86"/>
      <c r="XEF133" s="86"/>
      <c r="XEG133" s="86"/>
      <c r="XEH133" s="86"/>
      <c r="XEI133" s="86"/>
      <c r="XEJ133" s="86"/>
      <c r="XEK133" s="86"/>
      <c r="XEL133" s="86"/>
      <c r="XEM133" s="86"/>
      <c r="XEN133" s="86"/>
      <c r="XEO133" s="86"/>
      <c r="XEP133" s="86"/>
      <c r="XEQ133" s="86"/>
      <c r="XER133" s="86"/>
      <c r="XES133" s="86"/>
    </row>
    <row r="134" spans="1:16373" s="218" customFormat="1" ht="67.5" customHeight="1" x14ac:dyDescent="0.3">
      <c r="A134" s="237" t="s">
        <v>180</v>
      </c>
      <c r="B134" s="185" t="s">
        <v>146</v>
      </c>
      <c r="C134" s="185" t="s">
        <v>241</v>
      </c>
      <c r="D134" s="185" t="s">
        <v>174</v>
      </c>
      <c r="E134" s="187" t="s">
        <v>40</v>
      </c>
      <c r="F134" s="188"/>
      <c r="G134" s="188"/>
      <c r="H134" s="188" t="s">
        <v>616</v>
      </c>
      <c r="I134" s="289">
        <f>8083315.95/3.85/1000</f>
        <v>2099.5625844155843</v>
      </c>
      <c r="J134" s="190">
        <v>100</v>
      </c>
      <c r="K134" s="191">
        <v>0</v>
      </c>
      <c r="L134" s="188" t="s">
        <v>506</v>
      </c>
      <c r="M134" s="198" t="s">
        <v>4</v>
      </c>
      <c r="N134" s="192">
        <v>42826</v>
      </c>
      <c r="O134" s="192">
        <f>N134+120</f>
        <v>42946</v>
      </c>
      <c r="P134" s="195"/>
      <c r="Q134" s="188"/>
      <c r="R134" s="285" t="s">
        <v>1</v>
      </c>
      <c r="S134" s="382"/>
      <c r="T134" s="90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</row>
    <row r="135" spans="1:16373" s="86" customFormat="1" ht="50.25" customHeight="1" x14ac:dyDescent="0.3">
      <c r="A135" s="237" t="s">
        <v>182</v>
      </c>
      <c r="B135" s="185" t="s">
        <v>146</v>
      </c>
      <c r="C135" s="185" t="s">
        <v>534</v>
      </c>
      <c r="D135" s="186"/>
      <c r="E135" s="187" t="s">
        <v>40</v>
      </c>
      <c r="F135" s="188"/>
      <c r="G135" s="188"/>
      <c r="H135" s="188" t="s">
        <v>618</v>
      </c>
      <c r="I135" s="351">
        <v>225.77321000000001</v>
      </c>
      <c r="J135" s="190">
        <v>100</v>
      </c>
      <c r="K135" s="191">
        <v>0</v>
      </c>
      <c r="L135" s="188" t="s">
        <v>507</v>
      </c>
      <c r="M135" s="198" t="s">
        <v>4</v>
      </c>
      <c r="N135" s="192">
        <v>42685</v>
      </c>
      <c r="O135" s="192">
        <v>42795</v>
      </c>
      <c r="P135" s="195"/>
      <c r="Q135" s="188"/>
      <c r="R135" s="285" t="s">
        <v>67</v>
      </c>
      <c r="S135" s="91"/>
      <c r="T135" s="91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</row>
    <row r="136" spans="1:16373" s="371" customFormat="1" x14ac:dyDescent="0.3">
      <c r="A136" s="329" t="s">
        <v>184</v>
      </c>
      <c r="B136" s="322" t="s">
        <v>146</v>
      </c>
      <c r="C136" s="292" t="s">
        <v>177</v>
      </c>
      <c r="D136" s="356"/>
      <c r="E136" s="293" t="s">
        <v>40</v>
      </c>
      <c r="F136" s="295"/>
      <c r="G136" s="295"/>
      <c r="H136" s="295"/>
      <c r="I136" s="370"/>
      <c r="J136" s="295">
        <v>100</v>
      </c>
      <c r="K136" s="298">
        <v>0</v>
      </c>
      <c r="L136" s="295" t="s">
        <v>331</v>
      </c>
      <c r="M136" s="323" t="s">
        <v>4</v>
      </c>
      <c r="N136" s="300">
        <v>42768</v>
      </c>
      <c r="O136" s="300">
        <v>42857</v>
      </c>
      <c r="P136" s="324"/>
      <c r="Q136" s="295"/>
      <c r="R136" s="330" t="s">
        <v>7</v>
      </c>
      <c r="S136" s="244"/>
      <c r="T136" s="244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5"/>
      <c r="BD136" s="245"/>
      <c r="BE136" s="245"/>
      <c r="BF136" s="245"/>
      <c r="BG136" s="245"/>
      <c r="BH136" s="245"/>
      <c r="BI136" s="245"/>
      <c r="BJ136" s="245"/>
      <c r="BK136" s="245"/>
      <c r="BL136" s="245"/>
      <c r="BM136" s="245"/>
      <c r="BN136" s="245"/>
      <c r="BO136" s="245"/>
      <c r="BP136" s="245"/>
      <c r="BQ136" s="245"/>
      <c r="BR136" s="245"/>
      <c r="BS136" s="245"/>
      <c r="BT136" s="245"/>
      <c r="BU136" s="245"/>
      <c r="BV136" s="245"/>
      <c r="BW136" s="245"/>
      <c r="BX136" s="245"/>
      <c r="BY136" s="245"/>
      <c r="BZ136" s="245"/>
      <c r="CA136" s="245"/>
      <c r="CB136" s="245"/>
      <c r="CC136" s="245"/>
      <c r="CD136" s="245"/>
      <c r="CE136" s="245"/>
      <c r="CF136" s="245"/>
      <c r="CG136" s="245"/>
      <c r="CH136" s="245"/>
      <c r="CI136" s="245"/>
      <c r="CJ136" s="245"/>
      <c r="CK136" s="245"/>
      <c r="CL136" s="245"/>
      <c r="CM136" s="245"/>
      <c r="CN136" s="245"/>
      <c r="CO136" s="245"/>
      <c r="CP136" s="245"/>
      <c r="CQ136" s="245"/>
      <c r="CR136" s="245"/>
      <c r="CS136" s="245"/>
      <c r="CT136" s="245"/>
      <c r="CU136" s="245"/>
      <c r="CV136" s="245"/>
      <c r="CW136" s="245"/>
      <c r="CX136" s="245"/>
      <c r="CY136" s="245"/>
      <c r="CZ136" s="245"/>
      <c r="DA136" s="245"/>
      <c r="DB136" s="245"/>
      <c r="DC136" s="245"/>
      <c r="DD136" s="245"/>
      <c r="DE136" s="245"/>
      <c r="DF136" s="245"/>
      <c r="DG136" s="245"/>
      <c r="DH136" s="245"/>
      <c r="DI136" s="245"/>
      <c r="DJ136" s="245"/>
      <c r="DK136" s="245"/>
      <c r="DL136" s="245"/>
      <c r="DM136" s="245"/>
      <c r="DN136" s="245"/>
      <c r="DO136" s="245"/>
      <c r="DP136" s="245"/>
      <c r="DQ136" s="245"/>
      <c r="DR136" s="245"/>
      <c r="DS136" s="245"/>
      <c r="DT136" s="245"/>
      <c r="DU136" s="245"/>
      <c r="DV136" s="245"/>
      <c r="DW136" s="245"/>
      <c r="DX136" s="245"/>
      <c r="DY136" s="245"/>
      <c r="DZ136" s="245"/>
      <c r="EA136" s="245"/>
      <c r="EB136" s="245"/>
      <c r="EC136" s="245"/>
      <c r="ED136" s="245"/>
      <c r="EE136" s="245"/>
      <c r="EF136" s="245"/>
      <c r="EG136" s="245"/>
      <c r="EH136" s="245"/>
      <c r="EI136" s="245"/>
      <c r="EJ136" s="245"/>
      <c r="EK136" s="245"/>
      <c r="EL136" s="245"/>
      <c r="EM136" s="245"/>
      <c r="EN136" s="245"/>
      <c r="EO136" s="245"/>
      <c r="EP136" s="245"/>
      <c r="EQ136" s="245"/>
      <c r="ER136" s="245"/>
      <c r="ES136" s="245"/>
      <c r="ET136" s="245"/>
      <c r="EU136" s="245"/>
      <c r="EV136" s="245"/>
      <c r="EW136" s="245"/>
      <c r="EX136" s="245"/>
      <c r="EY136" s="245"/>
      <c r="EZ136" s="245"/>
      <c r="FA136" s="245"/>
      <c r="FB136" s="245"/>
      <c r="FC136" s="245"/>
      <c r="FD136" s="245"/>
      <c r="FE136" s="245"/>
      <c r="FF136" s="245"/>
      <c r="FG136" s="245"/>
      <c r="FH136" s="245"/>
      <c r="FI136" s="245"/>
      <c r="FJ136" s="245"/>
      <c r="FK136" s="245"/>
      <c r="FL136" s="245"/>
      <c r="FM136" s="245"/>
      <c r="FN136" s="245"/>
      <c r="FO136" s="245"/>
      <c r="FP136" s="245"/>
      <c r="FQ136" s="245"/>
      <c r="FR136" s="245"/>
      <c r="FS136" s="245"/>
      <c r="FT136" s="245"/>
      <c r="FU136" s="245"/>
      <c r="FV136" s="245"/>
      <c r="FW136" s="245"/>
      <c r="FX136" s="245"/>
      <c r="FY136" s="245"/>
      <c r="FZ136" s="245"/>
      <c r="GA136" s="245"/>
      <c r="GB136" s="245"/>
      <c r="GC136" s="245"/>
      <c r="GD136" s="245"/>
      <c r="GE136" s="245"/>
      <c r="GF136" s="245"/>
      <c r="GG136" s="245"/>
      <c r="GH136" s="245"/>
      <c r="GI136" s="245"/>
      <c r="GJ136" s="245"/>
      <c r="GK136" s="245"/>
      <c r="GL136" s="245"/>
      <c r="GM136" s="245"/>
      <c r="GN136" s="245"/>
      <c r="GO136" s="245"/>
      <c r="GP136" s="245"/>
      <c r="GQ136" s="245"/>
      <c r="GR136" s="245"/>
      <c r="GS136" s="245"/>
      <c r="GT136" s="245"/>
      <c r="GU136" s="245"/>
      <c r="GV136" s="245"/>
      <c r="GW136" s="245"/>
      <c r="GX136" s="245"/>
      <c r="GY136" s="245"/>
      <c r="GZ136" s="245"/>
      <c r="HA136" s="245"/>
      <c r="HB136" s="245"/>
      <c r="HC136" s="245"/>
      <c r="HD136" s="245"/>
      <c r="HE136" s="245"/>
      <c r="HF136" s="245"/>
      <c r="HG136" s="245"/>
      <c r="HH136" s="245"/>
      <c r="HI136" s="245"/>
      <c r="HJ136" s="245"/>
      <c r="HK136" s="245"/>
      <c r="HL136" s="245"/>
      <c r="HM136" s="245"/>
      <c r="HN136" s="245"/>
      <c r="HO136" s="245"/>
      <c r="HP136" s="245"/>
      <c r="HQ136" s="245"/>
      <c r="HR136" s="245"/>
      <c r="HS136" s="245"/>
      <c r="HT136" s="245"/>
      <c r="HU136" s="245"/>
      <c r="HV136" s="245"/>
      <c r="HW136" s="245"/>
      <c r="HX136" s="245"/>
      <c r="HY136" s="245"/>
      <c r="HZ136" s="245"/>
      <c r="IA136" s="245"/>
      <c r="IB136" s="245"/>
      <c r="IC136" s="245"/>
      <c r="ID136" s="245"/>
      <c r="IE136" s="245"/>
      <c r="IF136" s="245"/>
      <c r="IG136" s="245"/>
      <c r="IH136" s="245"/>
      <c r="II136" s="245"/>
      <c r="IJ136" s="245"/>
      <c r="IK136" s="245"/>
      <c r="IL136" s="245"/>
      <c r="IM136" s="245"/>
      <c r="IN136" s="245"/>
      <c r="IO136" s="245"/>
      <c r="IP136" s="245"/>
      <c r="IQ136" s="245"/>
      <c r="IR136" s="245"/>
      <c r="IS136" s="245"/>
      <c r="IT136" s="245"/>
      <c r="IU136" s="245"/>
      <c r="IV136" s="245"/>
      <c r="IW136" s="245"/>
      <c r="IX136" s="245"/>
      <c r="IY136" s="245"/>
      <c r="IZ136" s="245"/>
      <c r="JA136" s="245"/>
      <c r="JB136" s="245"/>
      <c r="JC136" s="245"/>
      <c r="JD136" s="245"/>
      <c r="JE136" s="245"/>
      <c r="JF136" s="245"/>
      <c r="JG136" s="245"/>
      <c r="JH136" s="245"/>
      <c r="JI136" s="245"/>
      <c r="JJ136" s="245"/>
      <c r="JK136" s="245"/>
      <c r="JL136" s="245"/>
      <c r="JM136" s="245"/>
      <c r="JN136" s="245"/>
      <c r="JO136" s="245"/>
      <c r="JP136" s="245"/>
      <c r="JQ136" s="245"/>
      <c r="JR136" s="245"/>
      <c r="JS136" s="245"/>
      <c r="JT136" s="245"/>
      <c r="JU136" s="245"/>
      <c r="JV136" s="245"/>
      <c r="JW136" s="245"/>
      <c r="JX136" s="245"/>
      <c r="JY136" s="245"/>
      <c r="JZ136" s="245"/>
      <c r="KA136" s="245"/>
      <c r="KB136" s="245"/>
      <c r="KC136" s="245"/>
      <c r="KD136" s="245"/>
      <c r="KE136" s="245"/>
      <c r="KF136" s="245"/>
      <c r="KG136" s="245"/>
      <c r="KH136" s="245"/>
      <c r="KI136" s="245"/>
      <c r="KJ136" s="245"/>
      <c r="KK136" s="245"/>
      <c r="KL136" s="245"/>
      <c r="KM136" s="245"/>
      <c r="KN136" s="245"/>
      <c r="KO136" s="245"/>
      <c r="KP136" s="245"/>
      <c r="KQ136" s="245"/>
      <c r="KR136" s="245"/>
      <c r="KS136" s="245"/>
      <c r="KT136" s="245"/>
      <c r="KU136" s="245"/>
      <c r="KV136" s="245"/>
      <c r="KW136" s="245"/>
      <c r="KX136" s="245"/>
      <c r="KY136" s="245"/>
      <c r="KZ136" s="245"/>
      <c r="LA136" s="245"/>
      <c r="LB136" s="245"/>
      <c r="LC136" s="245"/>
      <c r="LD136" s="245"/>
      <c r="LE136" s="245"/>
      <c r="LF136" s="245"/>
      <c r="LG136" s="245"/>
      <c r="LH136" s="245"/>
      <c r="LI136" s="245"/>
      <c r="LJ136" s="245"/>
      <c r="LK136" s="245"/>
      <c r="LL136" s="245"/>
      <c r="LM136" s="245"/>
      <c r="LN136" s="245"/>
      <c r="LO136" s="245"/>
      <c r="LP136" s="245"/>
      <c r="LQ136" s="245"/>
      <c r="LR136" s="245"/>
      <c r="LS136" s="245"/>
      <c r="LT136" s="245"/>
      <c r="LU136" s="245"/>
      <c r="LV136" s="245"/>
      <c r="LW136" s="245"/>
      <c r="LX136" s="245"/>
      <c r="LY136" s="245"/>
      <c r="LZ136" s="245"/>
      <c r="MA136" s="245"/>
      <c r="MB136" s="245"/>
      <c r="MC136" s="245"/>
      <c r="MD136" s="245"/>
      <c r="ME136" s="245"/>
      <c r="MF136" s="245"/>
      <c r="MG136" s="245"/>
      <c r="MH136" s="245"/>
      <c r="MI136" s="245"/>
      <c r="MJ136" s="245"/>
      <c r="MK136" s="245"/>
      <c r="ML136" s="245"/>
      <c r="MM136" s="245"/>
      <c r="MN136" s="245"/>
      <c r="MO136" s="245"/>
      <c r="MP136" s="245"/>
      <c r="MQ136" s="245"/>
      <c r="MR136" s="245"/>
      <c r="MS136" s="245"/>
      <c r="MT136" s="245"/>
      <c r="MU136" s="245"/>
      <c r="MV136" s="245"/>
      <c r="MW136" s="245"/>
      <c r="MX136" s="245"/>
      <c r="MY136" s="245"/>
      <c r="MZ136" s="245"/>
      <c r="NA136" s="245"/>
      <c r="NB136" s="245"/>
      <c r="NC136" s="245"/>
      <c r="ND136" s="245"/>
      <c r="NE136" s="245"/>
      <c r="NF136" s="245"/>
      <c r="NG136" s="245"/>
      <c r="NH136" s="245"/>
      <c r="NI136" s="245"/>
      <c r="NJ136" s="245"/>
      <c r="NK136" s="245"/>
      <c r="NL136" s="245"/>
      <c r="NM136" s="245"/>
      <c r="NN136" s="245"/>
      <c r="NO136" s="245"/>
      <c r="NP136" s="245"/>
      <c r="NQ136" s="245"/>
      <c r="NR136" s="245"/>
      <c r="NS136" s="245"/>
      <c r="NT136" s="245"/>
      <c r="NU136" s="245"/>
      <c r="NV136" s="245"/>
      <c r="NW136" s="245"/>
      <c r="NX136" s="245"/>
      <c r="NY136" s="245"/>
      <c r="NZ136" s="245"/>
      <c r="OA136" s="245"/>
      <c r="OB136" s="245"/>
      <c r="OC136" s="245"/>
      <c r="OD136" s="245"/>
      <c r="OE136" s="245"/>
      <c r="OF136" s="245"/>
      <c r="OG136" s="245"/>
      <c r="OH136" s="245"/>
      <c r="OI136" s="245"/>
      <c r="OJ136" s="245"/>
      <c r="OK136" s="245"/>
      <c r="OL136" s="245"/>
      <c r="OM136" s="245"/>
      <c r="ON136" s="245"/>
      <c r="OO136" s="245"/>
      <c r="OP136" s="245"/>
      <c r="OQ136" s="245"/>
      <c r="OR136" s="245"/>
      <c r="OS136" s="245"/>
      <c r="OT136" s="245"/>
      <c r="OU136" s="245"/>
      <c r="OV136" s="245"/>
      <c r="OW136" s="245"/>
      <c r="OX136" s="245"/>
      <c r="OY136" s="245"/>
      <c r="OZ136" s="245"/>
      <c r="PA136" s="245"/>
      <c r="PB136" s="245"/>
      <c r="PC136" s="245"/>
      <c r="PD136" s="245"/>
      <c r="PE136" s="245"/>
      <c r="PF136" s="245"/>
      <c r="PG136" s="245"/>
      <c r="PH136" s="245"/>
      <c r="PI136" s="245"/>
      <c r="PJ136" s="245"/>
      <c r="PK136" s="245"/>
      <c r="PL136" s="245"/>
      <c r="PM136" s="245"/>
      <c r="PN136" s="245"/>
      <c r="PO136" s="245"/>
      <c r="PP136" s="245"/>
      <c r="PQ136" s="245"/>
      <c r="PR136" s="245"/>
      <c r="PS136" s="245"/>
      <c r="PT136" s="245"/>
      <c r="PU136" s="245"/>
      <c r="PV136" s="245"/>
      <c r="PW136" s="245"/>
      <c r="PX136" s="245"/>
      <c r="PY136" s="245"/>
      <c r="PZ136" s="245"/>
      <c r="QA136" s="245"/>
      <c r="QB136" s="245"/>
      <c r="QC136" s="245"/>
      <c r="QD136" s="245"/>
      <c r="QE136" s="245"/>
      <c r="QF136" s="245"/>
      <c r="QG136" s="245"/>
      <c r="QH136" s="245"/>
      <c r="QI136" s="245"/>
      <c r="QJ136" s="245"/>
      <c r="QK136" s="245"/>
      <c r="QL136" s="245"/>
      <c r="QM136" s="245"/>
      <c r="QN136" s="245"/>
      <c r="QO136" s="245"/>
      <c r="QP136" s="245"/>
      <c r="QQ136" s="245"/>
      <c r="QR136" s="245"/>
      <c r="QS136" s="245"/>
      <c r="QT136" s="245"/>
      <c r="QU136" s="245"/>
      <c r="QV136" s="245"/>
      <c r="QW136" s="245"/>
      <c r="QX136" s="245"/>
      <c r="QY136" s="245"/>
      <c r="QZ136" s="245"/>
      <c r="RA136" s="245"/>
      <c r="RB136" s="245"/>
      <c r="RC136" s="245"/>
      <c r="RD136" s="245"/>
      <c r="RE136" s="245"/>
      <c r="RF136" s="245"/>
      <c r="RG136" s="245"/>
      <c r="RH136" s="245"/>
      <c r="RI136" s="245"/>
      <c r="RJ136" s="245"/>
      <c r="RK136" s="245"/>
      <c r="RL136" s="245"/>
      <c r="RM136" s="245"/>
      <c r="RN136" s="245"/>
      <c r="RO136" s="245"/>
      <c r="RP136" s="245"/>
      <c r="RQ136" s="245"/>
      <c r="RR136" s="245"/>
      <c r="RS136" s="245"/>
      <c r="RT136" s="245"/>
      <c r="RU136" s="245"/>
      <c r="RV136" s="245"/>
      <c r="RW136" s="245"/>
      <c r="RX136" s="245"/>
      <c r="RY136" s="245"/>
      <c r="RZ136" s="245"/>
      <c r="SA136" s="245"/>
      <c r="SB136" s="245"/>
      <c r="SC136" s="245"/>
      <c r="SD136" s="245"/>
      <c r="SE136" s="245"/>
      <c r="SF136" s="245"/>
      <c r="SG136" s="245"/>
      <c r="SH136" s="245"/>
      <c r="SI136" s="245"/>
      <c r="SJ136" s="245"/>
      <c r="SK136" s="245"/>
      <c r="SL136" s="245"/>
      <c r="SM136" s="245"/>
      <c r="SN136" s="245"/>
      <c r="SO136" s="245"/>
      <c r="SP136" s="245"/>
      <c r="SQ136" s="245"/>
      <c r="SR136" s="245"/>
      <c r="SS136" s="245"/>
      <c r="ST136" s="245"/>
      <c r="SU136" s="245"/>
      <c r="SV136" s="245"/>
      <c r="SW136" s="245"/>
      <c r="SX136" s="245"/>
      <c r="SY136" s="245"/>
      <c r="SZ136" s="245"/>
      <c r="TA136" s="245"/>
      <c r="TB136" s="245"/>
      <c r="TC136" s="245"/>
      <c r="TD136" s="245"/>
      <c r="TE136" s="245"/>
      <c r="TF136" s="245"/>
      <c r="TG136" s="245"/>
      <c r="TH136" s="245"/>
      <c r="TI136" s="245"/>
      <c r="TJ136" s="245"/>
      <c r="TK136" s="245"/>
      <c r="TL136" s="245"/>
      <c r="TM136" s="245"/>
      <c r="TN136" s="245"/>
      <c r="TO136" s="245"/>
      <c r="TP136" s="245"/>
      <c r="TQ136" s="245"/>
      <c r="TR136" s="245"/>
      <c r="TS136" s="245"/>
      <c r="TT136" s="245"/>
      <c r="TU136" s="245"/>
      <c r="TV136" s="245"/>
      <c r="TW136" s="245"/>
      <c r="TX136" s="245"/>
      <c r="TY136" s="245"/>
      <c r="TZ136" s="245"/>
      <c r="UA136" s="245"/>
      <c r="UB136" s="245"/>
      <c r="UC136" s="245"/>
      <c r="UD136" s="245"/>
      <c r="UE136" s="245"/>
      <c r="UF136" s="245"/>
      <c r="UG136" s="245"/>
      <c r="UH136" s="245"/>
      <c r="UI136" s="245"/>
      <c r="UJ136" s="245"/>
      <c r="UK136" s="245"/>
      <c r="UL136" s="245"/>
      <c r="UM136" s="245"/>
      <c r="UN136" s="245"/>
      <c r="UO136" s="245"/>
      <c r="UP136" s="245"/>
      <c r="UQ136" s="245"/>
      <c r="UR136" s="245"/>
      <c r="US136" s="245"/>
      <c r="UT136" s="245"/>
      <c r="UU136" s="245"/>
      <c r="UV136" s="245"/>
      <c r="UW136" s="245"/>
      <c r="UX136" s="245"/>
      <c r="UY136" s="245"/>
      <c r="UZ136" s="245"/>
      <c r="VA136" s="245"/>
      <c r="VB136" s="245"/>
      <c r="VC136" s="245"/>
      <c r="VD136" s="245"/>
      <c r="VE136" s="245"/>
      <c r="VF136" s="245"/>
      <c r="VG136" s="245"/>
      <c r="VH136" s="245"/>
      <c r="VI136" s="245"/>
      <c r="VJ136" s="245"/>
      <c r="VK136" s="245"/>
      <c r="VL136" s="245"/>
      <c r="VM136" s="245"/>
      <c r="VN136" s="245"/>
      <c r="VO136" s="245"/>
      <c r="VP136" s="245"/>
      <c r="VQ136" s="245"/>
      <c r="VR136" s="245"/>
      <c r="VS136" s="245"/>
      <c r="VT136" s="245"/>
      <c r="VU136" s="245"/>
      <c r="VV136" s="245"/>
      <c r="VW136" s="245"/>
      <c r="VX136" s="245"/>
      <c r="VY136" s="245"/>
      <c r="VZ136" s="245"/>
      <c r="WA136" s="245"/>
      <c r="WB136" s="245"/>
      <c r="WC136" s="245"/>
      <c r="WD136" s="245"/>
      <c r="WE136" s="245"/>
      <c r="WF136" s="245"/>
      <c r="WG136" s="245"/>
      <c r="WH136" s="245"/>
      <c r="WI136" s="245"/>
      <c r="WJ136" s="245"/>
      <c r="WK136" s="245"/>
      <c r="WL136" s="245"/>
      <c r="WM136" s="245"/>
      <c r="WN136" s="245"/>
      <c r="WO136" s="245"/>
      <c r="WP136" s="245"/>
      <c r="WQ136" s="245"/>
      <c r="WR136" s="245"/>
      <c r="WS136" s="245"/>
      <c r="WT136" s="245"/>
      <c r="WU136" s="245"/>
      <c r="WV136" s="245"/>
      <c r="WW136" s="245"/>
      <c r="WX136" s="245"/>
      <c r="WY136" s="245"/>
      <c r="WZ136" s="245"/>
      <c r="XA136" s="245"/>
      <c r="XB136" s="245"/>
      <c r="XC136" s="245"/>
      <c r="XD136" s="245"/>
      <c r="XE136" s="245"/>
      <c r="XF136" s="245"/>
      <c r="XG136" s="245"/>
      <c r="XH136" s="245"/>
      <c r="XI136" s="245"/>
      <c r="XJ136" s="245"/>
      <c r="XK136" s="245"/>
      <c r="XL136" s="245"/>
      <c r="XM136" s="245"/>
      <c r="XN136" s="245"/>
      <c r="XO136" s="245"/>
      <c r="XP136" s="245"/>
      <c r="XQ136" s="245"/>
      <c r="XR136" s="245"/>
      <c r="XS136" s="245"/>
      <c r="XT136" s="245"/>
      <c r="XU136" s="245"/>
      <c r="XV136" s="245"/>
      <c r="XW136" s="245"/>
      <c r="XX136" s="245"/>
      <c r="XY136" s="245"/>
      <c r="XZ136" s="245"/>
      <c r="YA136" s="245"/>
      <c r="YB136" s="245"/>
      <c r="YC136" s="245"/>
      <c r="YD136" s="245"/>
      <c r="YE136" s="245"/>
      <c r="YF136" s="245"/>
      <c r="YG136" s="245"/>
      <c r="YH136" s="245"/>
      <c r="YI136" s="245"/>
      <c r="YJ136" s="245"/>
      <c r="YK136" s="245"/>
      <c r="YL136" s="245"/>
      <c r="YM136" s="245"/>
      <c r="YN136" s="245"/>
      <c r="YO136" s="245"/>
      <c r="YP136" s="245"/>
      <c r="YQ136" s="245"/>
      <c r="YR136" s="245"/>
      <c r="YS136" s="245"/>
      <c r="YT136" s="245"/>
      <c r="YU136" s="245"/>
      <c r="YV136" s="245"/>
      <c r="YW136" s="245"/>
      <c r="YX136" s="245"/>
      <c r="YY136" s="245"/>
      <c r="YZ136" s="245"/>
      <c r="ZA136" s="245"/>
      <c r="ZB136" s="245"/>
      <c r="ZC136" s="245"/>
      <c r="ZD136" s="245"/>
      <c r="ZE136" s="245"/>
      <c r="ZF136" s="245"/>
      <c r="ZG136" s="245"/>
      <c r="ZH136" s="245"/>
      <c r="ZI136" s="245"/>
      <c r="ZJ136" s="245"/>
      <c r="ZK136" s="245"/>
      <c r="ZL136" s="245"/>
      <c r="ZM136" s="245"/>
      <c r="ZN136" s="245"/>
      <c r="ZO136" s="245"/>
      <c r="ZP136" s="245"/>
      <c r="ZQ136" s="245"/>
      <c r="ZR136" s="245"/>
      <c r="ZS136" s="245"/>
      <c r="ZT136" s="245"/>
      <c r="ZU136" s="245"/>
      <c r="ZV136" s="245"/>
      <c r="ZW136" s="245"/>
      <c r="ZX136" s="245"/>
      <c r="ZY136" s="245"/>
      <c r="ZZ136" s="245"/>
      <c r="AAA136" s="245"/>
      <c r="AAB136" s="245"/>
      <c r="AAC136" s="245"/>
      <c r="AAD136" s="245"/>
      <c r="AAE136" s="245"/>
      <c r="AAF136" s="245"/>
      <c r="AAG136" s="245"/>
      <c r="AAH136" s="245"/>
      <c r="AAI136" s="245"/>
      <c r="AAJ136" s="245"/>
      <c r="AAK136" s="245"/>
      <c r="AAL136" s="245"/>
      <c r="AAM136" s="245"/>
      <c r="AAN136" s="245"/>
      <c r="AAO136" s="245"/>
      <c r="AAP136" s="245"/>
      <c r="AAQ136" s="245"/>
      <c r="AAR136" s="245"/>
      <c r="AAS136" s="245"/>
      <c r="AAT136" s="245"/>
      <c r="AAU136" s="245"/>
      <c r="AAV136" s="245"/>
      <c r="AAW136" s="245"/>
      <c r="AAX136" s="245"/>
      <c r="AAY136" s="245"/>
      <c r="AAZ136" s="245"/>
      <c r="ABA136" s="245"/>
      <c r="ABB136" s="245"/>
      <c r="ABC136" s="245"/>
      <c r="ABD136" s="245"/>
      <c r="ABE136" s="245"/>
      <c r="ABF136" s="245"/>
      <c r="ABG136" s="245"/>
      <c r="ABH136" s="245"/>
      <c r="ABI136" s="245"/>
      <c r="ABJ136" s="245"/>
      <c r="ABK136" s="245"/>
      <c r="ABL136" s="245"/>
      <c r="ABM136" s="245"/>
      <c r="ABN136" s="245"/>
      <c r="ABO136" s="245"/>
      <c r="ABP136" s="245"/>
      <c r="ABQ136" s="245"/>
      <c r="ABR136" s="245"/>
      <c r="ABS136" s="245"/>
      <c r="ABT136" s="245"/>
      <c r="ABU136" s="245"/>
      <c r="ABV136" s="245"/>
      <c r="ABW136" s="245"/>
      <c r="ABX136" s="245"/>
      <c r="ABY136" s="245"/>
      <c r="ABZ136" s="245"/>
      <c r="ACA136" s="245"/>
      <c r="ACB136" s="245"/>
      <c r="ACC136" s="245"/>
      <c r="ACD136" s="245"/>
      <c r="ACE136" s="245"/>
      <c r="ACF136" s="245"/>
      <c r="ACG136" s="245"/>
      <c r="ACH136" s="245"/>
      <c r="ACI136" s="245"/>
      <c r="ACJ136" s="245"/>
      <c r="ACK136" s="245"/>
      <c r="ACL136" s="245"/>
      <c r="ACM136" s="245"/>
      <c r="ACN136" s="245"/>
      <c r="ACO136" s="245"/>
      <c r="ACP136" s="245"/>
      <c r="ACQ136" s="245"/>
      <c r="ACR136" s="245"/>
      <c r="ACS136" s="245"/>
      <c r="ACT136" s="245"/>
      <c r="ACU136" s="245"/>
      <c r="ACV136" s="245"/>
      <c r="ACW136" s="245"/>
      <c r="ACX136" s="245"/>
      <c r="ACY136" s="245"/>
      <c r="ACZ136" s="245"/>
      <c r="ADA136" s="245"/>
      <c r="ADB136" s="245"/>
      <c r="ADC136" s="245"/>
      <c r="ADD136" s="245"/>
      <c r="ADE136" s="245"/>
      <c r="ADF136" s="245"/>
      <c r="ADG136" s="245"/>
      <c r="ADH136" s="245"/>
      <c r="ADI136" s="245"/>
      <c r="ADJ136" s="245"/>
      <c r="ADK136" s="245"/>
      <c r="ADL136" s="245"/>
      <c r="ADM136" s="245"/>
      <c r="ADN136" s="245"/>
      <c r="ADO136" s="245"/>
      <c r="ADP136" s="245"/>
      <c r="ADQ136" s="245"/>
      <c r="ADR136" s="245"/>
      <c r="ADS136" s="245"/>
      <c r="ADT136" s="245"/>
      <c r="ADU136" s="245"/>
      <c r="ADV136" s="245"/>
      <c r="ADW136" s="245"/>
      <c r="ADX136" s="245"/>
      <c r="ADY136" s="245"/>
      <c r="ADZ136" s="245"/>
      <c r="AEA136" s="245"/>
      <c r="AEB136" s="245"/>
      <c r="AEC136" s="245"/>
      <c r="AED136" s="245"/>
      <c r="AEE136" s="245"/>
      <c r="AEF136" s="245"/>
      <c r="AEG136" s="245"/>
      <c r="AEH136" s="245"/>
      <c r="AEI136" s="245"/>
      <c r="AEJ136" s="245"/>
      <c r="AEK136" s="245"/>
      <c r="AEL136" s="245"/>
      <c r="AEM136" s="245"/>
      <c r="AEN136" s="245"/>
      <c r="AEO136" s="245"/>
      <c r="AEP136" s="245"/>
      <c r="AEQ136" s="245"/>
      <c r="AER136" s="245"/>
      <c r="AES136" s="245"/>
      <c r="AET136" s="245"/>
      <c r="AEU136" s="245"/>
      <c r="AEV136" s="245"/>
      <c r="AEW136" s="245"/>
      <c r="AEX136" s="245"/>
      <c r="AEY136" s="245"/>
      <c r="AEZ136" s="245"/>
      <c r="AFA136" s="245"/>
      <c r="AFB136" s="245"/>
      <c r="AFC136" s="245"/>
      <c r="AFD136" s="245"/>
      <c r="AFE136" s="245"/>
      <c r="AFF136" s="245"/>
      <c r="AFG136" s="245"/>
      <c r="AFH136" s="245"/>
      <c r="AFI136" s="245"/>
      <c r="AFJ136" s="245"/>
      <c r="AFK136" s="245"/>
      <c r="AFL136" s="245"/>
      <c r="AFM136" s="245"/>
      <c r="AFN136" s="245"/>
      <c r="AFO136" s="245"/>
      <c r="AFP136" s="245"/>
      <c r="AFQ136" s="245"/>
      <c r="AFR136" s="245"/>
      <c r="AFS136" s="245"/>
      <c r="AFT136" s="245"/>
      <c r="AFU136" s="245"/>
      <c r="AFV136" s="245"/>
      <c r="AFW136" s="245"/>
      <c r="AFX136" s="245"/>
      <c r="AFY136" s="245"/>
      <c r="AFZ136" s="245"/>
      <c r="AGA136" s="245"/>
      <c r="AGB136" s="245"/>
      <c r="AGC136" s="245"/>
      <c r="AGD136" s="245"/>
      <c r="AGE136" s="245"/>
      <c r="AGF136" s="245"/>
      <c r="AGG136" s="245"/>
      <c r="AGH136" s="245"/>
      <c r="AGI136" s="245"/>
      <c r="AGJ136" s="245"/>
      <c r="AGK136" s="245"/>
      <c r="AGL136" s="245"/>
      <c r="AGM136" s="245"/>
      <c r="AGN136" s="245"/>
      <c r="AGO136" s="245"/>
      <c r="AGP136" s="245"/>
      <c r="AGQ136" s="245"/>
      <c r="AGR136" s="245"/>
      <c r="AGS136" s="245"/>
      <c r="AGT136" s="245"/>
      <c r="AGU136" s="245"/>
      <c r="AGV136" s="245"/>
      <c r="AGW136" s="245"/>
      <c r="AGX136" s="245"/>
      <c r="AGY136" s="245"/>
      <c r="AGZ136" s="245"/>
      <c r="AHA136" s="245"/>
      <c r="AHB136" s="245"/>
      <c r="AHC136" s="245"/>
      <c r="AHD136" s="245"/>
      <c r="AHE136" s="245"/>
      <c r="AHF136" s="245"/>
      <c r="AHG136" s="245"/>
      <c r="AHH136" s="245"/>
      <c r="AHI136" s="245"/>
      <c r="AHJ136" s="245"/>
      <c r="AHK136" s="245"/>
      <c r="AHL136" s="245"/>
      <c r="AHM136" s="245"/>
      <c r="AHN136" s="245"/>
      <c r="AHO136" s="245"/>
      <c r="AHP136" s="245"/>
      <c r="AHQ136" s="245"/>
      <c r="AHR136" s="245"/>
      <c r="AHS136" s="245"/>
      <c r="AHT136" s="245"/>
      <c r="AHU136" s="245"/>
      <c r="AHV136" s="245"/>
      <c r="AHW136" s="245"/>
      <c r="AHX136" s="245"/>
      <c r="AHY136" s="245"/>
      <c r="AHZ136" s="245"/>
      <c r="AIA136" s="245"/>
      <c r="AIB136" s="245"/>
      <c r="AIC136" s="245"/>
      <c r="AID136" s="245"/>
      <c r="AIE136" s="245"/>
      <c r="AIF136" s="245"/>
      <c r="AIG136" s="245"/>
      <c r="AIH136" s="245"/>
      <c r="AII136" s="245"/>
      <c r="AIJ136" s="245"/>
      <c r="AIK136" s="245"/>
      <c r="AIL136" s="245"/>
      <c r="AIM136" s="245"/>
      <c r="AIN136" s="245"/>
      <c r="AIO136" s="245"/>
      <c r="AIP136" s="245"/>
      <c r="AIQ136" s="245"/>
      <c r="AIR136" s="245"/>
      <c r="AIS136" s="245"/>
      <c r="AIT136" s="245"/>
      <c r="AIU136" s="245"/>
      <c r="AIV136" s="245"/>
      <c r="AIW136" s="245"/>
      <c r="AIX136" s="245"/>
      <c r="AIY136" s="245"/>
      <c r="AIZ136" s="245"/>
      <c r="AJA136" s="245"/>
      <c r="AJB136" s="245"/>
      <c r="AJC136" s="245"/>
      <c r="AJD136" s="245"/>
      <c r="AJE136" s="245"/>
      <c r="AJF136" s="245"/>
      <c r="AJG136" s="245"/>
      <c r="AJH136" s="245"/>
      <c r="AJI136" s="245"/>
      <c r="AJJ136" s="245"/>
      <c r="AJK136" s="245"/>
      <c r="AJL136" s="245"/>
      <c r="AJM136" s="245"/>
      <c r="AJN136" s="245"/>
      <c r="AJO136" s="245"/>
      <c r="AJP136" s="245"/>
      <c r="AJQ136" s="245"/>
      <c r="AJR136" s="245"/>
      <c r="AJS136" s="245"/>
      <c r="AJT136" s="245"/>
      <c r="AJU136" s="245"/>
      <c r="AJV136" s="245"/>
      <c r="AJW136" s="245"/>
      <c r="AJX136" s="245"/>
      <c r="AJY136" s="245"/>
      <c r="AJZ136" s="245"/>
      <c r="AKA136" s="245"/>
      <c r="AKB136" s="245"/>
      <c r="AKC136" s="245"/>
      <c r="AKD136" s="245"/>
      <c r="AKE136" s="245"/>
      <c r="AKF136" s="245"/>
      <c r="AKG136" s="245"/>
      <c r="AKH136" s="245"/>
      <c r="AKI136" s="245"/>
      <c r="AKJ136" s="245"/>
      <c r="AKK136" s="245"/>
      <c r="AKL136" s="245"/>
      <c r="AKM136" s="245"/>
      <c r="AKN136" s="245"/>
      <c r="AKO136" s="245"/>
      <c r="AKP136" s="245"/>
      <c r="AKQ136" s="245"/>
      <c r="AKR136" s="245"/>
      <c r="AKS136" s="245"/>
      <c r="AKT136" s="245"/>
      <c r="AKU136" s="245"/>
      <c r="AKV136" s="245"/>
      <c r="AKW136" s="245"/>
      <c r="AKX136" s="245"/>
      <c r="AKY136" s="245"/>
      <c r="AKZ136" s="245"/>
      <c r="ALA136" s="245"/>
      <c r="ALB136" s="245"/>
      <c r="ALC136" s="245"/>
      <c r="ALD136" s="245"/>
      <c r="ALE136" s="245"/>
      <c r="ALF136" s="245"/>
      <c r="ALG136" s="245"/>
      <c r="ALH136" s="245"/>
      <c r="ALI136" s="245"/>
      <c r="ALJ136" s="245"/>
      <c r="ALK136" s="245"/>
      <c r="ALL136" s="245"/>
      <c r="ALM136" s="245"/>
      <c r="ALN136" s="245"/>
      <c r="ALO136" s="245"/>
      <c r="ALP136" s="245"/>
      <c r="ALQ136" s="245"/>
      <c r="ALR136" s="245"/>
      <c r="ALS136" s="245"/>
      <c r="ALT136" s="245"/>
      <c r="ALU136" s="245"/>
      <c r="ALV136" s="245"/>
      <c r="ALW136" s="245"/>
      <c r="ALX136" s="245"/>
      <c r="ALY136" s="245"/>
      <c r="ALZ136" s="245"/>
      <c r="AMA136" s="245"/>
      <c r="AMB136" s="245"/>
      <c r="AMC136" s="245"/>
      <c r="AMD136" s="245"/>
      <c r="AME136" s="245"/>
      <c r="AMF136" s="245"/>
      <c r="AMG136" s="245"/>
      <c r="AMH136" s="245"/>
      <c r="AMI136" s="245"/>
      <c r="AMJ136" s="245"/>
      <c r="AMK136" s="245"/>
      <c r="AML136" s="245"/>
      <c r="AMM136" s="245"/>
      <c r="AMN136" s="245"/>
      <c r="AMO136" s="245"/>
      <c r="AMP136" s="245"/>
      <c r="AMQ136" s="245"/>
      <c r="AMR136" s="245"/>
      <c r="AMS136" s="245"/>
      <c r="AMT136" s="245"/>
      <c r="AMU136" s="245"/>
      <c r="AMV136" s="245"/>
      <c r="AMW136" s="245"/>
      <c r="AMX136" s="245"/>
      <c r="AMY136" s="245"/>
      <c r="AMZ136" s="245"/>
      <c r="ANA136" s="245"/>
      <c r="ANB136" s="245"/>
      <c r="ANC136" s="245"/>
      <c r="AND136" s="245"/>
      <c r="ANE136" s="245"/>
      <c r="ANF136" s="245"/>
      <c r="ANG136" s="245"/>
      <c r="ANH136" s="245"/>
      <c r="ANI136" s="245"/>
      <c r="ANJ136" s="245"/>
      <c r="ANK136" s="245"/>
      <c r="ANL136" s="245"/>
      <c r="ANM136" s="245"/>
      <c r="ANN136" s="245"/>
      <c r="ANO136" s="245"/>
      <c r="ANP136" s="245"/>
      <c r="ANQ136" s="245"/>
      <c r="ANR136" s="245"/>
      <c r="ANS136" s="245"/>
      <c r="ANT136" s="245"/>
      <c r="ANU136" s="245"/>
      <c r="ANV136" s="245"/>
      <c r="ANW136" s="245"/>
      <c r="ANX136" s="245"/>
      <c r="ANY136" s="245"/>
      <c r="ANZ136" s="245"/>
      <c r="AOA136" s="245"/>
      <c r="AOB136" s="245"/>
      <c r="AOC136" s="245"/>
      <c r="AOD136" s="245"/>
      <c r="AOE136" s="245"/>
      <c r="AOF136" s="245"/>
      <c r="AOG136" s="245"/>
      <c r="AOH136" s="245"/>
      <c r="AOI136" s="245"/>
      <c r="AOJ136" s="245"/>
      <c r="AOK136" s="245"/>
      <c r="AOL136" s="245"/>
      <c r="AOM136" s="245"/>
      <c r="AON136" s="245"/>
      <c r="AOO136" s="245"/>
      <c r="AOP136" s="245"/>
      <c r="AOQ136" s="245"/>
      <c r="AOR136" s="245"/>
      <c r="AOS136" s="245"/>
      <c r="AOT136" s="245"/>
      <c r="AOU136" s="245"/>
      <c r="AOV136" s="245"/>
      <c r="AOW136" s="245"/>
      <c r="AOX136" s="245"/>
      <c r="AOY136" s="245"/>
      <c r="AOZ136" s="245"/>
      <c r="APA136" s="245"/>
      <c r="APB136" s="245"/>
      <c r="APC136" s="245"/>
      <c r="APD136" s="245"/>
      <c r="APE136" s="245"/>
      <c r="APF136" s="245"/>
      <c r="APG136" s="245"/>
      <c r="APH136" s="245"/>
      <c r="API136" s="245"/>
      <c r="APJ136" s="245"/>
      <c r="APK136" s="245"/>
      <c r="APL136" s="245"/>
      <c r="APM136" s="245"/>
      <c r="APN136" s="245"/>
      <c r="APO136" s="245"/>
      <c r="APP136" s="245"/>
      <c r="APQ136" s="245"/>
      <c r="APR136" s="245"/>
      <c r="APS136" s="245"/>
      <c r="APT136" s="245"/>
      <c r="APU136" s="245"/>
      <c r="APV136" s="245"/>
      <c r="APW136" s="245"/>
      <c r="APX136" s="245"/>
      <c r="APY136" s="245"/>
      <c r="APZ136" s="245"/>
      <c r="AQA136" s="245"/>
      <c r="AQB136" s="245"/>
      <c r="AQC136" s="245"/>
      <c r="AQD136" s="245"/>
      <c r="AQE136" s="245"/>
      <c r="AQF136" s="245"/>
      <c r="AQG136" s="245"/>
      <c r="AQH136" s="245"/>
      <c r="AQI136" s="245"/>
      <c r="AQJ136" s="245"/>
      <c r="AQK136" s="245"/>
      <c r="AQL136" s="245"/>
      <c r="AQM136" s="245"/>
      <c r="AQN136" s="245"/>
      <c r="AQO136" s="245"/>
      <c r="AQP136" s="245"/>
      <c r="AQQ136" s="245"/>
      <c r="AQR136" s="245"/>
      <c r="AQS136" s="245"/>
      <c r="AQT136" s="245"/>
      <c r="AQU136" s="245"/>
      <c r="AQV136" s="245"/>
      <c r="AQW136" s="245"/>
      <c r="AQX136" s="245"/>
      <c r="AQY136" s="245"/>
      <c r="AQZ136" s="245"/>
      <c r="ARA136" s="245"/>
      <c r="ARB136" s="245"/>
      <c r="ARC136" s="245"/>
      <c r="ARD136" s="245"/>
      <c r="ARE136" s="245"/>
      <c r="ARF136" s="245"/>
      <c r="ARG136" s="245"/>
      <c r="ARH136" s="245"/>
      <c r="ARI136" s="245"/>
      <c r="ARJ136" s="245"/>
      <c r="ARK136" s="245"/>
      <c r="ARL136" s="245"/>
      <c r="ARM136" s="245"/>
      <c r="ARN136" s="245"/>
      <c r="ARO136" s="245"/>
      <c r="ARP136" s="245"/>
      <c r="ARQ136" s="245"/>
      <c r="ARR136" s="245"/>
      <c r="ARS136" s="245"/>
      <c r="ART136" s="245"/>
      <c r="ARU136" s="245"/>
      <c r="ARV136" s="245"/>
      <c r="ARW136" s="245"/>
      <c r="ARX136" s="245"/>
      <c r="ARY136" s="245"/>
      <c r="ARZ136" s="245"/>
      <c r="ASA136" s="245"/>
      <c r="ASB136" s="245"/>
      <c r="ASC136" s="245"/>
      <c r="ASD136" s="245"/>
      <c r="ASE136" s="245"/>
      <c r="ASF136" s="245"/>
      <c r="ASG136" s="245"/>
      <c r="ASH136" s="245"/>
      <c r="ASI136" s="245"/>
      <c r="ASJ136" s="245"/>
      <c r="ASK136" s="245"/>
      <c r="ASL136" s="245"/>
      <c r="ASM136" s="245"/>
      <c r="ASN136" s="245"/>
      <c r="ASO136" s="245"/>
      <c r="ASP136" s="245"/>
      <c r="ASQ136" s="245"/>
      <c r="ASR136" s="245"/>
      <c r="ASS136" s="245"/>
      <c r="AST136" s="245"/>
      <c r="ASU136" s="245"/>
      <c r="ASV136" s="245"/>
      <c r="ASW136" s="245"/>
      <c r="ASX136" s="245"/>
      <c r="ASY136" s="245"/>
      <c r="ASZ136" s="245"/>
      <c r="ATA136" s="245"/>
      <c r="ATB136" s="245"/>
      <c r="ATC136" s="245"/>
      <c r="ATD136" s="245"/>
      <c r="ATE136" s="245"/>
      <c r="ATF136" s="245"/>
      <c r="ATG136" s="245"/>
      <c r="ATH136" s="245"/>
      <c r="ATI136" s="245"/>
      <c r="ATJ136" s="245"/>
      <c r="ATK136" s="245"/>
      <c r="ATL136" s="245"/>
      <c r="ATM136" s="245"/>
      <c r="ATN136" s="245"/>
      <c r="ATO136" s="245"/>
      <c r="ATP136" s="245"/>
      <c r="ATQ136" s="245"/>
      <c r="ATR136" s="245"/>
      <c r="ATS136" s="245"/>
      <c r="ATT136" s="245"/>
      <c r="ATU136" s="245"/>
      <c r="ATV136" s="245"/>
      <c r="ATW136" s="245"/>
      <c r="ATX136" s="245"/>
      <c r="ATY136" s="245"/>
      <c r="ATZ136" s="245"/>
      <c r="AUA136" s="245"/>
      <c r="AUB136" s="245"/>
      <c r="AUC136" s="245"/>
      <c r="AUD136" s="245"/>
      <c r="AUE136" s="245"/>
      <c r="AUF136" s="245"/>
      <c r="AUG136" s="245"/>
      <c r="AUH136" s="245"/>
      <c r="AUI136" s="245"/>
      <c r="AUJ136" s="245"/>
      <c r="AUK136" s="245"/>
      <c r="AUL136" s="245"/>
      <c r="AUM136" s="245"/>
      <c r="AUN136" s="245"/>
      <c r="AUO136" s="245"/>
      <c r="AUP136" s="245"/>
      <c r="AUQ136" s="245"/>
      <c r="AUR136" s="245"/>
      <c r="AUS136" s="245"/>
      <c r="AUT136" s="245"/>
      <c r="AUU136" s="245"/>
      <c r="AUV136" s="245"/>
      <c r="AUW136" s="245"/>
      <c r="AUX136" s="245"/>
      <c r="AUY136" s="245"/>
      <c r="AUZ136" s="245"/>
      <c r="AVA136" s="245"/>
      <c r="AVB136" s="245"/>
      <c r="AVC136" s="245"/>
      <c r="AVD136" s="245"/>
      <c r="AVE136" s="245"/>
      <c r="AVF136" s="245"/>
      <c r="AVG136" s="245"/>
      <c r="AVH136" s="245"/>
      <c r="AVI136" s="245"/>
      <c r="AVJ136" s="245"/>
      <c r="AVK136" s="245"/>
      <c r="AVL136" s="245"/>
      <c r="AVM136" s="245"/>
      <c r="AVN136" s="245"/>
      <c r="AVO136" s="245"/>
      <c r="AVP136" s="245"/>
      <c r="AVQ136" s="245"/>
      <c r="AVR136" s="245"/>
      <c r="AVS136" s="245"/>
      <c r="AVT136" s="245"/>
      <c r="AVU136" s="245"/>
      <c r="AVV136" s="245"/>
      <c r="AVW136" s="245"/>
      <c r="AVX136" s="245"/>
      <c r="AVY136" s="245"/>
      <c r="AVZ136" s="245"/>
      <c r="AWA136" s="245"/>
      <c r="AWB136" s="245"/>
      <c r="AWC136" s="245"/>
      <c r="AWD136" s="245"/>
      <c r="AWE136" s="245"/>
      <c r="AWF136" s="245"/>
      <c r="AWG136" s="245"/>
      <c r="AWH136" s="245"/>
      <c r="AWI136" s="245"/>
      <c r="AWJ136" s="245"/>
      <c r="AWK136" s="245"/>
      <c r="AWL136" s="245"/>
      <c r="AWM136" s="245"/>
      <c r="AWN136" s="245"/>
      <c r="AWO136" s="245"/>
      <c r="AWP136" s="245"/>
      <c r="AWQ136" s="245"/>
      <c r="AWR136" s="245"/>
      <c r="AWS136" s="245"/>
      <c r="AWT136" s="245"/>
      <c r="AWU136" s="245"/>
      <c r="AWV136" s="245"/>
      <c r="AWW136" s="245"/>
      <c r="AWX136" s="245"/>
      <c r="AWY136" s="245"/>
      <c r="AWZ136" s="245"/>
      <c r="AXA136" s="245"/>
      <c r="AXB136" s="245"/>
      <c r="AXC136" s="245"/>
      <c r="AXD136" s="245"/>
      <c r="AXE136" s="245"/>
      <c r="AXF136" s="245"/>
      <c r="AXG136" s="245"/>
      <c r="AXH136" s="245"/>
      <c r="AXI136" s="245"/>
      <c r="AXJ136" s="245"/>
      <c r="AXK136" s="245"/>
      <c r="AXL136" s="245"/>
      <c r="AXM136" s="245"/>
      <c r="AXN136" s="245"/>
      <c r="AXO136" s="245"/>
      <c r="AXP136" s="245"/>
      <c r="AXQ136" s="245"/>
      <c r="AXR136" s="245"/>
      <c r="AXS136" s="245"/>
      <c r="AXT136" s="245"/>
      <c r="AXU136" s="245"/>
      <c r="AXV136" s="245"/>
      <c r="AXW136" s="245"/>
      <c r="AXX136" s="245"/>
      <c r="AXY136" s="245"/>
      <c r="AXZ136" s="245"/>
      <c r="AYA136" s="245"/>
      <c r="AYB136" s="245"/>
      <c r="AYC136" s="245"/>
      <c r="AYD136" s="245"/>
      <c r="AYE136" s="245"/>
      <c r="AYF136" s="245"/>
      <c r="AYG136" s="245"/>
      <c r="AYH136" s="245"/>
      <c r="AYI136" s="245"/>
      <c r="AYJ136" s="245"/>
      <c r="AYK136" s="245"/>
      <c r="AYL136" s="245"/>
      <c r="AYM136" s="245"/>
      <c r="AYN136" s="245"/>
      <c r="AYO136" s="245"/>
      <c r="AYP136" s="245"/>
      <c r="AYQ136" s="245"/>
      <c r="AYR136" s="245"/>
      <c r="AYS136" s="245"/>
      <c r="AYT136" s="245"/>
      <c r="AYU136" s="245"/>
      <c r="AYV136" s="245"/>
      <c r="AYW136" s="245"/>
      <c r="AYX136" s="245"/>
      <c r="AYY136" s="245"/>
      <c r="AYZ136" s="245"/>
      <c r="AZA136" s="245"/>
      <c r="AZB136" s="245"/>
      <c r="AZC136" s="245"/>
      <c r="AZD136" s="245"/>
      <c r="AZE136" s="245"/>
      <c r="AZF136" s="245"/>
      <c r="AZG136" s="245"/>
      <c r="AZH136" s="245"/>
      <c r="AZI136" s="245"/>
      <c r="AZJ136" s="245"/>
      <c r="AZK136" s="245"/>
      <c r="AZL136" s="245"/>
      <c r="AZM136" s="245"/>
      <c r="AZN136" s="245"/>
      <c r="AZO136" s="245"/>
      <c r="AZP136" s="245"/>
      <c r="AZQ136" s="245"/>
      <c r="AZR136" s="245"/>
      <c r="AZS136" s="245"/>
      <c r="AZT136" s="245"/>
      <c r="AZU136" s="245"/>
      <c r="AZV136" s="245"/>
      <c r="AZW136" s="245"/>
      <c r="AZX136" s="245"/>
      <c r="AZY136" s="245"/>
      <c r="AZZ136" s="245"/>
      <c r="BAA136" s="245"/>
      <c r="BAB136" s="245"/>
      <c r="BAC136" s="245"/>
      <c r="BAD136" s="245"/>
      <c r="BAE136" s="245"/>
      <c r="BAF136" s="245"/>
      <c r="BAG136" s="245"/>
      <c r="BAH136" s="245"/>
      <c r="BAI136" s="245"/>
      <c r="BAJ136" s="245"/>
      <c r="BAK136" s="245"/>
      <c r="BAL136" s="245"/>
      <c r="BAM136" s="245"/>
      <c r="BAN136" s="245"/>
      <c r="BAO136" s="245"/>
      <c r="BAP136" s="245"/>
      <c r="BAQ136" s="245"/>
      <c r="BAR136" s="245"/>
      <c r="BAS136" s="245"/>
      <c r="BAT136" s="245"/>
      <c r="BAU136" s="245"/>
      <c r="BAV136" s="245"/>
      <c r="BAW136" s="245"/>
      <c r="BAX136" s="245"/>
      <c r="BAY136" s="245"/>
      <c r="BAZ136" s="245"/>
      <c r="BBA136" s="245"/>
      <c r="BBB136" s="245"/>
      <c r="BBC136" s="245"/>
      <c r="BBD136" s="245"/>
      <c r="BBE136" s="245"/>
      <c r="BBF136" s="245"/>
      <c r="BBG136" s="245"/>
      <c r="BBH136" s="245"/>
      <c r="BBI136" s="245"/>
      <c r="BBJ136" s="245"/>
      <c r="BBK136" s="245"/>
      <c r="BBL136" s="245"/>
      <c r="BBM136" s="245"/>
      <c r="BBN136" s="245"/>
      <c r="BBO136" s="245"/>
      <c r="BBP136" s="245"/>
      <c r="BBQ136" s="245"/>
      <c r="BBR136" s="245"/>
      <c r="BBS136" s="245"/>
      <c r="BBT136" s="245"/>
      <c r="BBU136" s="245"/>
      <c r="BBV136" s="245"/>
      <c r="BBW136" s="245"/>
      <c r="BBX136" s="245"/>
      <c r="BBY136" s="245"/>
      <c r="BBZ136" s="245"/>
      <c r="BCA136" s="245"/>
      <c r="BCB136" s="245"/>
      <c r="BCC136" s="245"/>
      <c r="BCD136" s="245"/>
      <c r="BCE136" s="245"/>
      <c r="BCF136" s="245"/>
      <c r="BCG136" s="245"/>
      <c r="BCH136" s="245"/>
      <c r="BCI136" s="245"/>
      <c r="BCJ136" s="245"/>
      <c r="BCK136" s="245"/>
      <c r="BCL136" s="245"/>
      <c r="BCM136" s="245"/>
      <c r="BCN136" s="245"/>
      <c r="BCO136" s="245"/>
      <c r="BCP136" s="245"/>
      <c r="BCQ136" s="245"/>
      <c r="BCR136" s="245"/>
      <c r="BCS136" s="245"/>
      <c r="BCT136" s="245"/>
      <c r="BCU136" s="245"/>
      <c r="BCV136" s="245"/>
      <c r="BCW136" s="245"/>
      <c r="BCX136" s="245"/>
      <c r="BCY136" s="245"/>
      <c r="BCZ136" s="245"/>
      <c r="BDA136" s="245"/>
      <c r="BDB136" s="245"/>
      <c r="BDC136" s="245"/>
      <c r="BDD136" s="245"/>
      <c r="BDE136" s="245"/>
      <c r="BDF136" s="245"/>
      <c r="BDG136" s="245"/>
      <c r="BDH136" s="245"/>
      <c r="BDI136" s="245"/>
      <c r="BDJ136" s="245"/>
      <c r="BDK136" s="245"/>
      <c r="BDL136" s="245"/>
      <c r="BDM136" s="245"/>
      <c r="BDN136" s="245"/>
      <c r="BDO136" s="245"/>
      <c r="BDP136" s="245"/>
      <c r="BDQ136" s="245"/>
      <c r="BDR136" s="245"/>
      <c r="BDS136" s="245"/>
      <c r="BDT136" s="245"/>
      <c r="BDU136" s="245"/>
      <c r="BDV136" s="245"/>
      <c r="BDW136" s="245"/>
      <c r="BDX136" s="245"/>
      <c r="BDY136" s="245"/>
      <c r="BDZ136" s="245"/>
      <c r="BEA136" s="245"/>
      <c r="BEB136" s="245"/>
      <c r="BEC136" s="245"/>
      <c r="BED136" s="245"/>
      <c r="BEE136" s="245"/>
      <c r="BEF136" s="245"/>
      <c r="BEG136" s="245"/>
      <c r="BEH136" s="245"/>
      <c r="BEI136" s="245"/>
      <c r="BEJ136" s="245"/>
      <c r="BEK136" s="245"/>
      <c r="BEL136" s="245"/>
      <c r="BEM136" s="245"/>
      <c r="BEN136" s="245"/>
      <c r="BEO136" s="245"/>
      <c r="BEP136" s="245"/>
      <c r="BEQ136" s="245"/>
      <c r="BER136" s="245"/>
      <c r="BES136" s="245"/>
      <c r="BET136" s="245"/>
      <c r="BEU136" s="245"/>
      <c r="BEV136" s="245"/>
      <c r="BEW136" s="245"/>
      <c r="BEX136" s="245"/>
      <c r="BEY136" s="245"/>
      <c r="BEZ136" s="245"/>
      <c r="BFA136" s="245"/>
      <c r="BFB136" s="245"/>
      <c r="BFC136" s="245"/>
      <c r="BFD136" s="245"/>
      <c r="BFE136" s="245"/>
      <c r="BFF136" s="245"/>
      <c r="BFG136" s="245"/>
      <c r="BFH136" s="245"/>
      <c r="BFI136" s="245"/>
      <c r="BFJ136" s="245"/>
      <c r="BFK136" s="245"/>
      <c r="BFL136" s="245"/>
      <c r="BFM136" s="245"/>
      <c r="BFN136" s="245"/>
      <c r="BFO136" s="245"/>
      <c r="BFP136" s="245"/>
      <c r="BFQ136" s="245"/>
      <c r="BFR136" s="245"/>
      <c r="BFS136" s="245"/>
      <c r="BFT136" s="245"/>
      <c r="BFU136" s="245"/>
      <c r="BFV136" s="245"/>
      <c r="BFW136" s="245"/>
      <c r="BFX136" s="245"/>
      <c r="BFY136" s="245"/>
      <c r="BFZ136" s="245"/>
      <c r="BGA136" s="245"/>
      <c r="BGB136" s="245"/>
      <c r="BGC136" s="245"/>
      <c r="BGD136" s="245"/>
      <c r="BGE136" s="245"/>
      <c r="BGF136" s="245"/>
      <c r="BGG136" s="245"/>
      <c r="BGH136" s="245"/>
      <c r="BGI136" s="245"/>
      <c r="BGJ136" s="245"/>
      <c r="BGK136" s="245"/>
      <c r="BGL136" s="245"/>
      <c r="BGM136" s="245"/>
      <c r="BGN136" s="245"/>
      <c r="BGO136" s="245"/>
      <c r="BGP136" s="245"/>
      <c r="BGQ136" s="245"/>
      <c r="BGR136" s="245"/>
      <c r="BGS136" s="245"/>
      <c r="BGT136" s="245"/>
      <c r="BGU136" s="245"/>
      <c r="BGV136" s="245"/>
      <c r="BGW136" s="245"/>
      <c r="BGX136" s="245"/>
      <c r="BGY136" s="245"/>
      <c r="BGZ136" s="245"/>
      <c r="BHA136" s="245"/>
      <c r="BHB136" s="245"/>
      <c r="BHC136" s="245"/>
      <c r="BHD136" s="245"/>
      <c r="BHE136" s="245"/>
      <c r="BHF136" s="245"/>
      <c r="BHG136" s="245"/>
      <c r="BHH136" s="245"/>
      <c r="BHI136" s="245"/>
      <c r="BHJ136" s="245"/>
      <c r="BHK136" s="245"/>
      <c r="BHL136" s="245"/>
      <c r="BHM136" s="245"/>
      <c r="BHN136" s="245"/>
      <c r="BHO136" s="245"/>
      <c r="BHP136" s="245"/>
      <c r="BHQ136" s="245"/>
      <c r="BHR136" s="245"/>
      <c r="BHS136" s="245"/>
      <c r="BHT136" s="245"/>
      <c r="BHU136" s="245"/>
      <c r="BHV136" s="245"/>
      <c r="BHW136" s="245"/>
      <c r="BHX136" s="245"/>
      <c r="BHY136" s="245"/>
      <c r="BHZ136" s="245"/>
      <c r="BIA136" s="245"/>
      <c r="BIB136" s="245"/>
      <c r="BIC136" s="245"/>
      <c r="BID136" s="245"/>
      <c r="BIE136" s="245"/>
      <c r="BIF136" s="245"/>
      <c r="BIG136" s="245"/>
      <c r="BIH136" s="245"/>
      <c r="BII136" s="245"/>
      <c r="BIJ136" s="245"/>
      <c r="BIK136" s="245"/>
      <c r="BIL136" s="245"/>
      <c r="BIM136" s="245"/>
      <c r="BIN136" s="245"/>
      <c r="BIO136" s="245"/>
      <c r="BIP136" s="245"/>
      <c r="BIQ136" s="245"/>
      <c r="BIR136" s="245"/>
      <c r="BIS136" s="245"/>
      <c r="BIT136" s="245"/>
      <c r="BIU136" s="245"/>
      <c r="BIV136" s="245"/>
      <c r="BIW136" s="245"/>
      <c r="BIX136" s="245"/>
      <c r="BIY136" s="245"/>
      <c r="BIZ136" s="245"/>
      <c r="BJA136" s="245"/>
      <c r="BJB136" s="245"/>
      <c r="BJC136" s="245"/>
      <c r="BJD136" s="245"/>
      <c r="BJE136" s="245"/>
      <c r="BJF136" s="245"/>
      <c r="BJG136" s="245"/>
      <c r="BJH136" s="245"/>
      <c r="BJI136" s="245"/>
      <c r="BJJ136" s="245"/>
      <c r="BJK136" s="245"/>
      <c r="BJL136" s="245"/>
      <c r="BJM136" s="245"/>
      <c r="BJN136" s="245"/>
      <c r="BJO136" s="245"/>
      <c r="BJP136" s="245"/>
      <c r="BJQ136" s="245"/>
      <c r="BJR136" s="245"/>
      <c r="BJS136" s="245"/>
      <c r="BJT136" s="245"/>
      <c r="BJU136" s="245"/>
      <c r="BJV136" s="245"/>
      <c r="BJW136" s="245"/>
      <c r="BJX136" s="245"/>
      <c r="BJY136" s="245"/>
      <c r="BJZ136" s="245"/>
      <c r="BKA136" s="245"/>
      <c r="BKB136" s="245"/>
      <c r="BKC136" s="245"/>
      <c r="BKD136" s="245"/>
      <c r="BKE136" s="245"/>
      <c r="BKF136" s="245"/>
      <c r="BKG136" s="245"/>
      <c r="BKH136" s="245"/>
      <c r="BKI136" s="245"/>
      <c r="BKJ136" s="245"/>
      <c r="BKK136" s="245"/>
      <c r="BKL136" s="245"/>
      <c r="BKM136" s="245"/>
      <c r="BKN136" s="245"/>
      <c r="BKO136" s="245"/>
      <c r="BKP136" s="245"/>
      <c r="BKQ136" s="245"/>
      <c r="BKR136" s="245"/>
      <c r="BKS136" s="245"/>
      <c r="BKT136" s="245"/>
      <c r="BKU136" s="245"/>
      <c r="BKV136" s="245"/>
      <c r="BKW136" s="245"/>
      <c r="BKX136" s="245"/>
      <c r="BKY136" s="245"/>
      <c r="BKZ136" s="245"/>
      <c r="BLA136" s="245"/>
      <c r="BLB136" s="245"/>
      <c r="BLC136" s="245"/>
      <c r="BLD136" s="245"/>
      <c r="BLE136" s="245"/>
      <c r="BLF136" s="245"/>
      <c r="BLG136" s="245"/>
      <c r="BLH136" s="245"/>
      <c r="BLI136" s="245"/>
      <c r="BLJ136" s="245"/>
      <c r="BLK136" s="245"/>
      <c r="BLL136" s="245"/>
      <c r="BLM136" s="245"/>
      <c r="BLN136" s="245"/>
      <c r="BLO136" s="245"/>
      <c r="BLP136" s="245"/>
      <c r="BLQ136" s="245"/>
      <c r="BLR136" s="245"/>
      <c r="BLS136" s="245"/>
      <c r="BLT136" s="245"/>
      <c r="BLU136" s="245"/>
      <c r="BLV136" s="245"/>
      <c r="BLW136" s="245"/>
      <c r="BLX136" s="245"/>
      <c r="BLY136" s="245"/>
      <c r="BLZ136" s="245"/>
      <c r="BMA136" s="245"/>
      <c r="BMB136" s="245"/>
      <c r="BMC136" s="245"/>
      <c r="BMD136" s="245"/>
      <c r="BME136" s="245"/>
      <c r="BMF136" s="245"/>
      <c r="BMG136" s="245"/>
      <c r="BMH136" s="245"/>
      <c r="BMI136" s="245"/>
      <c r="BMJ136" s="245"/>
      <c r="BMK136" s="245"/>
      <c r="BML136" s="245"/>
      <c r="BMM136" s="245"/>
      <c r="BMN136" s="245"/>
      <c r="BMO136" s="245"/>
      <c r="BMP136" s="245"/>
      <c r="BMQ136" s="245"/>
      <c r="BMR136" s="245"/>
      <c r="BMS136" s="245"/>
      <c r="BMT136" s="245"/>
      <c r="BMU136" s="245"/>
      <c r="BMV136" s="245"/>
      <c r="BMW136" s="245"/>
      <c r="BMX136" s="245"/>
      <c r="BMY136" s="245"/>
      <c r="BMZ136" s="245"/>
      <c r="BNA136" s="245"/>
      <c r="BNB136" s="245"/>
      <c r="BNC136" s="245"/>
      <c r="BND136" s="245"/>
      <c r="BNE136" s="245"/>
      <c r="BNF136" s="245"/>
      <c r="BNG136" s="245"/>
      <c r="BNH136" s="245"/>
      <c r="BNI136" s="245"/>
      <c r="BNJ136" s="245"/>
      <c r="BNK136" s="245"/>
      <c r="BNL136" s="245"/>
      <c r="BNM136" s="245"/>
      <c r="BNN136" s="245"/>
      <c r="BNO136" s="245"/>
      <c r="BNP136" s="245"/>
      <c r="BNQ136" s="245"/>
      <c r="BNR136" s="245"/>
      <c r="BNS136" s="245"/>
      <c r="BNT136" s="245"/>
      <c r="BNU136" s="245"/>
      <c r="BNV136" s="245"/>
      <c r="BNW136" s="245"/>
      <c r="BNX136" s="245"/>
      <c r="BNY136" s="245"/>
      <c r="BNZ136" s="245"/>
      <c r="BOA136" s="245"/>
      <c r="BOB136" s="245"/>
      <c r="BOC136" s="245"/>
      <c r="BOD136" s="245"/>
      <c r="BOE136" s="245"/>
      <c r="BOF136" s="245"/>
      <c r="BOG136" s="245"/>
      <c r="BOH136" s="245"/>
      <c r="BOI136" s="245"/>
      <c r="BOJ136" s="245"/>
      <c r="BOK136" s="245"/>
      <c r="BOL136" s="245"/>
      <c r="BOM136" s="245"/>
      <c r="BON136" s="245"/>
      <c r="BOO136" s="245"/>
      <c r="BOP136" s="245"/>
      <c r="BOQ136" s="245"/>
      <c r="BOR136" s="245"/>
      <c r="BOS136" s="245"/>
      <c r="BOT136" s="245"/>
      <c r="BOU136" s="245"/>
      <c r="BOV136" s="245"/>
      <c r="BOW136" s="245"/>
      <c r="BOX136" s="245"/>
      <c r="BOY136" s="245"/>
      <c r="BOZ136" s="245"/>
      <c r="BPA136" s="245"/>
      <c r="BPB136" s="245"/>
      <c r="BPC136" s="245"/>
      <c r="BPD136" s="245"/>
      <c r="BPE136" s="245"/>
      <c r="BPF136" s="245"/>
      <c r="BPG136" s="245"/>
      <c r="BPH136" s="245"/>
      <c r="BPI136" s="245"/>
      <c r="BPJ136" s="245"/>
      <c r="BPK136" s="245"/>
      <c r="BPL136" s="245"/>
      <c r="BPM136" s="245"/>
      <c r="BPN136" s="245"/>
      <c r="BPO136" s="245"/>
      <c r="BPP136" s="245"/>
      <c r="BPQ136" s="245"/>
      <c r="BPR136" s="245"/>
      <c r="BPS136" s="245"/>
      <c r="BPT136" s="245"/>
      <c r="BPU136" s="245"/>
      <c r="BPV136" s="245"/>
      <c r="BPW136" s="245"/>
      <c r="BPX136" s="245"/>
      <c r="BPY136" s="245"/>
      <c r="BPZ136" s="245"/>
      <c r="BQA136" s="245"/>
      <c r="BQB136" s="245"/>
      <c r="BQC136" s="245"/>
      <c r="BQD136" s="245"/>
      <c r="BQE136" s="245"/>
      <c r="BQF136" s="245"/>
      <c r="BQG136" s="245"/>
      <c r="BQH136" s="245"/>
      <c r="BQI136" s="245"/>
      <c r="BQJ136" s="245"/>
      <c r="BQK136" s="245"/>
      <c r="BQL136" s="245"/>
      <c r="BQM136" s="245"/>
      <c r="BQN136" s="245"/>
      <c r="BQO136" s="245"/>
      <c r="BQP136" s="245"/>
      <c r="BQQ136" s="245"/>
      <c r="BQR136" s="245"/>
      <c r="BQS136" s="245"/>
      <c r="BQT136" s="245"/>
      <c r="BQU136" s="245"/>
      <c r="BQV136" s="245"/>
      <c r="BQW136" s="245"/>
      <c r="BQX136" s="245"/>
      <c r="BQY136" s="245"/>
      <c r="BQZ136" s="245"/>
      <c r="BRA136" s="245"/>
      <c r="BRB136" s="245"/>
      <c r="BRC136" s="245"/>
      <c r="BRD136" s="245"/>
      <c r="BRE136" s="245"/>
      <c r="BRF136" s="245"/>
      <c r="BRG136" s="245"/>
      <c r="BRH136" s="245"/>
      <c r="BRI136" s="245"/>
      <c r="BRJ136" s="245"/>
      <c r="BRK136" s="245"/>
      <c r="BRL136" s="245"/>
      <c r="BRM136" s="245"/>
      <c r="BRN136" s="245"/>
      <c r="BRO136" s="245"/>
      <c r="BRP136" s="245"/>
      <c r="BRQ136" s="245"/>
      <c r="BRR136" s="245"/>
      <c r="BRS136" s="245"/>
      <c r="BRT136" s="245"/>
      <c r="BRU136" s="245"/>
      <c r="BRV136" s="245"/>
      <c r="BRW136" s="245"/>
      <c r="BRX136" s="245"/>
      <c r="BRY136" s="245"/>
      <c r="BRZ136" s="245"/>
      <c r="BSA136" s="245"/>
      <c r="BSB136" s="245"/>
      <c r="BSC136" s="245"/>
      <c r="BSD136" s="245"/>
      <c r="BSE136" s="245"/>
      <c r="BSF136" s="245"/>
      <c r="BSG136" s="245"/>
      <c r="BSH136" s="245"/>
      <c r="BSI136" s="245"/>
      <c r="BSJ136" s="245"/>
      <c r="BSK136" s="245"/>
      <c r="BSL136" s="245"/>
      <c r="BSM136" s="245"/>
      <c r="BSN136" s="245"/>
      <c r="BSO136" s="245"/>
      <c r="BSP136" s="245"/>
      <c r="BSQ136" s="245"/>
      <c r="BSR136" s="245"/>
      <c r="BSS136" s="245"/>
      <c r="BST136" s="245"/>
      <c r="BSU136" s="245"/>
      <c r="BSV136" s="245"/>
      <c r="BSW136" s="245"/>
      <c r="BSX136" s="245"/>
      <c r="BSY136" s="245"/>
      <c r="BSZ136" s="245"/>
      <c r="BTA136" s="245"/>
      <c r="BTB136" s="245"/>
      <c r="BTC136" s="245"/>
      <c r="BTD136" s="245"/>
      <c r="BTE136" s="245"/>
      <c r="BTF136" s="245"/>
      <c r="BTG136" s="245"/>
      <c r="BTH136" s="245"/>
      <c r="BTI136" s="245"/>
      <c r="BTJ136" s="245"/>
      <c r="BTK136" s="245"/>
      <c r="BTL136" s="245"/>
      <c r="BTM136" s="245"/>
      <c r="BTN136" s="245"/>
      <c r="BTO136" s="245"/>
      <c r="BTP136" s="245"/>
      <c r="BTQ136" s="245"/>
      <c r="BTR136" s="245"/>
      <c r="BTS136" s="245"/>
      <c r="BTT136" s="245"/>
      <c r="BTU136" s="245"/>
      <c r="BTV136" s="245"/>
      <c r="BTW136" s="245"/>
      <c r="BTX136" s="245"/>
      <c r="BTY136" s="245"/>
      <c r="BTZ136" s="245"/>
      <c r="BUA136" s="245"/>
      <c r="BUB136" s="245"/>
      <c r="BUC136" s="245"/>
      <c r="BUD136" s="245"/>
      <c r="BUE136" s="245"/>
      <c r="BUF136" s="245"/>
      <c r="BUG136" s="245"/>
      <c r="BUH136" s="245"/>
      <c r="BUI136" s="245"/>
      <c r="BUJ136" s="245"/>
      <c r="BUK136" s="245"/>
      <c r="BUL136" s="245"/>
      <c r="BUM136" s="245"/>
      <c r="BUN136" s="245"/>
      <c r="BUO136" s="245"/>
      <c r="BUP136" s="245"/>
      <c r="BUQ136" s="245"/>
      <c r="BUR136" s="245"/>
      <c r="BUS136" s="245"/>
      <c r="BUT136" s="245"/>
      <c r="BUU136" s="245"/>
      <c r="BUV136" s="245"/>
      <c r="BUW136" s="245"/>
      <c r="BUX136" s="245"/>
      <c r="BUY136" s="245"/>
      <c r="BUZ136" s="245"/>
      <c r="BVA136" s="245"/>
      <c r="BVB136" s="245"/>
      <c r="BVC136" s="245"/>
      <c r="BVD136" s="245"/>
      <c r="BVE136" s="245"/>
      <c r="BVF136" s="245"/>
      <c r="BVG136" s="245"/>
      <c r="BVH136" s="245"/>
      <c r="BVI136" s="245"/>
      <c r="BVJ136" s="245"/>
      <c r="BVK136" s="245"/>
      <c r="BVL136" s="245"/>
      <c r="BVM136" s="245"/>
      <c r="BVN136" s="245"/>
      <c r="BVO136" s="245"/>
      <c r="BVP136" s="245"/>
      <c r="BVQ136" s="245"/>
      <c r="BVR136" s="245"/>
      <c r="BVS136" s="245"/>
      <c r="BVT136" s="245"/>
      <c r="BVU136" s="245"/>
      <c r="BVV136" s="245"/>
      <c r="BVW136" s="245"/>
      <c r="BVX136" s="245"/>
      <c r="BVY136" s="245"/>
      <c r="BVZ136" s="245"/>
      <c r="BWA136" s="245"/>
      <c r="BWB136" s="245"/>
      <c r="BWC136" s="245"/>
      <c r="BWD136" s="245"/>
      <c r="BWE136" s="245"/>
      <c r="BWF136" s="245"/>
      <c r="BWG136" s="245"/>
      <c r="BWH136" s="245"/>
      <c r="BWI136" s="245"/>
      <c r="BWJ136" s="245"/>
      <c r="BWK136" s="245"/>
      <c r="BWL136" s="245"/>
      <c r="BWM136" s="245"/>
      <c r="BWN136" s="245"/>
      <c r="BWO136" s="245"/>
      <c r="BWP136" s="245"/>
      <c r="BWQ136" s="245"/>
      <c r="BWR136" s="245"/>
      <c r="BWS136" s="245"/>
      <c r="BWT136" s="245"/>
      <c r="BWU136" s="245"/>
      <c r="BWV136" s="245"/>
      <c r="BWW136" s="245"/>
      <c r="BWX136" s="245"/>
      <c r="BWY136" s="245"/>
      <c r="BWZ136" s="245"/>
      <c r="BXA136" s="245"/>
      <c r="BXB136" s="245"/>
      <c r="BXC136" s="245"/>
      <c r="BXD136" s="245"/>
      <c r="BXE136" s="245"/>
      <c r="BXF136" s="245"/>
      <c r="BXG136" s="245"/>
      <c r="BXH136" s="245"/>
      <c r="BXI136" s="245"/>
      <c r="BXJ136" s="245"/>
      <c r="BXK136" s="245"/>
      <c r="BXL136" s="245"/>
      <c r="BXM136" s="245"/>
      <c r="BXN136" s="245"/>
      <c r="BXO136" s="245"/>
      <c r="BXP136" s="245"/>
      <c r="BXQ136" s="245"/>
      <c r="BXR136" s="245"/>
      <c r="BXS136" s="245"/>
      <c r="BXT136" s="245"/>
      <c r="BXU136" s="245"/>
      <c r="BXV136" s="245"/>
      <c r="BXW136" s="245"/>
      <c r="BXX136" s="245"/>
      <c r="BXY136" s="245"/>
      <c r="BXZ136" s="245"/>
      <c r="BYA136" s="245"/>
      <c r="BYB136" s="245"/>
      <c r="BYC136" s="245"/>
      <c r="BYD136" s="245"/>
      <c r="BYE136" s="245"/>
      <c r="BYF136" s="245"/>
      <c r="BYG136" s="245"/>
      <c r="BYH136" s="245"/>
      <c r="BYI136" s="245"/>
      <c r="BYJ136" s="245"/>
      <c r="BYK136" s="245"/>
      <c r="BYL136" s="245"/>
      <c r="BYM136" s="245"/>
      <c r="BYN136" s="245"/>
      <c r="BYO136" s="245"/>
      <c r="BYP136" s="245"/>
      <c r="BYQ136" s="245"/>
      <c r="BYR136" s="245"/>
      <c r="BYS136" s="245"/>
      <c r="BYT136" s="245"/>
      <c r="BYU136" s="245"/>
      <c r="BYV136" s="245"/>
      <c r="BYW136" s="245"/>
      <c r="BYX136" s="245"/>
      <c r="BYY136" s="245"/>
      <c r="BYZ136" s="245"/>
      <c r="BZA136" s="245"/>
      <c r="BZB136" s="245"/>
      <c r="BZC136" s="245"/>
      <c r="BZD136" s="245"/>
      <c r="BZE136" s="245"/>
      <c r="BZF136" s="245"/>
      <c r="BZG136" s="245"/>
      <c r="BZH136" s="245"/>
      <c r="BZI136" s="245"/>
      <c r="BZJ136" s="245"/>
      <c r="BZK136" s="245"/>
      <c r="BZL136" s="245"/>
      <c r="BZM136" s="245"/>
      <c r="BZN136" s="245"/>
      <c r="BZO136" s="245"/>
      <c r="BZP136" s="245"/>
      <c r="BZQ136" s="245"/>
      <c r="BZR136" s="245"/>
      <c r="BZS136" s="245"/>
      <c r="BZT136" s="245"/>
      <c r="BZU136" s="245"/>
      <c r="BZV136" s="245"/>
      <c r="BZW136" s="245"/>
      <c r="BZX136" s="245"/>
      <c r="BZY136" s="245"/>
      <c r="BZZ136" s="245"/>
      <c r="CAA136" s="245"/>
      <c r="CAB136" s="245"/>
      <c r="CAC136" s="245"/>
      <c r="CAD136" s="245"/>
      <c r="CAE136" s="245"/>
      <c r="CAF136" s="245"/>
      <c r="CAG136" s="245"/>
      <c r="CAH136" s="245"/>
      <c r="CAI136" s="245"/>
      <c r="CAJ136" s="245"/>
      <c r="CAK136" s="245"/>
      <c r="CAL136" s="245"/>
      <c r="CAM136" s="245"/>
      <c r="CAN136" s="245"/>
      <c r="CAO136" s="245"/>
      <c r="CAP136" s="245"/>
      <c r="CAQ136" s="245"/>
      <c r="CAR136" s="245"/>
      <c r="CAS136" s="245"/>
      <c r="CAT136" s="245"/>
      <c r="CAU136" s="245"/>
      <c r="CAV136" s="245"/>
      <c r="CAW136" s="245"/>
      <c r="CAX136" s="245"/>
      <c r="CAY136" s="245"/>
      <c r="CAZ136" s="245"/>
      <c r="CBA136" s="245"/>
      <c r="CBB136" s="245"/>
      <c r="CBC136" s="245"/>
      <c r="CBD136" s="245"/>
      <c r="CBE136" s="245"/>
      <c r="CBF136" s="245"/>
      <c r="CBG136" s="245"/>
      <c r="CBH136" s="245"/>
      <c r="CBI136" s="245"/>
      <c r="CBJ136" s="245"/>
      <c r="CBK136" s="245"/>
      <c r="CBL136" s="245"/>
      <c r="CBM136" s="245"/>
      <c r="CBN136" s="245"/>
      <c r="CBO136" s="245"/>
      <c r="CBP136" s="245"/>
      <c r="CBQ136" s="245"/>
      <c r="CBR136" s="245"/>
      <c r="CBS136" s="245"/>
      <c r="CBT136" s="245"/>
      <c r="CBU136" s="245"/>
      <c r="CBV136" s="245"/>
      <c r="CBW136" s="245"/>
      <c r="CBX136" s="245"/>
      <c r="CBY136" s="245"/>
      <c r="CBZ136" s="245"/>
      <c r="CCA136" s="245"/>
      <c r="CCB136" s="245"/>
      <c r="CCC136" s="245"/>
      <c r="CCD136" s="245"/>
      <c r="CCE136" s="245"/>
      <c r="CCF136" s="245"/>
      <c r="CCG136" s="245"/>
      <c r="CCH136" s="245"/>
      <c r="CCI136" s="245"/>
      <c r="CCJ136" s="245"/>
      <c r="CCK136" s="245"/>
      <c r="CCL136" s="245"/>
      <c r="CCM136" s="245"/>
      <c r="CCN136" s="245"/>
      <c r="CCO136" s="245"/>
      <c r="CCP136" s="245"/>
      <c r="CCQ136" s="245"/>
      <c r="CCR136" s="245"/>
      <c r="CCS136" s="245"/>
      <c r="CCT136" s="245"/>
      <c r="CCU136" s="245"/>
      <c r="CCV136" s="245"/>
      <c r="CCW136" s="245"/>
      <c r="CCX136" s="245"/>
      <c r="CCY136" s="245"/>
      <c r="CCZ136" s="245"/>
      <c r="CDA136" s="245"/>
      <c r="CDB136" s="245"/>
      <c r="CDC136" s="245"/>
      <c r="CDD136" s="245"/>
      <c r="CDE136" s="245"/>
      <c r="CDF136" s="245"/>
      <c r="CDG136" s="245"/>
      <c r="CDH136" s="245"/>
      <c r="CDI136" s="245"/>
      <c r="CDJ136" s="245"/>
      <c r="CDK136" s="245"/>
      <c r="CDL136" s="245"/>
      <c r="CDM136" s="245"/>
      <c r="CDN136" s="245"/>
      <c r="CDO136" s="245"/>
      <c r="CDP136" s="245"/>
      <c r="CDQ136" s="245"/>
      <c r="CDR136" s="245"/>
      <c r="CDS136" s="245"/>
      <c r="CDT136" s="245"/>
      <c r="CDU136" s="245"/>
      <c r="CDV136" s="245"/>
      <c r="CDW136" s="245"/>
      <c r="CDX136" s="245"/>
      <c r="CDY136" s="245"/>
      <c r="CDZ136" s="245"/>
      <c r="CEA136" s="245"/>
      <c r="CEB136" s="245"/>
      <c r="CEC136" s="245"/>
      <c r="CED136" s="245"/>
      <c r="CEE136" s="245"/>
      <c r="CEF136" s="245"/>
      <c r="CEG136" s="245"/>
      <c r="CEH136" s="245"/>
      <c r="CEI136" s="245"/>
      <c r="CEJ136" s="245"/>
      <c r="CEK136" s="245"/>
      <c r="CEL136" s="245"/>
      <c r="CEM136" s="245"/>
      <c r="CEN136" s="245"/>
      <c r="CEO136" s="245"/>
      <c r="CEP136" s="245"/>
      <c r="CEQ136" s="245"/>
      <c r="CER136" s="245"/>
      <c r="CES136" s="245"/>
      <c r="CET136" s="245"/>
      <c r="CEU136" s="245"/>
      <c r="CEV136" s="245"/>
      <c r="CEW136" s="245"/>
      <c r="CEX136" s="245"/>
      <c r="CEY136" s="245"/>
      <c r="CEZ136" s="245"/>
      <c r="CFA136" s="245"/>
      <c r="CFB136" s="245"/>
      <c r="CFC136" s="245"/>
      <c r="CFD136" s="245"/>
      <c r="CFE136" s="245"/>
      <c r="CFF136" s="245"/>
      <c r="CFG136" s="245"/>
      <c r="CFH136" s="245"/>
      <c r="CFI136" s="245"/>
      <c r="CFJ136" s="245"/>
      <c r="CFK136" s="245"/>
      <c r="CFL136" s="245"/>
      <c r="CFM136" s="245"/>
      <c r="CFN136" s="245"/>
      <c r="CFO136" s="245"/>
      <c r="CFP136" s="245"/>
      <c r="CFQ136" s="245"/>
      <c r="CFR136" s="245"/>
      <c r="CFS136" s="245"/>
      <c r="CFT136" s="245"/>
      <c r="CFU136" s="245"/>
      <c r="CFV136" s="245"/>
      <c r="CFW136" s="245"/>
      <c r="CFX136" s="245"/>
      <c r="CFY136" s="245"/>
      <c r="CFZ136" s="245"/>
      <c r="CGA136" s="245"/>
      <c r="CGB136" s="245"/>
      <c r="CGC136" s="245"/>
      <c r="CGD136" s="245"/>
      <c r="CGE136" s="245"/>
      <c r="CGF136" s="245"/>
      <c r="CGG136" s="245"/>
      <c r="CGH136" s="245"/>
      <c r="CGI136" s="245"/>
      <c r="CGJ136" s="245"/>
      <c r="CGK136" s="245"/>
      <c r="CGL136" s="245"/>
      <c r="CGM136" s="245"/>
      <c r="CGN136" s="245"/>
      <c r="CGO136" s="245"/>
      <c r="CGP136" s="245"/>
      <c r="CGQ136" s="245"/>
      <c r="CGR136" s="245"/>
      <c r="CGS136" s="245"/>
      <c r="CGT136" s="245"/>
      <c r="CGU136" s="245"/>
      <c r="CGV136" s="245"/>
      <c r="CGW136" s="245"/>
      <c r="CGX136" s="245"/>
      <c r="CGY136" s="245"/>
      <c r="CGZ136" s="245"/>
      <c r="CHA136" s="245"/>
      <c r="CHB136" s="245"/>
      <c r="CHC136" s="245"/>
      <c r="CHD136" s="245"/>
      <c r="CHE136" s="245"/>
      <c r="CHF136" s="245"/>
      <c r="CHG136" s="245"/>
      <c r="CHH136" s="245"/>
      <c r="CHI136" s="245"/>
      <c r="CHJ136" s="245"/>
      <c r="CHK136" s="245"/>
      <c r="CHL136" s="245"/>
      <c r="CHM136" s="245"/>
      <c r="CHN136" s="245"/>
      <c r="CHO136" s="245"/>
      <c r="CHP136" s="245"/>
      <c r="CHQ136" s="245"/>
      <c r="CHR136" s="245"/>
      <c r="CHS136" s="245"/>
      <c r="CHT136" s="245"/>
      <c r="CHU136" s="245"/>
      <c r="CHV136" s="245"/>
      <c r="CHW136" s="245"/>
      <c r="CHX136" s="245"/>
      <c r="CHY136" s="245"/>
      <c r="CHZ136" s="245"/>
      <c r="CIA136" s="245"/>
      <c r="CIB136" s="245"/>
      <c r="CIC136" s="245"/>
      <c r="CID136" s="245"/>
      <c r="CIE136" s="245"/>
      <c r="CIF136" s="245"/>
      <c r="CIG136" s="245"/>
      <c r="CIH136" s="245"/>
      <c r="CII136" s="245"/>
      <c r="CIJ136" s="245"/>
      <c r="CIK136" s="245"/>
      <c r="CIL136" s="245"/>
      <c r="CIM136" s="245"/>
      <c r="CIN136" s="245"/>
      <c r="CIO136" s="245"/>
      <c r="CIP136" s="245"/>
      <c r="CIQ136" s="245"/>
      <c r="CIR136" s="245"/>
      <c r="CIS136" s="245"/>
      <c r="CIT136" s="245"/>
      <c r="CIU136" s="245"/>
      <c r="CIV136" s="245"/>
      <c r="CIW136" s="245"/>
      <c r="CIX136" s="245"/>
      <c r="CIY136" s="245"/>
      <c r="CIZ136" s="245"/>
      <c r="CJA136" s="245"/>
      <c r="CJB136" s="245"/>
      <c r="CJC136" s="245"/>
      <c r="CJD136" s="245"/>
      <c r="CJE136" s="245"/>
      <c r="CJF136" s="245"/>
      <c r="CJG136" s="245"/>
      <c r="CJH136" s="245"/>
      <c r="CJI136" s="245"/>
      <c r="CJJ136" s="245"/>
      <c r="CJK136" s="245"/>
      <c r="CJL136" s="245"/>
      <c r="CJM136" s="245"/>
      <c r="CJN136" s="245"/>
      <c r="CJO136" s="245"/>
      <c r="CJP136" s="245"/>
      <c r="CJQ136" s="245"/>
      <c r="CJR136" s="245"/>
      <c r="CJS136" s="245"/>
      <c r="CJT136" s="245"/>
      <c r="CJU136" s="245"/>
      <c r="CJV136" s="245"/>
      <c r="CJW136" s="245"/>
      <c r="CJX136" s="245"/>
      <c r="CJY136" s="245"/>
      <c r="CJZ136" s="245"/>
      <c r="CKA136" s="245"/>
      <c r="CKB136" s="245"/>
      <c r="CKC136" s="245"/>
      <c r="CKD136" s="245"/>
      <c r="CKE136" s="245"/>
      <c r="CKF136" s="245"/>
      <c r="CKG136" s="245"/>
      <c r="CKH136" s="245"/>
      <c r="CKI136" s="245"/>
      <c r="CKJ136" s="245"/>
      <c r="CKK136" s="245"/>
      <c r="CKL136" s="245"/>
      <c r="CKM136" s="245"/>
      <c r="CKN136" s="245"/>
      <c r="CKO136" s="245"/>
      <c r="CKP136" s="245"/>
      <c r="CKQ136" s="245"/>
      <c r="CKR136" s="245"/>
      <c r="CKS136" s="245"/>
      <c r="CKT136" s="245"/>
      <c r="CKU136" s="245"/>
      <c r="CKV136" s="245"/>
      <c r="CKW136" s="245"/>
      <c r="CKX136" s="245"/>
      <c r="CKY136" s="245"/>
      <c r="CKZ136" s="245"/>
      <c r="CLA136" s="245"/>
      <c r="CLB136" s="245"/>
      <c r="CLC136" s="245"/>
      <c r="CLD136" s="245"/>
      <c r="CLE136" s="245"/>
      <c r="CLF136" s="245"/>
      <c r="CLG136" s="245"/>
      <c r="CLH136" s="245"/>
      <c r="CLI136" s="245"/>
      <c r="CLJ136" s="245"/>
      <c r="CLK136" s="245"/>
      <c r="CLL136" s="245"/>
      <c r="CLM136" s="245"/>
      <c r="CLN136" s="245"/>
      <c r="CLO136" s="245"/>
      <c r="CLP136" s="245"/>
      <c r="CLQ136" s="245"/>
      <c r="CLR136" s="245"/>
      <c r="CLS136" s="245"/>
      <c r="CLT136" s="245"/>
      <c r="CLU136" s="245"/>
      <c r="CLV136" s="245"/>
      <c r="CLW136" s="245"/>
      <c r="CLX136" s="245"/>
      <c r="CLY136" s="245"/>
      <c r="CLZ136" s="245"/>
      <c r="CMA136" s="245"/>
      <c r="CMB136" s="245"/>
      <c r="CMC136" s="245"/>
      <c r="CMD136" s="245"/>
      <c r="CME136" s="245"/>
      <c r="CMF136" s="245"/>
      <c r="CMG136" s="245"/>
      <c r="CMH136" s="245"/>
      <c r="CMI136" s="245"/>
      <c r="CMJ136" s="245"/>
      <c r="CMK136" s="245"/>
      <c r="CML136" s="245"/>
      <c r="CMM136" s="245"/>
      <c r="CMN136" s="245"/>
      <c r="CMO136" s="245"/>
      <c r="CMP136" s="245"/>
      <c r="CMQ136" s="245"/>
      <c r="CMR136" s="245"/>
      <c r="CMS136" s="245"/>
      <c r="CMT136" s="245"/>
      <c r="CMU136" s="245"/>
      <c r="CMV136" s="245"/>
      <c r="CMW136" s="245"/>
      <c r="CMX136" s="245"/>
      <c r="CMY136" s="245"/>
      <c r="CMZ136" s="245"/>
      <c r="CNA136" s="245"/>
      <c r="CNB136" s="245"/>
      <c r="CNC136" s="245"/>
      <c r="CND136" s="245"/>
      <c r="CNE136" s="245"/>
      <c r="CNF136" s="245"/>
      <c r="CNG136" s="245"/>
      <c r="CNH136" s="245"/>
      <c r="CNI136" s="245"/>
      <c r="CNJ136" s="245"/>
      <c r="CNK136" s="245"/>
      <c r="CNL136" s="245"/>
      <c r="CNM136" s="245"/>
      <c r="CNN136" s="245"/>
      <c r="CNO136" s="245"/>
      <c r="CNP136" s="245"/>
      <c r="CNQ136" s="245"/>
      <c r="CNR136" s="245"/>
      <c r="CNS136" s="245"/>
      <c r="CNT136" s="245"/>
      <c r="CNU136" s="245"/>
      <c r="CNV136" s="245"/>
      <c r="CNW136" s="245"/>
      <c r="CNX136" s="245"/>
      <c r="CNY136" s="245"/>
      <c r="CNZ136" s="245"/>
      <c r="COA136" s="245"/>
      <c r="COB136" s="245"/>
      <c r="COC136" s="245"/>
      <c r="COD136" s="245"/>
      <c r="COE136" s="245"/>
      <c r="COF136" s="245"/>
      <c r="COG136" s="245"/>
      <c r="COH136" s="245"/>
      <c r="COI136" s="245"/>
      <c r="COJ136" s="245"/>
      <c r="COK136" s="245"/>
      <c r="COL136" s="245"/>
      <c r="COM136" s="245"/>
      <c r="CON136" s="245"/>
      <c r="COO136" s="245"/>
      <c r="COP136" s="245"/>
      <c r="COQ136" s="245"/>
      <c r="COR136" s="245"/>
      <c r="COS136" s="245"/>
      <c r="COT136" s="245"/>
      <c r="COU136" s="245"/>
      <c r="COV136" s="245"/>
      <c r="COW136" s="245"/>
      <c r="COX136" s="245"/>
      <c r="COY136" s="245"/>
      <c r="COZ136" s="245"/>
      <c r="CPA136" s="245"/>
      <c r="CPB136" s="245"/>
      <c r="CPC136" s="245"/>
      <c r="CPD136" s="245"/>
      <c r="CPE136" s="245"/>
      <c r="CPF136" s="245"/>
      <c r="CPG136" s="245"/>
      <c r="CPH136" s="245"/>
      <c r="CPI136" s="245"/>
      <c r="CPJ136" s="245"/>
      <c r="CPK136" s="245"/>
      <c r="CPL136" s="245"/>
      <c r="CPM136" s="245"/>
      <c r="CPN136" s="245"/>
      <c r="CPO136" s="245"/>
      <c r="CPP136" s="245"/>
      <c r="CPQ136" s="245"/>
      <c r="CPR136" s="245"/>
      <c r="CPS136" s="245"/>
      <c r="CPT136" s="245"/>
      <c r="CPU136" s="245"/>
      <c r="CPV136" s="245"/>
      <c r="CPW136" s="245"/>
      <c r="CPX136" s="245"/>
      <c r="CPY136" s="245"/>
      <c r="CPZ136" s="245"/>
      <c r="CQA136" s="245"/>
      <c r="CQB136" s="245"/>
      <c r="CQC136" s="245"/>
      <c r="CQD136" s="245"/>
      <c r="CQE136" s="245"/>
      <c r="CQF136" s="245"/>
      <c r="CQG136" s="245"/>
      <c r="CQH136" s="245"/>
      <c r="CQI136" s="245"/>
      <c r="CQJ136" s="245"/>
      <c r="CQK136" s="245"/>
      <c r="CQL136" s="245"/>
      <c r="CQM136" s="245"/>
      <c r="CQN136" s="245"/>
      <c r="CQO136" s="245"/>
      <c r="CQP136" s="245"/>
      <c r="CQQ136" s="245"/>
      <c r="CQR136" s="245"/>
      <c r="CQS136" s="245"/>
      <c r="CQT136" s="245"/>
      <c r="CQU136" s="245"/>
      <c r="CQV136" s="245"/>
      <c r="CQW136" s="245"/>
      <c r="CQX136" s="245"/>
      <c r="CQY136" s="245"/>
      <c r="CQZ136" s="245"/>
      <c r="CRA136" s="245"/>
      <c r="CRB136" s="245"/>
      <c r="CRC136" s="245"/>
      <c r="CRD136" s="245"/>
      <c r="CRE136" s="245"/>
      <c r="CRF136" s="245"/>
      <c r="CRG136" s="245"/>
      <c r="CRH136" s="245"/>
      <c r="CRI136" s="245"/>
      <c r="CRJ136" s="245"/>
      <c r="CRK136" s="245"/>
      <c r="CRL136" s="245"/>
      <c r="CRM136" s="245"/>
      <c r="CRN136" s="245"/>
      <c r="CRO136" s="245"/>
      <c r="CRP136" s="245"/>
      <c r="CRQ136" s="245"/>
      <c r="CRR136" s="245"/>
      <c r="CRS136" s="245"/>
      <c r="CRT136" s="245"/>
      <c r="CRU136" s="245"/>
      <c r="CRV136" s="245"/>
      <c r="CRW136" s="245"/>
      <c r="CRX136" s="245"/>
      <c r="CRY136" s="245"/>
      <c r="CRZ136" s="245"/>
      <c r="CSA136" s="245"/>
      <c r="CSB136" s="245"/>
      <c r="CSC136" s="245"/>
      <c r="CSD136" s="245"/>
      <c r="CSE136" s="245"/>
      <c r="CSF136" s="245"/>
      <c r="CSG136" s="245"/>
      <c r="CSH136" s="245"/>
      <c r="CSI136" s="245"/>
      <c r="CSJ136" s="245"/>
      <c r="CSK136" s="245"/>
      <c r="CSL136" s="245"/>
      <c r="CSM136" s="245"/>
      <c r="CSN136" s="245"/>
      <c r="CSO136" s="245"/>
      <c r="CSP136" s="245"/>
      <c r="CSQ136" s="245"/>
      <c r="CSR136" s="245"/>
      <c r="CSS136" s="245"/>
      <c r="CST136" s="245"/>
      <c r="CSU136" s="245"/>
      <c r="CSV136" s="245"/>
      <c r="CSW136" s="245"/>
      <c r="CSX136" s="245"/>
      <c r="CSY136" s="245"/>
      <c r="CSZ136" s="245"/>
      <c r="CTA136" s="245"/>
      <c r="CTB136" s="245"/>
      <c r="CTC136" s="245"/>
      <c r="CTD136" s="245"/>
      <c r="CTE136" s="245"/>
      <c r="CTF136" s="245"/>
      <c r="CTG136" s="245"/>
      <c r="CTH136" s="245"/>
      <c r="CTI136" s="245"/>
      <c r="CTJ136" s="245"/>
      <c r="CTK136" s="245"/>
      <c r="CTL136" s="245"/>
      <c r="CTM136" s="245"/>
      <c r="CTN136" s="245"/>
      <c r="CTO136" s="245"/>
      <c r="CTP136" s="245"/>
      <c r="CTQ136" s="245"/>
      <c r="CTR136" s="245"/>
      <c r="CTS136" s="245"/>
      <c r="CTT136" s="245"/>
      <c r="CTU136" s="245"/>
      <c r="CTV136" s="245"/>
      <c r="CTW136" s="245"/>
      <c r="CTX136" s="245"/>
      <c r="CTY136" s="245"/>
      <c r="CTZ136" s="245"/>
      <c r="CUA136" s="245"/>
      <c r="CUB136" s="245"/>
      <c r="CUC136" s="245"/>
      <c r="CUD136" s="245"/>
      <c r="CUE136" s="245"/>
      <c r="CUF136" s="245"/>
      <c r="CUG136" s="245"/>
      <c r="CUH136" s="245"/>
      <c r="CUI136" s="245"/>
      <c r="CUJ136" s="245"/>
      <c r="CUK136" s="245"/>
      <c r="CUL136" s="245"/>
      <c r="CUM136" s="245"/>
      <c r="CUN136" s="245"/>
      <c r="CUO136" s="245"/>
      <c r="CUP136" s="245"/>
      <c r="CUQ136" s="245"/>
      <c r="CUR136" s="245"/>
      <c r="CUS136" s="245"/>
      <c r="CUT136" s="245"/>
      <c r="CUU136" s="245"/>
      <c r="CUV136" s="245"/>
      <c r="CUW136" s="245"/>
      <c r="CUX136" s="245"/>
      <c r="CUY136" s="245"/>
      <c r="CUZ136" s="245"/>
      <c r="CVA136" s="245"/>
      <c r="CVB136" s="245"/>
      <c r="CVC136" s="245"/>
      <c r="CVD136" s="245"/>
      <c r="CVE136" s="245"/>
      <c r="CVF136" s="245"/>
      <c r="CVG136" s="245"/>
      <c r="CVH136" s="245"/>
      <c r="CVI136" s="245"/>
      <c r="CVJ136" s="245"/>
      <c r="CVK136" s="245"/>
      <c r="CVL136" s="245"/>
      <c r="CVM136" s="245"/>
      <c r="CVN136" s="245"/>
      <c r="CVO136" s="245"/>
      <c r="CVP136" s="245"/>
      <c r="CVQ136" s="245"/>
      <c r="CVR136" s="245"/>
      <c r="CVS136" s="245"/>
      <c r="CVT136" s="245"/>
      <c r="CVU136" s="245"/>
      <c r="CVV136" s="245"/>
      <c r="CVW136" s="245"/>
      <c r="CVX136" s="245"/>
      <c r="CVY136" s="245"/>
      <c r="CVZ136" s="245"/>
      <c r="CWA136" s="245"/>
      <c r="CWB136" s="245"/>
      <c r="CWC136" s="245"/>
      <c r="CWD136" s="245"/>
      <c r="CWE136" s="245"/>
      <c r="CWF136" s="245"/>
      <c r="CWG136" s="245"/>
      <c r="CWH136" s="245"/>
      <c r="CWI136" s="245"/>
      <c r="CWJ136" s="245"/>
      <c r="CWK136" s="245"/>
      <c r="CWL136" s="245"/>
      <c r="CWM136" s="245"/>
      <c r="CWN136" s="245"/>
      <c r="CWO136" s="245"/>
      <c r="CWP136" s="245"/>
      <c r="CWQ136" s="245"/>
      <c r="CWR136" s="245"/>
      <c r="CWS136" s="245"/>
      <c r="CWT136" s="245"/>
      <c r="CWU136" s="245"/>
      <c r="CWV136" s="245"/>
      <c r="CWW136" s="245"/>
      <c r="CWX136" s="245"/>
      <c r="CWY136" s="245"/>
      <c r="CWZ136" s="245"/>
      <c r="CXA136" s="245"/>
      <c r="CXB136" s="245"/>
      <c r="CXC136" s="245"/>
      <c r="CXD136" s="245"/>
      <c r="CXE136" s="245"/>
      <c r="CXF136" s="245"/>
      <c r="CXG136" s="245"/>
      <c r="CXH136" s="245"/>
      <c r="CXI136" s="245"/>
      <c r="CXJ136" s="245"/>
      <c r="CXK136" s="245"/>
      <c r="CXL136" s="245"/>
      <c r="CXM136" s="245"/>
      <c r="CXN136" s="245"/>
      <c r="CXO136" s="245"/>
      <c r="CXP136" s="245"/>
      <c r="CXQ136" s="245"/>
      <c r="CXR136" s="245"/>
      <c r="CXS136" s="245"/>
      <c r="CXT136" s="245"/>
      <c r="CXU136" s="245"/>
      <c r="CXV136" s="245"/>
      <c r="CXW136" s="245"/>
      <c r="CXX136" s="245"/>
      <c r="CXY136" s="245"/>
      <c r="CXZ136" s="245"/>
      <c r="CYA136" s="245"/>
      <c r="CYB136" s="245"/>
      <c r="CYC136" s="245"/>
      <c r="CYD136" s="245"/>
      <c r="CYE136" s="245"/>
      <c r="CYF136" s="245"/>
      <c r="CYG136" s="245"/>
      <c r="CYH136" s="245"/>
      <c r="CYI136" s="245"/>
      <c r="CYJ136" s="245"/>
      <c r="CYK136" s="245"/>
      <c r="CYL136" s="245"/>
      <c r="CYM136" s="245"/>
      <c r="CYN136" s="245"/>
      <c r="CYO136" s="245"/>
      <c r="CYP136" s="245"/>
      <c r="CYQ136" s="245"/>
      <c r="CYR136" s="245"/>
      <c r="CYS136" s="245"/>
      <c r="CYT136" s="245"/>
      <c r="CYU136" s="245"/>
      <c r="CYV136" s="245"/>
      <c r="CYW136" s="245"/>
      <c r="CYX136" s="245"/>
      <c r="CYY136" s="245"/>
      <c r="CYZ136" s="245"/>
      <c r="CZA136" s="245"/>
      <c r="CZB136" s="245"/>
      <c r="CZC136" s="245"/>
      <c r="CZD136" s="245"/>
      <c r="CZE136" s="245"/>
      <c r="CZF136" s="245"/>
      <c r="CZG136" s="245"/>
      <c r="CZH136" s="245"/>
      <c r="CZI136" s="245"/>
      <c r="CZJ136" s="245"/>
      <c r="CZK136" s="245"/>
      <c r="CZL136" s="245"/>
      <c r="CZM136" s="245"/>
      <c r="CZN136" s="245"/>
      <c r="CZO136" s="245"/>
      <c r="CZP136" s="245"/>
      <c r="CZQ136" s="245"/>
      <c r="CZR136" s="245"/>
      <c r="CZS136" s="245"/>
      <c r="CZT136" s="245"/>
      <c r="CZU136" s="245"/>
      <c r="CZV136" s="245"/>
      <c r="CZW136" s="245"/>
      <c r="CZX136" s="245"/>
      <c r="CZY136" s="245"/>
      <c r="CZZ136" s="245"/>
      <c r="DAA136" s="245"/>
      <c r="DAB136" s="245"/>
      <c r="DAC136" s="245"/>
      <c r="DAD136" s="245"/>
      <c r="DAE136" s="245"/>
      <c r="DAF136" s="245"/>
      <c r="DAG136" s="245"/>
      <c r="DAH136" s="245"/>
      <c r="DAI136" s="245"/>
      <c r="DAJ136" s="245"/>
      <c r="DAK136" s="245"/>
      <c r="DAL136" s="245"/>
      <c r="DAM136" s="245"/>
      <c r="DAN136" s="245"/>
      <c r="DAO136" s="245"/>
      <c r="DAP136" s="245"/>
      <c r="DAQ136" s="245"/>
      <c r="DAR136" s="245"/>
      <c r="DAS136" s="245"/>
      <c r="DAT136" s="245"/>
      <c r="DAU136" s="245"/>
      <c r="DAV136" s="245"/>
      <c r="DAW136" s="245"/>
      <c r="DAX136" s="245"/>
      <c r="DAY136" s="245"/>
      <c r="DAZ136" s="245"/>
      <c r="DBA136" s="245"/>
      <c r="DBB136" s="245"/>
      <c r="DBC136" s="245"/>
      <c r="DBD136" s="245"/>
      <c r="DBE136" s="245"/>
      <c r="DBF136" s="245"/>
      <c r="DBG136" s="245"/>
      <c r="DBH136" s="245"/>
      <c r="DBI136" s="245"/>
      <c r="DBJ136" s="245"/>
      <c r="DBK136" s="245"/>
      <c r="DBL136" s="245"/>
      <c r="DBM136" s="245"/>
      <c r="DBN136" s="245"/>
      <c r="DBO136" s="245"/>
      <c r="DBP136" s="245"/>
      <c r="DBQ136" s="245"/>
      <c r="DBR136" s="245"/>
      <c r="DBS136" s="245"/>
      <c r="DBT136" s="245"/>
      <c r="DBU136" s="245"/>
      <c r="DBV136" s="245"/>
      <c r="DBW136" s="245"/>
      <c r="DBX136" s="245"/>
      <c r="DBY136" s="245"/>
      <c r="DBZ136" s="245"/>
      <c r="DCA136" s="245"/>
      <c r="DCB136" s="245"/>
      <c r="DCC136" s="245"/>
      <c r="DCD136" s="245"/>
      <c r="DCE136" s="245"/>
      <c r="DCF136" s="245"/>
      <c r="DCG136" s="245"/>
      <c r="DCH136" s="245"/>
      <c r="DCI136" s="245"/>
      <c r="DCJ136" s="245"/>
      <c r="DCK136" s="245"/>
      <c r="DCL136" s="245"/>
      <c r="DCM136" s="245"/>
      <c r="DCN136" s="245"/>
      <c r="DCO136" s="245"/>
      <c r="DCP136" s="245"/>
      <c r="DCQ136" s="245"/>
      <c r="DCR136" s="245"/>
      <c r="DCS136" s="245"/>
      <c r="DCT136" s="245"/>
      <c r="DCU136" s="245"/>
      <c r="DCV136" s="245"/>
      <c r="DCW136" s="245"/>
      <c r="DCX136" s="245"/>
      <c r="DCY136" s="245"/>
      <c r="DCZ136" s="245"/>
      <c r="DDA136" s="245"/>
      <c r="DDB136" s="245"/>
      <c r="DDC136" s="245"/>
      <c r="DDD136" s="245"/>
      <c r="DDE136" s="245"/>
      <c r="DDF136" s="245"/>
      <c r="DDG136" s="245"/>
      <c r="DDH136" s="245"/>
      <c r="DDI136" s="245"/>
      <c r="DDJ136" s="245"/>
      <c r="DDK136" s="245"/>
      <c r="DDL136" s="245"/>
      <c r="DDM136" s="245"/>
      <c r="DDN136" s="245"/>
      <c r="DDO136" s="245"/>
      <c r="DDP136" s="245"/>
      <c r="DDQ136" s="245"/>
      <c r="DDR136" s="245"/>
      <c r="DDS136" s="245"/>
      <c r="DDT136" s="245"/>
      <c r="DDU136" s="245"/>
      <c r="DDV136" s="245"/>
      <c r="DDW136" s="245"/>
      <c r="DDX136" s="245"/>
      <c r="DDY136" s="245"/>
      <c r="DDZ136" s="245"/>
      <c r="DEA136" s="245"/>
      <c r="DEB136" s="245"/>
      <c r="DEC136" s="245"/>
      <c r="DED136" s="245"/>
      <c r="DEE136" s="245"/>
      <c r="DEF136" s="245"/>
      <c r="DEG136" s="245"/>
      <c r="DEH136" s="245"/>
      <c r="DEI136" s="245"/>
      <c r="DEJ136" s="245"/>
      <c r="DEK136" s="245"/>
      <c r="DEL136" s="245"/>
      <c r="DEM136" s="245"/>
      <c r="DEN136" s="245"/>
      <c r="DEO136" s="245"/>
      <c r="DEP136" s="245"/>
      <c r="DEQ136" s="245"/>
      <c r="DER136" s="245"/>
      <c r="DES136" s="245"/>
      <c r="DET136" s="245"/>
      <c r="DEU136" s="245"/>
      <c r="DEV136" s="245"/>
      <c r="DEW136" s="245"/>
      <c r="DEX136" s="245"/>
      <c r="DEY136" s="245"/>
      <c r="DEZ136" s="245"/>
      <c r="DFA136" s="245"/>
      <c r="DFB136" s="245"/>
      <c r="DFC136" s="245"/>
      <c r="DFD136" s="245"/>
      <c r="DFE136" s="245"/>
      <c r="DFF136" s="245"/>
      <c r="DFG136" s="245"/>
      <c r="DFH136" s="245"/>
      <c r="DFI136" s="245"/>
      <c r="DFJ136" s="245"/>
      <c r="DFK136" s="245"/>
      <c r="DFL136" s="245"/>
      <c r="DFM136" s="245"/>
      <c r="DFN136" s="245"/>
      <c r="DFO136" s="245"/>
      <c r="DFP136" s="245"/>
      <c r="DFQ136" s="245"/>
      <c r="DFR136" s="245"/>
      <c r="DFS136" s="245"/>
      <c r="DFT136" s="245"/>
      <c r="DFU136" s="245"/>
      <c r="DFV136" s="245"/>
      <c r="DFW136" s="245"/>
      <c r="DFX136" s="245"/>
      <c r="DFY136" s="245"/>
      <c r="DFZ136" s="245"/>
      <c r="DGA136" s="245"/>
      <c r="DGB136" s="245"/>
      <c r="DGC136" s="245"/>
      <c r="DGD136" s="245"/>
      <c r="DGE136" s="245"/>
      <c r="DGF136" s="245"/>
      <c r="DGG136" s="245"/>
      <c r="DGH136" s="245"/>
      <c r="DGI136" s="245"/>
      <c r="DGJ136" s="245"/>
      <c r="DGK136" s="245"/>
      <c r="DGL136" s="245"/>
      <c r="DGM136" s="245"/>
      <c r="DGN136" s="245"/>
      <c r="DGO136" s="245"/>
      <c r="DGP136" s="245"/>
      <c r="DGQ136" s="245"/>
      <c r="DGR136" s="245"/>
      <c r="DGS136" s="245"/>
      <c r="DGT136" s="245"/>
      <c r="DGU136" s="245"/>
      <c r="DGV136" s="245"/>
      <c r="DGW136" s="245"/>
      <c r="DGX136" s="245"/>
      <c r="DGY136" s="245"/>
      <c r="DGZ136" s="245"/>
      <c r="DHA136" s="245"/>
      <c r="DHB136" s="245"/>
      <c r="DHC136" s="245"/>
      <c r="DHD136" s="245"/>
      <c r="DHE136" s="245"/>
      <c r="DHF136" s="245"/>
      <c r="DHG136" s="245"/>
      <c r="DHH136" s="245"/>
      <c r="DHI136" s="245"/>
      <c r="DHJ136" s="245"/>
      <c r="DHK136" s="245"/>
      <c r="DHL136" s="245"/>
      <c r="DHM136" s="245"/>
      <c r="DHN136" s="245"/>
      <c r="DHO136" s="245"/>
      <c r="DHP136" s="245"/>
      <c r="DHQ136" s="245"/>
      <c r="DHR136" s="245"/>
      <c r="DHS136" s="245"/>
      <c r="DHT136" s="245"/>
      <c r="DHU136" s="245"/>
      <c r="DHV136" s="245"/>
      <c r="DHW136" s="245"/>
      <c r="DHX136" s="245"/>
      <c r="DHY136" s="245"/>
      <c r="DHZ136" s="245"/>
      <c r="DIA136" s="245"/>
      <c r="DIB136" s="245"/>
      <c r="DIC136" s="245"/>
      <c r="DID136" s="245"/>
      <c r="DIE136" s="245"/>
      <c r="DIF136" s="245"/>
      <c r="DIG136" s="245"/>
      <c r="DIH136" s="245"/>
      <c r="DII136" s="245"/>
      <c r="DIJ136" s="245"/>
      <c r="DIK136" s="245"/>
      <c r="DIL136" s="245"/>
      <c r="DIM136" s="245"/>
      <c r="DIN136" s="245"/>
      <c r="DIO136" s="245"/>
      <c r="DIP136" s="245"/>
      <c r="DIQ136" s="245"/>
      <c r="DIR136" s="245"/>
      <c r="DIS136" s="245"/>
      <c r="DIT136" s="245"/>
      <c r="DIU136" s="245"/>
      <c r="DIV136" s="245"/>
      <c r="DIW136" s="245"/>
      <c r="DIX136" s="245"/>
      <c r="DIY136" s="245"/>
      <c r="DIZ136" s="245"/>
      <c r="DJA136" s="245"/>
      <c r="DJB136" s="245"/>
      <c r="DJC136" s="245"/>
      <c r="DJD136" s="245"/>
      <c r="DJE136" s="245"/>
      <c r="DJF136" s="245"/>
      <c r="DJG136" s="245"/>
      <c r="DJH136" s="245"/>
      <c r="DJI136" s="245"/>
      <c r="DJJ136" s="245"/>
      <c r="DJK136" s="245"/>
      <c r="DJL136" s="245"/>
      <c r="DJM136" s="245"/>
      <c r="DJN136" s="245"/>
      <c r="DJO136" s="245"/>
      <c r="DJP136" s="245"/>
      <c r="DJQ136" s="245"/>
      <c r="DJR136" s="245"/>
      <c r="DJS136" s="245"/>
      <c r="DJT136" s="245"/>
      <c r="DJU136" s="245"/>
      <c r="DJV136" s="245"/>
      <c r="DJW136" s="245"/>
      <c r="DJX136" s="245"/>
      <c r="DJY136" s="245"/>
      <c r="DJZ136" s="245"/>
      <c r="DKA136" s="245"/>
      <c r="DKB136" s="245"/>
      <c r="DKC136" s="245"/>
      <c r="DKD136" s="245"/>
      <c r="DKE136" s="245"/>
      <c r="DKF136" s="245"/>
      <c r="DKG136" s="245"/>
      <c r="DKH136" s="245"/>
      <c r="DKI136" s="245"/>
      <c r="DKJ136" s="245"/>
      <c r="DKK136" s="245"/>
      <c r="DKL136" s="245"/>
      <c r="DKM136" s="245"/>
      <c r="DKN136" s="245"/>
      <c r="DKO136" s="245"/>
      <c r="DKP136" s="245"/>
      <c r="DKQ136" s="245"/>
      <c r="DKR136" s="245"/>
      <c r="DKS136" s="245"/>
      <c r="DKT136" s="245"/>
      <c r="DKU136" s="245"/>
      <c r="DKV136" s="245"/>
      <c r="DKW136" s="245"/>
      <c r="DKX136" s="245"/>
      <c r="DKY136" s="245"/>
      <c r="DKZ136" s="245"/>
      <c r="DLA136" s="245"/>
      <c r="DLB136" s="245"/>
      <c r="DLC136" s="245"/>
      <c r="DLD136" s="245"/>
      <c r="DLE136" s="245"/>
      <c r="DLF136" s="245"/>
      <c r="DLG136" s="245"/>
      <c r="DLH136" s="245"/>
      <c r="DLI136" s="245"/>
      <c r="DLJ136" s="245"/>
      <c r="DLK136" s="245"/>
      <c r="DLL136" s="245"/>
      <c r="DLM136" s="245"/>
      <c r="DLN136" s="245"/>
      <c r="DLO136" s="245"/>
      <c r="DLP136" s="245"/>
      <c r="DLQ136" s="245"/>
      <c r="DLR136" s="245"/>
      <c r="DLS136" s="245"/>
      <c r="DLT136" s="245"/>
      <c r="DLU136" s="245"/>
      <c r="DLV136" s="245"/>
      <c r="DLW136" s="245"/>
      <c r="DLX136" s="245"/>
      <c r="DLY136" s="245"/>
      <c r="DLZ136" s="245"/>
      <c r="DMA136" s="245"/>
      <c r="DMB136" s="245"/>
      <c r="DMC136" s="245"/>
      <c r="DMD136" s="245"/>
      <c r="DME136" s="245"/>
      <c r="DMF136" s="245"/>
      <c r="DMG136" s="245"/>
      <c r="DMH136" s="245"/>
      <c r="DMI136" s="245"/>
      <c r="DMJ136" s="245"/>
      <c r="DMK136" s="245"/>
      <c r="DML136" s="245"/>
      <c r="DMM136" s="245"/>
      <c r="DMN136" s="245"/>
      <c r="DMO136" s="245"/>
      <c r="DMP136" s="245"/>
      <c r="DMQ136" s="245"/>
      <c r="DMR136" s="245"/>
      <c r="DMS136" s="245"/>
      <c r="DMT136" s="245"/>
      <c r="DMU136" s="245"/>
      <c r="DMV136" s="245"/>
      <c r="DMW136" s="245"/>
      <c r="DMX136" s="245"/>
      <c r="DMY136" s="245"/>
      <c r="DMZ136" s="245"/>
      <c r="DNA136" s="245"/>
      <c r="DNB136" s="245"/>
      <c r="DNC136" s="245"/>
      <c r="DND136" s="245"/>
      <c r="DNE136" s="245"/>
      <c r="DNF136" s="245"/>
      <c r="DNG136" s="245"/>
      <c r="DNH136" s="245"/>
      <c r="DNI136" s="245"/>
      <c r="DNJ136" s="245"/>
      <c r="DNK136" s="245"/>
      <c r="DNL136" s="245"/>
      <c r="DNM136" s="245"/>
      <c r="DNN136" s="245"/>
      <c r="DNO136" s="245"/>
      <c r="DNP136" s="245"/>
      <c r="DNQ136" s="245"/>
      <c r="DNR136" s="245"/>
      <c r="DNS136" s="245"/>
      <c r="DNT136" s="245"/>
      <c r="DNU136" s="245"/>
      <c r="DNV136" s="245"/>
      <c r="DNW136" s="245"/>
      <c r="DNX136" s="245"/>
      <c r="DNY136" s="245"/>
      <c r="DNZ136" s="245"/>
      <c r="DOA136" s="245"/>
      <c r="DOB136" s="245"/>
      <c r="DOC136" s="245"/>
      <c r="DOD136" s="245"/>
      <c r="DOE136" s="245"/>
      <c r="DOF136" s="245"/>
      <c r="DOG136" s="245"/>
      <c r="DOH136" s="245"/>
      <c r="DOI136" s="245"/>
      <c r="DOJ136" s="245"/>
      <c r="DOK136" s="245"/>
      <c r="DOL136" s="245"/>
      <c r="DOM136" s="245"/>
      <c r="DON136" s="245"/>
      <c r="DOO136" s="245"/>
      <c r="DOP136" s="245"/>
      <c r="DOQ136" s="245"/>
      <c r="DOR136" s="245"/>
      <c r="DOS136" s="245"/>
      <c r="DOT136" s="245"/>
      <c r="DOU136" s="245"/>
      <c r="DOV136" s="245"/>
      <c r="DOW136" s="245"/>
      <c r="DOX136" s="245"/>
      <c r="DOY136" s="245"/>
      <c r="DOZ136" s="245"/>
      <c r="DPA136" s="245"/>
      <c r="DPB136" s="245"/>
      <c r="DPC136" s="245"/>
      <c r="DPD136" s="245"/>
      <c r="DPE136" s="245"/>
      <c r="DPF136" s="245"/>
      <c r="DPG136" s="245"/>
      <c r="DPH136" s="245"/>
      <c r="DPI136" s="245"/>
      <c r="DPJ136" s="245"/>
      <c r="DPK136" s="245"/>
      <c r="DPL136" s="245"/>
      <c r="DPM136" s="245"/>
      <c r="DPN136" s="245"/>
      <c r="DPO136" s="245"/>
      <c r="DPP136" s="245"/>
      <c r="DPQ136" s="245"/>
      <c r="DPR136" s="245"/>
      <c r="DPS136" s="245"/>
      <c r="DPT136" s="245"/>
      <c r="DPU136" s="245"/>
      <c r="DPV136" s="245"/>
      <c r="DPW136" s="245"/>
      <c r="DPX136" s="245"/>
      <c r="DPY136" s="245"/>
      <c r="DPZ136" s="245"/>
      <c r="DQA136" s="245"/>
      <c r="DQB136" s="245"/>
      <c r="DQC136" s="245"/>
      <c r="DQD136" s="245"/>
      <c r="DQE136" s="245"/>
      <c r="DQF136" s="245"/>
      <c r="DQG136" s="245"/>
      <c r="DQH136" s="245"/>
      <c r="DQI136" s="245"/>
      <c r="DQJ136" s="245"/>
      <c r="DQK136" s="245"/>
      <c r="DQL136" s="245"/>
      <c r="DQM136" s="245"/>
      <c r="DQN136" s="245"/>
      <c r="DQO136" s="245"/>
      <c r="DQP136" s="245"/>
      <c r="DQQ136" s="245"/>
      <c r="DQR136" s="245"/>
      <c r="DQS136" s="245"/>
      <c r="DQT136" s="245"/>
      <c r="DQU136" s="245"/>
      <c r="DQV136" s="245"/>
      <c r="DQW136" s="245"/>
      <c r="DQX136" s="245"/>
      <c r="DQY136" s="245"/>
      <c r="DQZ136" s="245"/>
      <c r="DRA136" s="245"/>
      <c r="DRB136" s="245"/>
      <c r="DRC136" s="245"/>
      <c r="DRD136" s="245"/>
      <c r="DRE136" s="245"/>
      <c r="DRF136" s="245"/>
      <c r="DRG136" s="245"/>
      <c r="DRH136" s="245"/>
      <c r="DRI136" s="245"/>
      <c r="DRJ136" s="245"/>
      <c r="DRK136" s="245"/>
      <c r="DRL136" s="245"/>
      <c r="DRM136" s="245"/>
      <c r="DRN136" s="245"/>
      <c r="DRO136" s="245"/>
      <c r="DRP136" s="245"/>
      <c r="DRQ136" s="245"/>
      <c r="DRR136" s="245"/>
      <c r="DRS136" s="245"/>
      <c r="DRT136" s="245"/>
      <c r="DRU136" s="245"/>
      <c r="DRV136" s="245"/>
      <c r="DRW136" s="245"/>
      <c r="DRX136" s="245"/>
      <c r="DRY136" s="245"/>
      <c r="DRZ136" s="245"/>
      <c r="DSA136" s="245"/>
      <c r="DSB136" s="245"/>
      <c r="DSC136" s="245"/>
      <c r="DSD136" s="245"/>
      <c r="DSE136" s="245"/>
      <c r="DSF136" s="245"/>
      <c r="DSG136" s="245"/>
      <c r="DSH136" s="245"/>
      <c r="DSI136" s="245"/>
      <c r="DSJ136" s="245"/>
      <c r="DSK136" s="245"/>
      <c r="DSL136" s="245"/>
      <c r="DSM136" s="245"/>
      <c r="DSN136" s="245"/>
      <c r="DSO136" s="245"/>
      <c r="DSP136" s="245"/>
      <c r="DSQ136" s="245"/>
      <c r="DSR136" s="245"/>
      <c r="DSS136" s="245"/>
      <c r="DST136" s="245"/>
      <c r="DSU136" s="245"/>
      <c r="DSV136" s="245"/>
      <c r="DSW136" s="245"/>
      <c r="DSX136" s="245"/>
      <c r="DSY136" s="245"/>
      <c r="DSZ136" s="245"/>
      <c r="DTA136" s="245"/>
      <c r="DTB136" s="245"/>
      <c r="DTC136" s="245"/>
      <c r="DTD136" s="245"/>
      <c r="DTE136" s="245"/>
      <c r="DTF136" s="245"/>
      <c r="DTG136" s="245"/>
      <c r="DTH136" s="245"/>
      <c r="DTI136" s="245"/>
      <c r="DTJ136" s="245"/>
      <c r="DTK136" s="245"/>
      <c r="DTL136" s="245"/>
      <c r="DTM136" s="245"/>
      <c r="DTN136" s="245"/>
      <c r="DTO136" s="245"/>
      <c r="DTP136" s="245"/>
      <c r="DTQ136" s="245"/>
      <c r="DTR136" s="245"/>
      <c r="DTS136" s="245"/>
      <c r="DTT136" s="245"/>
      <c r="DTU136" s="245"/>
      <c r="DTV136" s="245"/>
      <c r="DTW136" s="245"/>
      <c r="DTX136" s="245"/>
      <c r="DTY136" s="245"/>
      <c r="DTZ136" s="245"/>
      <c r="DUA136" s="245"/>
      <c r="DUB136" s="245"/>
      <c r="DUC136" s="245"/>
      <c r="DUD136" s="245"/>
      <c r="DUE136" s="245"/>
      <c r="DUF136" s="245"/>
      <c r="DUG136" s="245"/>
      <c r="DUH136" s="245"/>
      <c r="DUI136" s="245"/>
      <c r="DUJ136" s="245"/>
      <c r="DUK136" s="245"/>
      <c r="DUL136" s="245"/>
      <c r="DUM136" s="245"/>
      <c r="DUN136" s="245"/>
      <c r="DUO136" s="245"/>
      <c r="DUP136" s="245"/>
      <c r="DUQ136" s="245"/>
      <c r="DUR136" s="245"/>
      <c r="DUS136" s="245"/>
      <c r="DUT136" s="245"/>
      <c r="DUU136" s="245"/>
      <c r="DUV136" s="245"/>
      <c r="DUW136" s="245"/>
      <c r="DUX136" s="245"/>
      <c r="DUY136" s="245"/>
      <c r="DUZ136" s="245"/>
      <c r="DVA136" s="245"/>
      <c r="DVB136" s="245"/>
      <c r="DVC136" s="245"/>
      <c r="DVD136" s="245"/>
      <c r="DVE136" s="245"/>
      <c r="DVF136" s="245"/>
      <c r="DVG136" s="245"/>
      <c r="DVH136" s="245"/>
      <c r="DVI136" s="245"/>
      <c r="DVJ136" s="245"/>
      <c r="DVK136" s="245"/>
      <c r="DVL136" s="245"/>
      <c r="DVM136" s="245"/>
      <c r="DVN136" s="245"/>
      <c r="DVO136" s="245"/>
      <c r="DVP136" s="245"/>
      <c r="DVQ136" s="245"/>
      <c r="DVR136" s="245"/>
      <c r="DVS136" s="245"/>
      <c r="DVT136" s="245"/>
      <c r="DVU136" s="245"/>
      <c r="DVV136" s="245"/>
      <c r="DVW136" s="245"/>
      <c r="DVX136" s="245"/>
      <c r="DVY136" s="245"/>
      <c r="DVZ136" s="245"/>
      <c r="DWA136" s="245"/>
      <c r="DWB136" s="245"/>
      <c r="DWC136" s="245"/>
      <c r="DWD136" s="245"/>
      <c r="DWE136" s="245"/>
      <c r="DWF136" s="245"/>
      <c r="DWG136" s="245"/>
      <c r="DWH136" s="245"/>
      <c r="DWI136" s="245"/>
      <c r="DWJ136" s="245"/>
      <c r="DWK136" s="245"/>
      <c r="DWL136" s="245"/>
      <c r="DWM136" s="245"/>
      <c r="DWN136" s="245"/>
      <c r="DWO136" s="245"/>
      <c r="DWP136" s="245"/>
      <c r="DWQ136" s="245"/>
      <c r="DWR136" s="245"/>
      <c r="DWS136" s="245"/>
      <c r="DWT136" s="245"/>
      <c r="DWU136" s="245"/>
      <c r="DWV136" s="245"/>
      <c r="DWW136" s="245"/>
      <c r="DWX136" s="245"/>
      <c r="DWY136" s="245"/>
      <c r="DWZ136" s="245"/>
      <c r="DXA136" s="245"/>
      <c r="DXB136" s="245"/>
      <c r="DXC136" s="245"/>
      <c r="DXD136" s="245"/>
      <c r="DXE136" s="245"/>
      <c r="DXF136" s="245"/>
      <c r="DXG136" s="245"/>
      <c r="DXH136" s="245"/>
      <c r="DXI136" s="245"/>
      <c r="DXJ136" s="245"/>
      <c r="DXK136" s="245"/>
      <c r="DXL136" s="245"/>
      <c r="DXM136" s="245"/>
      <c r="DXN136" s="245"/>
      <c r="DXO136" s="245"/>
      <c r="DXP136" s="245"/>
      <c r="DXQ136" s="245"/>
      <c r="DXR136" s="245"/>
      <c r="DXS136" s="245"/>
      <c r="DXT136" s="245"/>
      <c r="DXU136" s="245"/>
      <c r="DXV136" s="245"/>
      <c r="DXW136" s="245"/>
      <c r="DXX136" s="245"/>
      <c r="DXY136" s="245"/>
      <c r="DXZ136" s="245"/>
      <c r="DYA136" s="245"/>
      <c r="DYB136" s="245"/>
      <c r="DYC136" s="245"/>
      <c r="DYD136" s="245"/>
      <c r="DYE136" s="245"/>
      <c r="DYF136" s="245"/>
      <c r="DYG136" s="245"/>
      <c r="DYH136" s="245"/>
      <c r="DYI136" s="245"/>
      <c r="DYJ136" s="245"/>
      <c r="DYK136" s="245"/>
      <c r="DYL136" s="245"/>
      <c r="DYM136" s="245"/>
      <c r="DYN136" s="245"/>
      <c r="DYO136" s="245"/>
      <c r="DYP136" s="245"/>
      <c r="DYQ136" s="245"/>
      <c r="DYR136" s="245"/>
      <c r="DYS136" s="245"/>
      <c r="DYT136" s="245"/>
      <c r="DYU136" s="245"/>
      <c r="DYV136" s="245"/>
      <c r="DYW136" s="245"/>
      <c r="DYX136" s="245"/>
      <c r="DYY136" s="245"/>
      <c r="DYZ136" s="245"/>
      <c r="DZA136" s="245"/>
      <c r="DZB136" s="245"/>
      <c r="DZC136" s="245"/>
      <c r="DZD136" s="245"/>
      <c r="DZE136" s="245"/>
      <c r="DZF136" s="245"/>
      <c r="DZG136" s="245"/>
      <c r="DZH136" s="245"/>
      <c r="DZI136" s="245"/>
      <c r="DZJ136" s="245"/>
      <c r="DZK136" s="245"/>
      <c r="DZL136" s="245"/>
      <c r="DZM136" s="245"/>
      <c r="DZN136" s="245"/>
      <c r="DZO136" s="245"/>
      <c r="DZP136" s="245"/>
      <c r="DZQ136" s="245"/>
      <c r="DZR136" s="245"/>
      <c r="DZS136" s="245"/>
      <c r="DZT136" s="245"/>
      <c r="DZU136" s="245"/>
      <c r="DZV136" s="245"/>
      <c r="DZW136" s="245"/>
      <c r="DZX136" s="245"/>
      <c r="DZY136" s="245"/>
      <c r="DZZ136" s="245"/>
      <c r="EAA136" s="245"/>
      <c r="EAB136" s="245"/>
      <c r="EAC136" s="245"/>
      <c r="EAD136" s="245"/>
      <c r="EAE136" s="245"/>
      <c r="EAF136" s="245"/>
      <c r="EAG136" s="245"/>
      <c r="EAH136" s="245"/>
      <c r="EAI136" s="245"/>
      <c r="EAJ136" s="245"/>
      <c r="EAK136" s="245"/>
      <c r="EAL136" s="245"/>
      <c r="EAM136" s="245"/>
      <c r="EAN136" s="245"/>
      <c r="EAO136" s="245"/>
      <c r="EAP136" s="245"/>
      <c r="EAQ136" s="245"/>
      <c r="EAR136" s="245"/>
      <c r="EAS136" s="245"/>
      <c r="EAT136" s="245"/>
      <c r="EAU136" s="245"/>
      <c r="EAV136" s="245"/>
      <c r="EAW136" s="245"/>
      <c r="EAX136" s="245"/>
      <c r="EAY136" s="245"/>
      <c r="EAZ136" s="245"/>
      <c r="EBA136" s="245"/>
      <c r="EBB136" s="245"/>
      <c r="EBC136" s="245"/>
      <c r="EBD136" s="245"/>
      <c r="EBE136" s="245"/>
      <c r="EBF136" s="245"/>
      <c r="EBG136" s="245"/>
      <c r="EBH136" s="245"/>
      <c r="EBI136" s="245"/>
      <c r="EBJ136" s="245"/>
      <c r="EBK136" s="245"/>
      <c r="EBL136" s="245"/>
      <c r="EBM136" s="245"/>
      <c r="EBN136" s="245"/>
      <c r="EBO136" s="245"/>
      <c r="EBP136" s="245"/>
      <c r="EBQ136" s="245"/>
      <c r="EBR136" s="245"/>
      <c r="EBS136" s="245"/>
      <c r="EBT136" s="245"/>
      <c r="EBU136" s="245"/>
      <c r="EBV136" s="245"/>
      <c r="EBW136" s="245"/>
      <c r="EBX136" s="245"/>
      <c r="EBY136" s="245"/>
      <c r="EBZ136" s="245"/>
      <c r="ECA136" s="245"/>
      <c r="ECB136" s="245"/>
      <c r="ECC136" s="245"/>
      <c r="ECD136" s="245"/>
      <c r="ECE136" s="245"/>
      <c r="ECF136" s="245"/>
      <c r="ECG136" s="245"/>
      <c r="ECH136" s="245"/>
      <c r="ECI136" s="245"/>
      <c r="ECJ136" s="245"/>
      <c r="ECK136" s="245"/>
      <c r="ECL136" s="245"/>
      <c r="ECM136" s="245"/>
      <c r="ECN136" s="245"/>
      <c r="ECO136" s="245"/>
      <c r="ECP136" s="245"/>
      <c r="ECQ136" s="245"/>
      <c r="ECR136" s="245"/>
      <c r="ECS136" s="245"/>
      <c r="ECT136" s="245"/>
      <c r="ECU136" s="245"/>
      <c r="ECV136" s="245"/>
      <c r="ECW136" s="245"/>
      <c r="ECX136" s="245"/>
      <c r="ECY136" s="245"/>
      <c r="ECZ136" s="245"/>
      <c r="EDA136" s="245"/>
      <c r="EDB136" s="245"/>
      <c r="EDC136" s="245"/>
      <c r="EDD136" s="245"/>
      <c r="EDE136" s="245"/>
      <c r="EDF136" s="245"/>
      <c r="EDG136" s="245"/>
      <c r="EDH136" s="245"/>
      <c r="EDI136" s="245"/>
      <c r="EDJ136" s="245"/>
      <c r="EDK136" s="245"/>
      <c r="EDL136" s="245"/>
      <c r="EDM136" s="245"/>
      <c r="EDN136" s="245"/>
      <c r="EDO136" s="245"/>
      <c r="EDP136" s="245"/>
      <c r="EDQ136" s="245"/>
      <c r="EDR136" s="245"/>
      <c r="EDS136" s="245"/>
      <c r="EDT136" s="245"/>
      <c r="EDU136" s="245"/>
      <c r="EDV136" s="245"/>
      <c r="EDW136" s="245"/>
      <c r="EDX136" s="245"/>
      <c r="EDY136" s="245"/>
      <c r="EDZ136" s="245"/>
      <c r="EEA136" s="245"/>
      <c r="EEB136" s="245"/>
      <c r="EEC136" s="245"/>
      <c r="EED136" s="245"/>
      <c r="EEE136" s="245"/>
      <c r="EEF136" s="245"/>
      <c r="EEG136" s="245"/>
      <c r="EEH136" s="245"/>
      <c r="EEI136" s="245"/>
      <c r="EEJ136" s="245"/>
      <c r="EEK136" s="245"/>
      <c r="EEL136" s="245"/>
      <c r="EEM136" s="245"/>
      <c r="EEN136" s="245"/>
      <c r="EEO136" s="245"/>
      <c r="EEP136" s="245"/>
      <c r="EEQ136" s="245"/>
      <c r="EER136" s="245"/>
      <c r="EES136" s="245"/>
      <c r="EET136" s="245"/>
      <c r="EEU136" s="245"/>
      <c r="EEV136" s="245"/>
      <c r="EEW136" s="245"/>
      <c r="EEX136" s="245"/>
      <c r="EEY136" s="245"/>
      <c r="EEZ136" s="245"/>
      <c r="EFA136" s="245"/>
      <c r="EFB136" s="245"/>
      <c r="EFC136" s="245"/>
      <c r="EFD136" s="245"/>
      <c r="EFE136" s="245"/>
      <c r="EFF136" s="245"/>
      <c r="EFG136" s="245"/>
      <c r="EFH136" s="245"/>
      <c r="EFI136" s="245"/>
      <c r="EFJ136" s="245"/>
      <c r="EFK136" s="245"/>
      <c r="EFL136" s="245"/>
      <c r="EFM136" s="245"/>
      <c r="EFN136" s="245"/>
      <c r="EFO136" s="245"/>
      <c r="EFP136" s="245"/>
      <c r="EFQ136" s="245"/>
      <c r="EFR136" s="245"/>
      <c r="EFS136" s="245"/>
      <c r="EFT136" s="245"/>
      <c r="EFU136" s="245"/>
      <c r="EFV136" s="245"/>
      <c r="EFW136" s="245"/>
      <c r="EFX136" s="245"/>
      <c r="EFY136" s="245"/>
      <c r="EFZ136" s="245"/>
      <c r="EGA136" s="245"/>
      <c r="EGB136" s="245"/>
      <c r="EGC136" s="245"/>
      <c r="EGD136" s="245"/>
      <c r="EGE136" s="245"/>
      <c r="EGF136" s="245"/>
      <c r="EGG136" s="245"/>
      <c r="EGH136" s="245"/>
      <c r="EGI136" s="245"/>
      <c r="EGJ136" s="245"/>
      <c r="EGK136" s="245"/>
      <c r="EGL136" s="245"/>
      <c r="EGM136" s="245"/>
      <c r="EGN136" s="245"/>
      <c r="EGO136" s="245"/>
      <c r="EGP136" s="245"/>
      <c r="EGQ136" s="245"/>
      <c r="EGR136" s="245"/>
      <c r="EGS136" s="245"/>
      <c r="EGT136" s="245"/>
      <c r="EGU136" s="245"/>
      <c r="EGV136" s="245"/>
      <c r="EGW136" s="245"/>
      <c r="EGX136" s="245"/>
      <c r="EGY136" s="245"/>
      <c r="EGZ136" s="245"/>
      <c r="EHA136" s="245"/>
      <c r="EHB136" s="245"/>
      <c r="EHC136" s="245"/>
      <c r="EHD136" s="245"/>
      <c r="EHE136" s="245"/>
      <c r="EHF136" s="245"/>
      <c r="EHG136" s="245"/>
      <c r="EHH136" s="245"/>
      <c r="EHI136" s="245"/>
      <c r="EHJ136" s="245"/>
      <c r="EHK136" s="245"/>
      <c r="EHL136" s="245"/>
      <c r="EHM136" s="245"/>
      <c r="EHN136" s="245"/>
      <c r="EHO136" s="245"/>
      <c r="EHP136" s="245"/>
      <c r="EHQ136" s="245"/>
      <c r="EHR136" s="245"/>
      <c r="EHS136" s="245"/>
      <c r="EHT136" s="245"/>
      <c r="EHU136" s="245"/>
      <c r="EHV136" s="245"/>
      <c r="EHW136" s="245"/>
      <c r="EHX136" s="245"/>
      <c r="EHY136" s="245"/>
      <c r="EHZ136" s="245"/>
      <c r="EIA136" s="245"/>
      <c r="EIB136" s="245"/>
      <c r="EIC136" s="245"/>
      <c r="EID136" s="245"/>
      <c r="EIE136" s="245"/>
      <c r="EIF136" s="245"/>
      <c r="EIG136" s="245"/>
      <c r="EIH136" s="245"/>
      <c r="EII136" s="245"/>
      <c r="EIJ136" s="245"/>
      <c r="EIK136" s="245"/>
      <c r="EIL136" s="245"/>
      <c r="EIM136" s="245"/>
      <c r="EIN136" s="245"/>
      <c r="EIO136" s="245"/>
      <c r="EIP136" s="245"/>
      <c r="EIQ136" s="245"/>
      <c r="EIR136" s="245"/>
      <c r="EIS136" s="245"/>
      <c r="EIT136" s="245"/>
      <c r="EIU136" s="245"/>
      <c r="EIV136" s="245"/>
      <c r="EIW136" s="245"/>
      <c r="EIX136" s="245"/>
      <c r="EIY136" s="245"/>
      <c r="EIZ136" s="245"/>
      <c r="EJA136" s="245"/>
      <c r="EJB136" s="245"/>
      <c r="EJC136" s="245"/>
      <c r="EJD136" s="245"/>
      <c r="EJE136" s="245"/>
      <c r="EJF136" s="245"/>
      <c r="EJG136" s="245"/>
      <c r="EJH136" s="245"/>
      <c r="EJI136" s="245"/>
      <c r="EJJ136" s="245"/>
      <c r="EJK136" s="245"/>
      <c r="EJL136" s="245"/>
      <c r="EJM136" s="245"/>
      <c r="EJN136" s="245"/>
      <c r="EJO136" s="245"/>
      <c r="EJP136" s="245"/>
      <c r="EJQ136" s="245"/>
      <c r="EJR136" s="245"/>
      <c r="EJS136" s="245"/>
      <c r="EJT136" s="245"/>
      <c r="EJU136" s="245"/>
      <c r="EJV136" s="245"/>
      <c r="EJW136" s="245"/>
      <c r="EJX136" s="245"/>
      <c r="EJY136" s="245"/>
      <c r="EJZ136" s="245"/>
      <c r="EKA136" s="245"/>
      <c r="EKB136" s="245"/>
      <c r="EKC136" s="245"/>
      <c r="EKD136" s="245"/>
      <c r="EKE136" s="245"/>
      <c r="EKF136" s="245"/>
      <c r="EKG136" s="245"/>
      <c r="EKH136" s="245"/>
      <c r="EKI136" s="245"/>
      <c r="EKJ136" s="245"/>
      <c r="EKK136" s="245"/>
      <c r="EKL136" s="245"/>
      <c r="EKM136" s="245"/>
      <c r="EKN136" s="245"/>
      <c r="EKO136" s="245"/>
      <c r="EKP136" s="245"/>
      <c r="EKQ136" s="245"/>
      <c r="EKR136" s="245"/>
      <c r="EKS136" s="245"/>
      <c r="EKT136" s="245"/>
      <c r="EKU136" s="245"/>
      <c r="EKV136" s="245"/>
      <c r="EKW136" s="245"/>
      <c r="EKX136" s="245"/>
      <c r="EKY136" s="245"/>
      <c r="EKZ136" s="245"/>
      <c r="ELA136" s="245"/>
      <c r="ELB136" s="245"/>
      <c r="ELC136" s="245"/>
      <c r="ELD136" s="245"/>
      <c r="ELE136" s="245"/>
      <c r="ELF136" s="245"/>
      <c r="ELG136" s="245"/>
      <c r="ELH136" s="245"/>
      <c r="ELI136" s="245"/>
      <c r="ELJ136" s="245"/>
      <c r="ELK136" s="245"/>
      <c r="ELL136" s="245"/>
      <c r="ELM136" s="245"/>
      <c r="ELN136" s="245"/>
      <c r="ELO136" s="245"/>
      <c r="ELP136" s="245"/>
      <c r="ELQ136" s="245"/>
      <c r="ELR136" s="245"/>
      <c r="ELS136" s="245"/>
      <c r="ELT136" s="245"/>
      <c r="ELU136" s="245"/>
      <c r="ELV136" s="245"/>
      <c r="ELW136" s="245"/>
      <c r="ELX136" s="245"/>
      <c r="ELY136" s="245"/>
      <c r="ELZ136" s="245"/>
      <c r="EMA136" s="245"/>
      <c r="EMB136" s="245"/>
      <c r="EMC136" s="245"/>
      <c r="EMD136" s="245"/>
      <c r="EME136" s="245"/>
      <c r="EMF136" s="245"/>
      <c r="EMG136" s="245"/>
      <c r="EMH136" s="245"/>
      <c r="EMI136" s="245"/>
      <c r="EMJ136" s="245"/>
      <c r="EMK136" s="245"/>
      <c r="EML136" s="245"/>
      <c r="EMM136" s="245"/>
      <c r="EMN136" s="245"/>
      <c r="EMO136" s="245"/>
      <c r="EMP136" s="245"/>
      <c r="EMQ136" s="245"/>
      <c r="EMR136" s="245"/>
      <c r="EMS136" s="245"/>
      <c r="EMT136" s="245"/>
      <c r="EMU136" s="245"/>
      <c r="EMV136" s="245"/>
      <c r="EMW136" s="245"/>
      <c r="EMX136" s="245"/>
      <c r="EMY136" s="245"/>
      <c r="EMZ136" s="245"/>
      <c r="ENA136" s="245"/>
      <c r="ENB136" s="245"/>
      <c r="ENC136" s="245"/>
      <c r="END136" s="245"/>
      <c r="ENE136" s="245"/>
      <c r="ENF136" s="245"/>
      <c r="ENG136" s="245"/>
      <c r="ENH136" s="245"/>
      <c r="ENI136" s="245"/>
      <c r="ENJ136" s="245"/>
      <c r="ENK136" s="245"/>
      <c r="ENL136" s="245"/>
      <c r="ENM136" s="245"/>
      <c r="ENN136" s="245"/>
      <c r="ENO136" s="245"/>
      <c r="ENP136" s="245"/>
      <c r="ENQ136" s="245"/>
      <c r="ENR136" s="245"/>
      <c r="ENS136" s="245"/>
      <c r="ENT136" s="245"/>
      <c r="ENU136" s="245"/>
      <c r="ENV136" s="245"/>
      <c r="ENW136" s="245"/>
      <c r="ENX136" s="245"/>
      <c r="ENY136" s="245"/>
      <c r="ENZ136" s="245"/>
      <c r="EOA136" s="245"/>
      <c r="EOB136" s="245"/>
      <c r="EOC136" s="245"/>
      <c r="EOD136" s="245"/>
      <c r="EOE136" s="245"/>
      <c r="EOF136" s="245"/>
      <c r="EOG136" s="245"/>
      <c r="EOH136" s="245"/>
      <c r="EOI136" s="245"/>
      <c r="EOJ136" s="245"/>
      <c r="EOK136" s="245"/>
      <c r="EOL136" s="245"/>
      <c r="EOM136" s="245"/>
      <c r="EON136" s="245"/>
      <c r="EOO136" s="245"/>
      <c r="EOP136" s="245"/>
      <c r="EOQ136" s="245"/>
      <c r="EOR136" s="245"/>
      <c r="EOS136" s="245"/>
      <c r="EOT136" s="245"/>
      <c r="EOU136" s="245"/>
      <c r="EOV136" s="245"/>
      <c r="EOW136" s="245"/>
      <c r="EOX136" s="245"/>
      <c r="EOY136" s="245"/>
      <c r="EOZ136" s="245"/>
      <c r="EPA136" s="245"/>
      <c r="EPB136" s="245"/>
      <c r="EPC136" s="245"/>
      <c r="EPD136" s="245"/>
      <c r="EPE136" s="245"/>
      <c r="EPF136" s="245"/>
      <c r="EPG136" s="245"/>
      <c r="EPH136" s="245"/>
      <c r="EPI136" s="245"/>
      <c r="EPJ136" s="245"/>
      <c r="EPK136" s="245"/>
      <c r="EPL136" s="245"/>
      <c r="EPM136" s="245"/>
      <c r="EPN136" s="245"/>
      <c r="EPO136" s="245"/>
      <c r="EPP136" s="245"/>
      <c r="EPQ136" s="245"/>
      <c r="EPR136" s="245"/>
      <c r="EPS136" s="245"/>
      <c r="EPT136" s="245"/>
      <c r="EPU136" s="245"/>
      <c r="EPV136" s="245"/>
      <c r="EPW136" s="245"/>
      <c r="EPX136" s="245"/>
      <c r="EPY136" s="245"/>
      <c r="EPZ136" s="245"/>
      <c r="EQA136" s="245"/>
      <c r="EQB136" s="245"/>
      <c r="EQC136" s="245"/>
      <c r="EQD136" s="245"/>
      <c r="EQE136" s="245"/>
      <c r="EQF136" s="245"/>
      <c r="EQG136" s="245"/>
      <c r="EQH136" s="245"/>
      <c r="EQI136" s="245"/>
      <c r="EQJ136" s="245"/>
      <c r="EQK136" s="245"/>
      <c r="EQL136" s="245"/>
      <c r="EQM136" s="245"/>
      <c r="EQN136" s="245"/>
      <c r="EQO136" s="245"/>
      <c r="EQP136" s="245"/>
      <c r="EQQ136" s="245"/>
      <c r="EQR136" s="245"/>
      <c r="EQS136" s="245"/>
      <c r="EQT136" s="245"/>
      <c r="EQU136" s="245"/>
      <c r="EQV136" s="245"/>
      <c r="EQW136" s="245"/>
      <c r="EQX136" s="245"/>
      <c r="EQY136" s="245"/>
      <c r="EQZ136" s="245"/>
      <c r="ERA136" s="245"/>
      <c r="ERB136" s="245"/>
      <c r="ERC136" s="245"/>
      <c r="ERD136" s="245"/>
      <c r="ERE136" s="245"/>
      <c r="ERF136" s="245"/>
      <c r="ERG136" s="245"/>
      <c r="ERH136" s="245"/>
      <c r="ERI136" s="245"/>
      <c r="ERJ136" s="245"/>
      <c r="ERK136" s="245"/>
      <c r="ERL136" s="245"/>
      <c r="ERM136" s="245"/>
      <c r="ERN136" s="245"/>
      <c r="ERO136" s="245"/>
      <c r="ERP136" s="245"/>
      <c r="ERQ136" s="245"/>
      <c r="ERR136" s="245"/>
      <c r="ERS136" s="245"/>
      <c r="ERT136" s="245"/>
      <c r="ERU136" s="245"/>
      <c r="ERV136" s="245"/>
      <c r="ERW136" s="245"/>
      <c r="ERX136" s="245"/>
      <c r="ERY136" s="245"/>
      <c r="ERZ136" s="245"/>
      <c r="ESA136" s="245"/>
      <c r="ESB136" s="245"/>
      <c r="ESC136" s="245"/>
      <c r="ESD136" s="245"/>
      <c r="ESE136" s="245"/>
      <c r="ESF136" s="245"/>
      <c r="ESG136" s="245"/>
      <c r="ESH136" s="245"/>
      <c r="ESI136" s="245"/>
      <c r="ESJ136" s="245"/>
      <c r="ESK136" s="245"/>
      <c r="ESL136" s="245"/>
      <c r="ESM136" s="245"/>
      <c r="ESN136" s="245"/>
      <c r="ESO136" s="245"/>
      <c r="ESP136" s="245"/>
      <c r="ESQ136" s="245"/>
      <c r="ESR136" s="245"/>
      <c r="ESS136" s="245"/>
      <c r="EST136" s="245"/>
      <c r="ESU136" s="245"/>
      <c r="ESV136" s="245"/>
      <c r="ESW136" s="245"/>
      <c r="ESX136" s="245"/>
      <c r="ESY136" s="245"/>
      <c r="ESZ136" s="245"/>
      <c r="ETA136" s="245"/>
      <c r="ETB136" s="245"/>
      <c r="ETC136" s="245"/>
      <c r="ETD136" s="245"/>
      <c r="ETE136" s="245"/>
      <c r="ETF136" s="245"/>
      <c r="ETG136" s="245"/>
      <c r="ETH136" s="245"/>
      <c r="ETI136" s="245"/>
      <c r="ETJ136" s="245"/>
      <c r="ETK136" s="245"/>
      <c r="ETL136" s="245"/>
      <c r="ETM136" s="245"/>
      <c r="ETN136" s="245"/>
      <c r="ETO136" s="245"/>
      <c r="ETP136" s="245"/>
      <c r="ETQ136" s="245"/>
      <c r="ETR136" s="245"/>
      <c r="ETS136" s="245"/>
      <c r="ETT136" s="245"/>
      <c r="ETU136" s="245"/>
      <c r="ETV136" s="245"/>
      <c r="ETW136" s="245"/>
      <c r="ETX136" s="245"/>
      <c r="ETY136" s="245"/>
      <c r="ETZ136" s="245"/>
      <c r="EUA136" s="245"/>
      <c r="EUB136" s="245"/>
      <c r="EUC136" s="245"/>
      <c r="EUD136" s="245"/>
      <c r="EUE136" s="245"/>
      <c r="EUF136" s="245"/>
      <c r="EUG136" s="245"/>
      <c r="EUH136" s="245"/>
      <c r="EUI136" s="245"/>
      <c r="EUJ136" s="245"/>
      <c r="EUK136" s="245"/>
      <c r="EUL136" s="245"/>
      <c r="EUM136" s="245"/>
      <c r="EUN136" s="245"/>
      <c r="EUO136" s="245"/>
      <c r="EUP136" s="245"/>
      <c r="EUQ136" s="245"/>
      <c r="EUR136" s="245"/>
      <c r="EUS136" s="245"/>
      <c r="EUT136" s="245"/>
      <c r="EUU136" s="245"/>
      <c r="EUV136" s="245"/>
      <c r="EUW136" s="245"/>
      <c r="EUX136" s="245"/>
      <c r="EUY136" s="245"/>
      <c r="EUZ136" s="245"/>
      <c r="EVA136" s="245"/>
      <c r="EVB136" s="245"/>
      <c r="EVC136" s="245"/>
      <c r="EVD136" s="245"/>
      <c r="EVE136" s="245"/>
      <c r="EVF136" s="245"/>
      <c r="EVG136" s="245"/>
      <c r="EVH136" s="245"/>
      <c r="EVI136" s="245"/>
      <c r="EVJ136" s="245"/>
      <c r="EVK136" s="245"/>
      <c r="EVL136" s="245"/>
      <c r="EVM136" s="245"/>
      <c r="EVN136" s="245"/>
      <c r="EVO136" s="245"/>
      <c r="EVP136" s="245"/>
      <c r="EVQ136" s="245"/>
      <c r="EVR136" s="245"/>
      <c r="EVS136" s="245"/>
      <c r="EVT136" s="245"/>
      <c r="EVU136" s="245"/>
      <c r="EVV136" s="245"/>
      <c r="EVW136" s="245"/>
      <c r="EVX136" s="245"/>
      <c r="EVY136" s="245"/>
      <c r="EVZ136" s="245"/>
      <c r="EWA136" s="245"/>
      <c r="EWB136" s="245"/>
      <c r="EWC136" s="245"/>
      <c r="EWD136" s="245"/>
      <c r="EWE136" s="245"/>
      <c r="EWF136" s="245"/>
      <c r="EWG136" s="245"/>
      <c r="EWH136" s="245"/>
      <c r="EWI136" s="245"/>
      <c r="EWJ136" s="245"/>
      <c r="EWK136" s="245"/>
      <c r="EWL136" s="245"/>
      <c r="EWM136" s="245"/>
      <c r="EWN136" s="245"/>
      <c r="EWO136" s="245"/>
      <c r="EWP136" s="245"/>
      <c r="EWQ136" s="245"/>
      <c r="EWR136" s="245"/>
      <c r="EWS136" s="245"/>
      <c r="EWT136" s="245"/>
      <c r="EWU136" s="245"/>
      <c r="EWV136" s="245"/>
      <c r="EWW136" s="245"/>
      <c r="EWX136" s="245"/>
      <c r="EWY136" s="245"/>
      <c r="EWZ136" s="245"/>
      <c r="EXA136" s="245"/>
      <c r="EXB136" s="245"/>
      <c r="EXC136" s="245"/>
      <c r="EXD136" s="245"/>
      <c r="EXE136" s="245"/>
      <c r="EXF136" s="245"/>
      <c r="EXG136" s="245"/>
      <c r="EXH136" s="245"/>
      <c r="EXI136" s="245"/>
      <c r="EXJ136" s="245"/>
      <c r="EXK136" s="245"/>
      <c r="EXL136" s="245"/>
      <c r="EXM136" s="245"/>
      <c r="EXN136" s="245"/>
      <c r="EXO136" s="245"/>
      <c r="EXP136" s="245"/>
      <c r="EXQ136" s="245"/>
      <c r="EXR136" s="245"/>
      <c r="EXS136" s="245"/>
      <c r="EXT136" s="245"/>
      <c r="EXU136" s="245"/>
      <c r="EXV136" s="245"/>
      <c r="EXW136" s="245"/>
      <c r="EXX136" s="245"/>
      <c r="EXY136" s="245"/>
      <c r="EXZ136" s="245"/>
      <c r="EYA136" s="245"/>
      <c r="EYB136" s="245"/>
      <c r="EYC136" s="245"/>
      <c r="EYD136" s="245"/>
      <c r="EYE136" s="245"/>
      <c r="EYF136" s="245"/>
      <c r="EYG136" s="245"/>
      <c r="EYH136" s="245"/>
      <c r="EYI136" s="245"/>
      <c r="EYJ136" s="245"/>
      <c r="EYK136" s="245"/>
      <c r="EYL136" s="245"/>
      <c r="EYM136" s="245"/>
      <c r="EYN136" s="245"/>
      <c r="EYO136" s="245"/>
      <c r="EYP136" s="245"/>
      <c r="EYQ136" s="245"/>
      <c r="EYR136" s="245"/>
      <c r="EYS136" s="245"/>
      <c r="EYT136" s="245"/>
      <c r="EYU136" s="245"/>
      <c r="EYV136" s="245"/>
      <c r="EYW136" s="245"/>
      <c r="EYX136" s="245"/>
      <c r="EYY136" s="245"/>
      <c r="EYZ136" s="245"/>
      <c r="EZA136" s="245"/>
      <c r="EZB136" s="245"/>
      <c r="EZC136" s="245"/>
      <c r="EZD136" s="245"/>
      <c r="EZE136" s="245"/>
      <c r="EZF136" s="245"/>
      <c r="EZG136" s="245"/>
      <c r="EZH136" s="245"/>
      <c r="EZI136" s="245"/>
      <c r="EZJ136" s="245"/>
      <c r="EZK136" s="245"/>
      <c r="EZL136" s="245"/>
      <c r="EZM136" s="245"/>
      <c r="EZN136" s="245"/>
      <c r="EZO136" s="245"/>
      <c r="EZP136" s="245"/>
      <c r="EZQ136" s="245"/>
      <c r="EZR136" s="245"/>
      <c r="EZS136" s="245"/>
      <c r="EZT136" s="245"/>
      <c r="EZU136" s="245"/>
      <c r="EZV136" s="245"/>
      <c r="EZW136" s="245"/>
      <c r="EZX136" s="245"/>
      <c r="EZY136" s="245"/>
      <c r="EZZ136" s="245"/>
      <c r="FAA136" s="245"/>
      <c r="FAB136" s="245"/>
      <c r="FAC136" s="245"/>
      <c r="FAD136" s="245"/>
      <c r="FAE136" s="245"/>
      <c r="FAF136" s="245"/>
      <c r="FAG136" s="245"/>
      <c r="FAH136" s="245"/>
      <c r="FAI136" s="245"/>
      <c r="FAJ136" s="245"/>
      <c r="FAK136" s="245"/>
      <c r="FAL136" s="245"/>
      <c r="FAM136" s="245"/>
      <c r="FAN136" s="245"/>
      <c r="FAO136" s="245"/>
      <c r="FAP136" s="245"/>
      <c r="FAQ136" s="245"/>
      <c r="FAR136" s="245"/>
      <c r="FAS136" s="245"/>
      <c r="FAT136" s="245"/>
      <c r="FAU136" s="245"/>
      <c r="FAV136" s="245"/>
      <c r="FAW136" s="245"/>
      <c r="FAX136" s="245"/>
      <c r="FAY136" s="245"/>
      <c r="FAZ136" s="245"/>
      <c r="FBA136" s="245"/>
      <c r="FBB136" s="245"/>
      <c r="FBC136" s="245"/>
      <c r="FBD136" s="245"/>
      <c r="FBE136" s="245"/>
      <c r="FBF136" s="245"/>
      <c r="FBG136" s="245"/>
      <c r="FBH136" s="245"/>
      <c r="FBI136" s="245"/>
      <c r="FBJ136" s="245"/>
      <c r="FBK136" s="245"/>
      <c r="FBL136" s="245"/>
      <c r="FBM136" s="245"/>
      <c r="FBN136" s="245"/>
      <c r="FBO136" s="245"/>
      <c r="FBP136" s="245"/>
      <c r="FBQ136" s="245"/>
      <c r="FBR136" s="245"/>
      <c r="FBS136" s="245"/>
      <c r="FBT136" s="245"/>
      <c r="FBU136" s="245"/>
      <c r="FBV136" s="245"/>
      <c r="FBW136" s="245"/>
      <c r="FBX136" s="245"/>
      <c r="FBY136" s="245"/>
      <c r="FBZ136" s="245"/>
      <c r="FCA136" s="245"/>
      <c r="FCB136" s="245"/>
      <c r="FCC136" s="245"/>
      <c r="FCD136" s="245"/>
      <c r="FCE136" s="245"/>
      <c r="FCF136" s="245"/>
      <c r="FCG136" s="245"/>
      <c r="FCH136" s="245"/>
      <c r="FCI136" s="245"/>
      <c r="FCJ136" s="245"/>
      <c r="FCK136" s="245"/>
      <c r="FCL136" s="245"/>
      <c r="FCM136" s="245"/>
      <c r="FCN136" s="245"/>
      <c r="FCO136" s="245"/>
      <c r="FCP136" s="245"/>
      <c r="FCQ136" s="245"/>
      <c r="FCR136" s="245"/>
      <c r="FCS136" s="245"/>
      <c r="FCT136" s="245"/>
      <c r="FCU136" s="245"/>
      <c r="FCV136" s="245"/>
      <c r="FCW136" s="245"/>
      <c r="FCX136" s="245"/>
      <c r="FCY136" s="245"/>
      <c r="FCZ136" s="245"/>
      <c r="FDA136" s="245"/>
      <c r="FDB136" s="245"/>
      <c r="FDC136" s="245"/>
      <c r="FDD136" s="245"/>
      <c r="FDE136" s="245"/>
      <c r="FDF136" s="245"/>
      <c r="FDG136" s="245"/>
      <c r="FDH136" s="245"/>
      <c r="FDI136" s="245"/>
      <c r="FDJ136" s="245"/>
      <c r="FDK136" s="245"/>
      <c r="FDL136" s="245"/>
      <c r="FDM136" s="245"/>
      <c r="FDN136" s="245"/>
      <c r="FDO136" s="245"/>
      <c r="FDP136" s="245"/>
      <c r="FDQ136" s="245"/>
      <c r="FDR136" s="245"/>
      <c r="FDS136" s="245"/>
      <c r="FDT136" s="245"/>
      <c r="FDU136" s="245"/>
      <c r="FDV136" s="245"/>
      <c r="FDW136" s="245"/>
      <c r="FDX136" s="245"/>
      <c r="FDY136" s="245"/>
      <c r="FDZ136" s="245"/>
      <c r="FEA136" s="245"/>
      <c r="FEB136" s="245"/>
      <c r="FEC136" s="245"/>
      <c r="FED136" s="245"/>
      <c r="FEE136" s="245"/>
      <c r="FEF136" s="245"/>
      <c r="FEG136" s="245"/>
      <c r="FEH136" s="245"/>
      <c r="FEI136" s="245"/>
      <c r="FEJ136" s="245"/>
      <c r="FEK136" s="245"/>
      <c r="FEL136" s="245"/>
      <c r="FEM136" s="245"/>
      <c r="FEN136" s="245"/>
      <c r="FEO136" s="245"/>
      <c r="FEP136" s="245"/>
      <c r="FEQ136" s="245"/>
      <c r="FER136" s="245"/>
      <c r="FES136" s="245"/>
      <c r="FET136" s="245"/>
      <c r="FEU136" s="245"/>
      <c r="FEV136" s="245"/>
      <c r="FEW136" s="245"/>
      <c r="FEX136" s="245"/>
      <c r="FEY136" s="245"/>
      <c r="FEZ136" s="245"/>
      <c r="FFA136" s="245"/>
      <c r="FFB136" s="245"/>
      <c r="FFC136" s="245"/>
      <c r="FFD136" s="245"/>
      <c r="FFE136" s="245"/>
      <c r="FFF136" s="245"/>
      <c r="FFG136" s="245"/>
      <c r="FFH136" s="245"/>
      <c r="FFI136" s="245"/>
      <c r="FFJ136" s="245"/>
      <c r="FFK136" s="245"/>
      <c r="FFL136" s="245"/>
      <c r="FFM136" s="245"/>
      <c r="FFN136" s="245"/>
      <c r="FFO136" s="245"/>
      <c r="FFP136" s="245"/>
      <c r="FFQ136" s="245"/>
      <c r="FFR136" s="245"/>
      <c r="FFS136" s="245"/>
      <c r="FFT136" s="245"/>
      <c r="FFU136" s="245"/>
      <c r="FFV136" s="245"/>
      <c r="FFW136" s="245"/>
      <c r="FFX136" s="245"/>
      <c r="FFY136" s="245"/>
      <c r="FFZ136" s="245"/>
      <c r="FGA136" s="245"/>
      <c r="FGB136" s="245"/>
      <c r="FGC136" s="245"/>
      <c r="FGD136" s="245"/>
      <c r="FGE136" s="245"/>
      <c r="FGF136" s="245"/>
      <c r="FGG136" s="245"/>
      <c r="FGH136" s="245"/>
      <c r="FGI136" s="245"/>
      <c r="FGJ136" s="245"/>
      <c r="FGK136" s="245"/>
      <c r="FGL136" s="245"/>
      <c r="FGM136" s="245"/>
      <c r="FGN136" s="245"/>
      <c r="FGO136" s="245"/>
      <c r="FGP136" s="245"/>
      <c r="FGQ136" s="245"/>
      <c r="FGR136" s="245"/>
      <c r="FGS136" s="245"/>
      <c r="FGT136" s="245"/>
      <c r="FGU136" s="245"/>
      <c r="FGV136" s="245"/>
      <c r="FGW136" s="245"/>
      <c r="FGX136" s="245"/>
      <c r="FGY136" s="245"/>
      <c r="FGZ136" s="245"/>
      <c r="FHA136" s="245"/>
      <c r="FHB136" s="245"/>
      <c r="FHC136" s="245"/>
      <c r="FHD136" s="245"/>
      <c r="FHE136" s="245"/>
      <c r="FHF136" s="245"/>
      <c r="FHG136" s="245"/>
      <c r="FHH136" s="245"/>
      <c r="FHI136" s="245"/>
      <c r="FHJ136" s="245"/>
      <c r="FHK136" s="245"/>
      <c r="FHL136" s="245"/>
      <c r="FHM136" s="245"/>
      <c r="FHN136" s="245"/>
      <c r="FHO136" s="245"/>
      <c r="FHP136" s="245"/>
      <c r="FHQ136" s="245"/>
      <c r="FHR136" s="245"/>
      <c r="FHS136" s="245"/>
      <c r="FHT136" s="245"/>
      <c r="FHU136" s="245"/>
      <c r="FHV136" s="245"/>
      <c r="FHW136" s="245"/>
      <c r="FHX136" s="245"/>
      <c r="FHY136" s="245"/>
      <c r="FHZ136" s="245"/>
      <c r="FIA136" s="245"/>
      <c r="FIB136" s="245"/>
      <c r="FIC136" s="245"/>
      <c r="FID136" s="245"/>
      <c r="FIE136" s="245"/>
      <c r="FIF136" s="245"/>
      <c r="FIG136" s="245"/>
      <c r="FIH136" s="245"/>
      <c r="FII136" s="245"/>
      <c r="FIJ136" s="245"/>
      <c r="FIK136" s="245"/>
      <c r="FIL136" s="245"/>
      <c r="FIM136" s="245"/>
      <c r="FIN136" s="245"/>
      <c r="FIO136" s="245"/>
      <c r="FIP136" s="245"/>
      <c r="FIQ136" s="245"/>
      <c r="FIR136" s="245"/>
      <c r="FIS136" s="245"/>
      <c r="FIT136" s="245"/>
      <c r="FIU136" s="245"/>
      <c r="FIV136" s="245"/>
      <c r="FIW136" s="245"/>
      <c r="FIX136" s="245"/>
      <c r="FIY136" s="245"/>
      <c r="FIZ136" s="245"/>
      <c r="FJA136" s="245"/>
      <c r="FJB136" s="245"/>
      <c r="FJC136" s="245"/>
      <c r="FJD136" s="245"/>
      <c r="FJE136" s="245"/>
      <c r="FJF136" s="245"/>
      <c r="FJG136" s="245"/>
      <c r="FJH136" s="245"/>
      <c r="FJI136" s="245"/>
      <c r="FJJ136" s="245"/>
      <c r="FJK136" s="245"/>
      <c r="FJL136" s="245"/>
      <c r="FJM136" s="245"/>
      <c r="FJN136" s="245"/>
      <c r="FJO136" s="245"/>
      <c r="FJP136" s="245"/>
      <c r="FJQ136" s="245"/>
      <c r="FJR136" s="245"/>
      <c r="FJS136" s="245"/>
      <c r="FJT136" s="245"/>
      <c r="FJU136" s="245"/>
      <c r="FJV136" s="245"/>
      <c r="FJW136" s="245"/>
      <c r="FJX136" s="245"/>
      <c r="FJY136" s="245"/>
      <c r="FJZ136" s="245"/>
      <c r="FKA136" s="245"/>
      <c r="FKB136" s="245"/>
      <c r="FKC136" s="245"/>
      <c r="FKD136" s="245"/>
      <c r="FKE136" s="245"/>
      <c r="FKF136" s="245"/>
      <c r="FKG136" s="245"/>
      <c r="FKH136" s="245"/>
      <c r="FKI136" s="245"/>
      <c r="FKJ136" s="245"/>
      <c r="FKK136" s="245"/>
      <c r="FKL136" s="245"/>
      <c r="FKM136" s="245"/>
      <c r="FKN136" s="245"/>
      <c r="FKO136" s="245"/>
      <c r="FKP136" s="245"/>
      <c r="FKQ136" s="245"/>
      <c r="FKR136" s="245"/>
      <c r="FKS136" s="245"/>
      <c r="FKT136" s="245"/>
      <c r="FKU136" s="245"/>
      <c r="FKV136" s="245"/>
      <c r="FKW136" s="245"/>
      <c r="FKX136" s="245"/>
      <c r="FKY136" s="245"/>
      <c r="FKZ136" s="245"/>
      <c r="FLA136" s="245"/>
      <c r="FLB136" s="245"/>
      <c r="FLC136" s="245"/>
      <c r="FLD136" s="245"/>
      <c r="FLE136" s="245"/>
      <c r="FLF136" s="245"/>
      <c r="FLG136" s="245"/>
      <c r="FLH136" s="245"/>
      <c r="FLI136" s="245"/>
      <c r="FLJ136" s="245"/>
      <c r="FLK136" s="245"/>
      <c r="FLL136" s="245"/>
      <c r="FLM136" s="245"/>
      <c r="FLN136" s="245"/>
      <c r="FLO136" s="245"/>
      <c r="FLP136" s="245"/>
      <c r="FLQ136" s="245"/>
      <c r="FLR136" s="245"/>
      <c r="FLS136" s="245"/>
      <c r="FLT136" s="245"/>
      <c r="FLU136" s="245"/>
      <c r="FLV136" s="245"/>
      <c r="FLW136" s="245"/>
      <c r="FLX136" s="245"/>
      <c r="FLY136" s="245"/>
      <c r="FLZ136" s="245"/>
      <c r="FMA136" s="245"/>
      <c r="FMB136" s="245"/>
      <c r="FMC136" s="245"/>
      <c r="FMD136" s="245"/>
      <c r="FME136" s="245"/>
      <c r="FMF136" s="245"/>
      <c r="FMG136" s="245"/>
      <c r="FMH136" s="245"/>
      <c r="FMI136" s="245"/>
      <c r="FMJ136" s="245"/>
      <c r="FMK136" s="245"/>
      <c r="FML136" s="245"/>
      <c r="FMM136" s="245"/>
      <c r="FMN136" s="245"/>
      <c r="FMO136" s="245"/>
      <c r="FMP136" s="245"/>
      <c r="FMQ136" s="245"/>
      <c r="FMR136" s="245"/>
      <c r="FMS136" s="245"/>
      <c r="FMT136" s="245"/>
      <c r="FMU136" s="245"/>
      <c r="FMV136" s="245"/>
      <c r="FMW136" s="245"/>
      <c r="FMX136" s="245"/>
      <c r="FMY136" s="245"/>
      <c r="FMZ136" s="245"/>
      <c r="FNA136" s="245"/>
      <c r="FNB136" s="245"/>
      <c r="FNC136" s="245"/>
      <c r="FND136" s="245"/>
      <c r="FNE136" s="245"/>
      <c r="FNF136" s="245"/>
      <c r="FNG136" s="245"/>
      <c r="FNH136" s="245"/>
      <c r="FNI136" s="245"/>
      <c r="FNJ136" s="245"/>
      <c r="FNK136" s="245"/>
      <c r="FNL136" s="245"/>
      <c r="FNM136" s="245"/>
      <c r="FNN136" s="245"/>
      <c r="FNO136" s="245"/>
      <c r="FNP136" s="245"/>
      <c r="FNQ136" s="245"/>
      <c r="FNR136" s="245"/>
      <c r="FNS136" s="245"/>
      <c r="FNT136" s="245"/>
      <c r="FNU136" s="245"/>
      <c r="FNV136" s="245"/>
      <c r="FNW136" s="245"/>
      <c r="FNX136" s="245"/>
      <c r="FNY136" s="245"/>
      <c r="FNZ136" s="245"/>
      <c r="FOA136" s="245"/>
      <c r="FOB136" s="245"/>
      <c r="FOC136" s="245"/>
      <c r="FOD136" s="245"/>
      <c r="FOE136" s="245"/>
      <c r="FOF136" s="245"/>
      <c r="FOG136" s="245"/>
      <c r="FOH136" s="245"/>
      <c r="FOI136" s="245"/>
      <c r="FOJ136" s="245"/>
      <c r="FOK136" s="245"/>
      <c r="FOL136" s="245"/>
      <c r="FOM136" s="245"/>
      <c r="FON136" s="245"/>
      <c r="FOO136" s="245"/>
      <c r="FOP136" s="245"/>
      <c r="FOQ136" s="245"/>
      <c r="FOR136" s="245"/>
      <c r="FOS136" s="245"/>
      <c r="FOT136" s="245"/>
      <c r="FOU136" s="245"/>
      <c r="FOV136" s="245"/>
      <c r="FOW136" s="245"/>
      <c r="FOX136" s="245"/>
      <c r="FOY136" s="245"/>
      <c r="FOZ136" s="245"/>
      <c r="FPA136" s="245"/>
      <c r="FPB136" s="245"/>
      <c r="FPC136" s="245"/>
      <c r="FPD136" s="245"/>
      <c r="FPE136" s="245"/>
      <c r="FPF136" s="245"/>
      <c r="FPG136" s="245"/>
      <c r="FPH136" s="245"/>
      <c r="FPI136" s="245"/>
      <c r="FPJ136" s="245"/>
      <c r="FPK136" s="245"/>
      <c r="FPL136" s="245"/>
      <c r="FPM136" s="245"/>
      <c r="FPN136" s="245"/>
      <c r="FPO136" s="245"/>
      <c r="FPP136" s="245"/>
      <c r="FPQ136" s="245"/>
      <c r="FPR136" s="245"/>
      <c r="FPS136" s="245"/>
      <c r="FPT136" s="245"/>
      <c r="FPU136" s="245"/>
      <c r="FPV136" s="245"/>
      <c r="FPW136" s="245"/>
      <c r="FPX136" s="245"/>
      <c r="FPY136" s="245"/>
      <c r="FPZ136" s="245"/>
      <c r="FQA136" s="245"/>
      <c r="FQB136" s="245"/>
      <c r="FQC136" s="245"/>
      <c r="FQD136" s="245"/>
      <c r="FQE136" s="245"/>
      <c r="FQF136" s="245"/>
      <c r="FQG136" s="245"/>
      <c r="FQH136" s="245"/>
      <c r="FQI136" s="245"/>
      <c r="FQJ136" s="245"/>
      <c r="FQK136" s="245"/>
      <c r="FQL136" s="245"/>
      <c r="FQM136" s="245"/>
      <c r="FQN136" s="245"/>
      <c r="FQO136" s="245"/>
      <c r="FQP136" s="245"/>
      <c r="FQQ136" s="245"/>
      <c r="FQR136" s="245"/>
      <c r="FQS136" s="245"/>
      <c r="FQT136" s="245"/>
      <c r="FQU136" s="245"/>
      <c r="FQV136" s="245"/>
      <c r="FQW136" s="245"/>
      <c r="FQX136" s="245"/>
      <c r="FQY136" s="245"/>
      <c r="FQZ136" s="245"/>
      <c r="FRA136" s="245"/>
      <c r="FRB136" s="245"/>
      <c r="FRC136" s="245"/>
      <c r="FRD136" s="245"/>
      <c r="FRE136" s="245"/>
      <c r="FRF136" s="245"/>
      <c r="FRG136" s="245"/>
      <c r="FRH136" s="245"/>
      <c r="FRI136" s="245"/>
      <c r="FRJ136" s="245"/>
      <c r="FRK136" s="245"/>
      <c r="FRL136" s="245"/>
      <c r="FRM136" s="245"/>
      <c r="FRN136" s="245"/>
      <c r="FRO136" s="245"/>
      <c r="FRP136" s="245"/>
      <c r="FRQ136" s="245"/>
      <c r="FRR136" s="245"/>
      <c r="FRS136" s="245"/>
      <c r="FRT136" s="245"/>
      <c r="FRU136" s="245"/>
      <c r="FRV136" s="245"/>
      <c r="FRW136" s="245"/>
      <c r="FRX136" s="245"/>
      <c r="FRY136" s="245"/>
      <c r="FRZ136" s="245"/>
      <c r="FSA136" s="245"/>
      <c r="FSB136" s="245"/>
      <c r="FSC136" s="245"/>
      <c r="FSD136" s="245"/>
      <c r="FSE136" s="245"/>
      <c r="FSF136" s="245"/>
      <c r="FSG136" s="245"/>
      <c r="FSH136" s="245"/>
      <c r="FSI136" s="245"/>
      <c r="FSJ136" s="245"/>
      <c r="FSK136" s="245"/>
      <c r="FSL136" s="245"/>
      <c r="FSM136" s="245"/>
      <c r="FSN136" s="245"/>
      <c r="FSO136" s="245"/>
      <c r="FSP136" s="245"/>
      <c r="FSQ136" s="245"/>
      <c r="FSR136" s="245"/>
      <c r="FSS136" s="245"/>
      <c r="FST136" s="245"/>
      <c r="FSU136" s="245"/>
      <c r="FSV136" s="245"/>
      <c r="FSW136" s="245"/>
      <c r="FSX136" s="245"/>
      <c r="FSY136" s="245"/>
      <c r="FSZ136" s="245"/>
      <c r="FTA136" s="245"/>
      <c r="FTB136" s="245"/>
      <c r="FTC136" s="245"/>
      <c r="FTD136" s="245"/>
      <c r="FTE136" s="245"/>
      <c r="FTF136" s="245"/>
      <c r="FTG136" s="245"/>
      <c r="FTH136" s="245"/>
      <c r="FTI136" s="245"/>
      <c r="FTJ136" s="245"/>
      <c r="FTK136" s="245"/>
      <c r="FTL136" s="245"/>
      <c r="FTM136" s="245"/>
      <c r="FTN136" s="245"/>
      <c r="FTO136" s="245"/>
      <c r="FTP136" s="245"/>
      <c r="FTQ136" s="245"/>
      <c r="FTR136" s="245"/>
      <c r="FTS136" s="245"/>
      <c r="FTT136" s="245"/>
      <c r="FTU136" s="245"/>
      <c r="FTV136" s="245"/>
      <c r="FTW136" s="245"/>
      <c r="FTX136" s="245"/>
      <c r="FTY136" s="245"/>
      <c r="FTZ136" s="245"/>
      <c r="FUA136" s="245"/>
      <c r="FUB136" s="245"/>
      <c r="FUC136" s="245"/>
      <c r="FUD136" s="245"/>
      <c r="FUE136" s="245"/>
      <c r="FUF136" s="245"/>
      <c r="FUG136" s="245"/>
      <c r="FUH136" s="245"/>
      <c r="FUI136" s="245"/>
      <c r="FUJ136" s="245"/>
      <c r="FUK136" s="245"/>
      <c r="FUL136" s="245"/>
      <c r="FUM136" s="245"/>
      <c r="FUN136" s="245"/>
      <c r="FUO136" s="245"/>
      <c r="FUP136" s="245"/>
      <c r="FUQ136" s="245"/>
      <c r="FUR136" s="245"/>
      <c r="FUS136" s="245"/>
      <c r="FUT136" s="245"/>
      <c r="FUU136" s="245"/>
      <c r="FUV136" s="245"/>
      <c r="FUW136" s="245"/>
      <c r="FUX136" s="245"/>
      <c r="FUY136" s="245"/>
      <c r="FUZ136" s="245"/>
      <c r="FVA136" s="245"/>
      <c r="FVB136" s="245"/>
      <c r="FVC136" s="245"/>
      <c r="FVD136" s="245"/>
      <c r="FVE136" s="245"/>
      <c r="FVF136" s="245"/>
      <c r="FVG136" s="245"/>
      <c r="FVH136" s="245"/>
      <c r="FVI136" s="245"/>
      <c r="FVJ136" s="245"/>
      <c r="FVK136" s="245"/>
      <c r="FVL136" s="245"/>
      <c r="FVM136" s="245"/>
      <c r="FVN136" s="245"/>
      <c r="FVO136" s="245"/>
      <c r="FVP136" s="245"/>
      <c r="FVQ136" s="245"/>
      <c r="FVR136" s="245"/>
      <c r="FVS136" s="245"/>
      <c r="FVT136" s="245"/>
      <c r="FVU136" s="245"/>
      <c r="FVV136" s="245"/>
      <c r="FVW136" s="245"/>
      <c r="FVX136" s="245"/>
      <c r="FVY136" s="245"/>
      <c r="FVZ136" s="245"/>
      <c r="FWA136" s="245"/>
      <c r="FWB136" s="245"/>
      <c r="FWC136" s="245"/>
      <c r="FWD136" s="245"/>
      <c r="FWE136" s="245"/>
      <c r="FWF136" s="245"/>
      <c r="FWG136" s="245"/>
      <c r="FWH136" s="245"/>
      <c r="FWI136" s="245"/>
      <c r="FWJ136" s="245"/>
      <c r="FWK136" s="245"/>
      <c r="FWL136" s="245"/>
      <c r="FWM136" s="245"/>
      <c r="FWN136" s="245"/>
      <c r="FWO136" s="245"/>
      <c r="FWP136" s="245"/>
      <c r="FWQ136" s="245"/>
      <c r="FWR136" s="245"/>
      <c r="FWS136" s="245"/>
      <c r="FWT136" s="245"/>
      <c r="FWU136" s="245"/>
      <c r="FWV136" s="245"/>
      <c r="FWW136" s="245"/>
      <c r="FWX136" s="245"/>
      <c r="FWY136" s="245"/>
      <c r="FWZ136" s="245"/>
      <c r="FXA136" s="245"/>
      <c r="FXB136" s="245"/>
      <c r="FXC136" s="245"/>
      <c r="FXD136" s="245"/>
      <c r="FXE136" s="245"/>
      <c r="FXF136" s="245"/>
      <c r="FXG136" s="245"/>
      <c r="FXH136" s="245"/>
      <c r="FXI136" s="245"/>
      <c r="FXJ136" s="245"/>
      <c r="FXK136" s="245"/>
      <c r="FXL136" s="245"/>
      <c r="FXM136" s="245"/>
      <c r="FXN136" s="245"/>
      <c r="FXO136" s="245"/>
      <c r="FXP136" s="245"/>
      <c r="FXQ136" s="245"/>
      <c r="FXR136" s="245"/>
      <c r="FXS136" s="245"/>
      <c r="FXT136" s="245"/>
      <c r="FXU136" s="245"/>
      <c r="FXV136" s="245"/>
      <c r="FXW136" s="245"/>
      <c r="FXX136" s="245"/>
      <c r="FXY136" s="245"/>
      <c r="FXZ136" s="245"/>
      <c r="FYA136" s="245"/>
      <c r="FYB136" s="245"/>
      <c r="FYC136" s="245"/>
      <c r="FYD136" s="245"/>
      <c r="FYE136" s="245"/>
      <c r="FYF136" s="245"/>
      <c r="FYG136" s="245"/>
      <c r="FYH136" s="245"/>
      <c r="FYI136" s="245"/>
      <c r="FYJ136" s="245"/>
      <c r="FYK136" s="245"/>
      <c r="FYL136" s="245"/>
      <c r="FYM136" s="245"/>
      <c r="FYN136" s="245"/>
      <c r="FYO136" s="245"/>
      <c r="FYP136" s="245"/>
      <c r="FYQ136" s="245"/>
      <c r="FYR136" s="245"/>
      <c r="FYS136" s="245"/>
      <c r="FYT136" s="245"/>
      <c r="FYU136" s="245"/>
      <c r="FYV136" s="245"/>
      <c r="FYW136" s="245"/>
      <c r="FYX136" s="245"/>
      <c r="FYY136" s="245"/>
      <c r="FYZ136" s="245"/>
      <c r="FZA136" s="245"/>
      <c r="FZB136" s="245"/>
      <c r="FZC136" s="245"/>
      <c r="FZD136" s="245"/>
      <c r="FZE136" s="245"/>
      <c r="FZF136" s="245"/>
      <c r="FZG136" s="245"/>
      <c r="FZH136" s="245"/>
      <c r="FZI136" s="245"/>
      <c r="FZJ136" s="245"/>
      <c r="FZK136" s="245"/>
      <c r="FZL136" s="245"/>
      <c r="FZM136" s="245"/>
      <c r="FZN136" s="245"/>
      <c r="FZO136" s="245"/>
      <c r="FZP136" s="245"/>
      <c r="FZQ136" s="245"/>
      <c r="FZR136" s="245"/>
      <c r="FZS136" s="245"/>
      <c r="FZT136" s="245"/>
      <c r="FZU136" s="245"/>
      <c r="FZV136" s="245"/>
      <c r="FZW136" s="245"/>
      <c r="FZX136" s="245"/>
      <c r="FZY136" s="245"/>
      <c r="FZZ136" s="245"/>
      <c r="GAA136" s="245"/>
      <c r="GAB136" s="245"/>
      <c r="GAC136" s="245"/>
      <c r="GAD136" s="245"/>
      <c r="GAE136" s="245"/>
      <c r="GAF136" s="245"/>
      <c r="GAG136" s="245"/>
      <c r="GAH136" s="245"/>
      <c r="GAI136" s="245"/>
      <c r="GAJ136" s="245"/>
      <c r="GAK136" s="245"/>
      <c r="GAL136" s="245"/>
      <c r="GAM136" s="245"/>
      <c r="GAN136" s="245"/>
      <c r="GAO136" s="245"/>
      <c r="GAP136" s="245"/>
      <c r="GAQ136" s="245"/>
      <c r="GAR136" s="245"/>
      <c r="GAS136" s="245"/>
      <c r="GAT136" s="245"/>
      <c r="GAU136" s="245"/>
      <c r="GAV136" s="245"/>
      <c r="GAW136" s="245"/>
      <c r="GAX136" s="245"/>
      <c r="GAY136" s="245"/>
      <c r="GAZ136" s="245"/>
      <c r="GBA136" s="245"/>
      <c r="GBB136" s="245"/>
      <c r="GBC136" s="245"/>
      <c r="GBD136" s="245"/>
      <c r="GBE136" s="245"/>
      <c r="GBF136" s="245"/>
      <c r="GBG136" s="245"/>
      <c r="GBH136" s="245"/>
      <c r="GBI136" s="245"/>
      <c r="GBJ136" s="245"/>
      <c r="GBK136" s="245"/>
      <c r="GBL136" s="245"/>
      <c r="GBM136" s="245"/>
      <c r="GBN136" s="245"/>
      <c r="GBO136" s="245"/>
      <c r="GBP136" s="245"/>
      <c r="GBQ136" s="245"/>
      <c r="GBR136" s="245"/>
      <c r="GBS136" s="245"/>
      <c r="GBT136" s="245"/>
      <c r="GBU136" s="245"/>
      <c r="GBV136" s="245"/>
      <c r="GBW136" s="245"/>
      <c r="GBX136" s="245"/>
      <c r="GBY136" s="245"/>
      <c r="GBZ136" s="245"/>
      <c r="GCA136" s="245"/>
      <c r="GCB136" s="245"/>
      <c r="GCC136" s="245"/>
      <c r="GCD136" s="245"/>
      <c r="GCE136" s="245"/>
      <c r="GCF136" s="245"/>
      <c r="GCG136" s="245"/>
      <c r="GCH136" s="245"/>
      <c r="GCI136" s="245"/>
      <c r="GCJ136" s="245"/>
      <c r="GCK136" s="245"/>
      <c r="GCL136" s="245"/>
      <c r="GCM136" s="245"/>
      <c r="GCN136" s="245"/>
      <c r="GCO136" s="245"/>
      <c r="GCP136" s="245"/>
      <c r="GCQ136" s="245"/>
      <c r="GCR136" s="245"/>
      <c r="GCS136" s="245"/>
      <c r="GCT136" s="245"/>
      <c r="GCU136" s="245"/>
      <c r="GCV136" s="245"/>
      <c r="GCW136" s="245"/>
      <c r="GCX136" s="245"/>
      <c r="GCY136" s="245"/>
      <c r="GCZ136" s="245"/>
      <c r="GDA136" s="245"/>
      <c r="GDB136" s="245"/>
      <c r="GDC136" s="245"/>
      <c r="GDD136" s="245"/>
      <c r="GDE136" s="245"/>
      <c r="GDF136" s="245"/>
      <c r="GDG136" s="245"/>
      <c r="GDH136" s="245"/>
      <c r="GDI136" s="245"/>
      <c r="GDJ136" s="245"/>
      <c r="GDK136" s="245"/>
      <c r="GDL136" s="245"/>
      <c r="GDM136" s="245"/>
      <c r="GDN136" s="245"/>
      <c r="GDO136" s="245"/>
      <c r="GDP136" s="245"/>
      <c r="GDQ136" s="245"/>
      <c r="GDR136" s="245"/>
      <c r="GDS136" s="245"/>
      <c r="GDT136" s="245"/>
      <c r="GDU136" s="245"/>
      <c r="GDV136" s="245"/>
      <c r="GDW136" s="245"/>
      <c r="GDX136" s="245"/>
      <c r="GDY136" s="245"/>
      <c r="GDZ136" s="245"/>
      <c r="GEA136" s="245"/>
      <c r="GEB136" s="245"/>
      <c r="GEC136" s="245"/>
      <c r="GED136" s="245"/>
      <c r="GEE136" s="245"/>
      <c r="GEF136" s="245"/>
      <c r="GEG136" s="245"/>
      <c r="GEH136" s="245"/>
      <c r="GEI136" s="245"/>
      <c r="GEJ136" s="245"/>
      <c r="GEK136" s="245"/>
      <c r="GEL136" s="245"/>
      <c r="GEM136" s="245"/>
      <c r="GEN136" s="245"/>
      <c r="GEO136" s="245"/>
      <c r="GEP136" s="245"/>
      <c r="GEQ136" s="245"/>
      <c r="GER136" s="245"/>
      <c r="GES136" s="245"/>
      <c r="GET136" s="245"/>
      <c r="GEU136" s="245"/>
      <c r="GEV136" s="245"/>
      <c r="GEW136" s="245"/>
      <c r="GEX136" s="245"/>
      <c r="GEY136" s="245"/>
      <c r="GEZ136" s="245"/>
      <c r="GFA136" s="245"/>
      <c r="GFB136" s="245"/>
      <c r="GFC136" s="245"/>
      <c r="GFD136" s="245"/>
      <c r="GFE136" s="245"/>
      <c r="GFF136" s="245"/>
      <c r="GFG136" s="245"/>
      <c r="GFH136" s="245"/>
      <c r="GFI136" s="245"/>
      <c r="GFJ136" s="245"/>
      <c r="GFK136" s="245"/>
      <c r="GFL136" s="245"/>
      <c r="GFM136" s="245"/>
      <c r="GFN136" s="245"/>
      <c r="GFO136" s="245"/>
      <c r="GFP136" s="245"/>
      <c r="GFQ136" s="245"/>
      <c r="GFR136" s="245"/>
      <c r="GFS136" s="245"/>
      <c r="GFT136" s="245"/>
      <c r="GFU136" s="245"/>
      <c r="GFV136" s="245"/>
      <c r="GFW136" s="245"/>
      <c r="GFX136" s="245"/>
      <c r="GFY136" s="245"/>
      <c r="GFZ136" s="245"/>
      <c r="GGA136" s="245"/>
      <c r="GGB136" s="245"/>
      <c r="GGC136" s="245"/>
      <c r="GGD136" s="245"/>
      <c r="GGE136" s="245"/>
      <c r="GGF136" s="245"/>
      <c r="GGG136" s="245"/>
      <c r="GGH136" s="245"/>
      <c r="GGI136" s="245"/>
      <c r="GGJ136" s="245"/>
      <c r="GGK136" s="245"/>
      <c r="GGL136" s="245"/>
      <c r="GGM136" s="245"/>
      <c r="GGN136" s="245"/>
      <c r="GGO136" s="245"/>
      <c r="GGP136" s="245"/>
      <c r="GGQ136" s="245"/>
      <c r="GGR136" s="245"/>
      <c r="GGS136" s="245"/>
      <c r="GGT136" s="245"/>
      <c r="GGU136" s="245"/>
      <c r="GGV136" s="245"/>
      <c r="GGW136" s="245"/>
      <c r="GGX136" s="245"/>
      <c r="GGY136" s="245"/>
      <c r="GGZ136" s="245"/>
      <c r="GHA136" s="245"/>
      <c r="GHB136" s="245"/>
      <c r="GHC136" s="245"/>
      <c r="GHD136" s="245"/>
      <c r="GHE136" s="245"/>
      <c r="GHF136" s="245"/>
      <c r="GHG136" s="245"/>
      <c r="GHH136" s="245"/>
      <c r="GHI136" s="245"/>
      <c r="GHJ136" s="245"/>
      <c r="GHK136" s="245"/>
      <c r="GHL136" s="245"/>
      <c r="GHM136" s="245"/>
      <c r="GHN136" s="245"/>
      <c r="GHO136" s="245"/>
      <c r="GHP136" s="245"/>
      <c r="GHQ136" s="245"/>
      <c r="GHR136" s="245"/>
      <c r="GHS136" s="245"/>
      <c r="GHT136" s="245"/>
      <c r="GHU136" s="245"/>
      <c r="GHV136" s="245"/>
      <c r="GHW136" s="245"/>
      <c r="GHX136" s="245"/>
      <c r="GHY136" s="245"/>
      <c r="GHZ136" s="245"/>
      <c r="GIA136" s="245"/>
      <c r="GIB136" s="245"/>
      <c r="GIC136" s="245"/>
      <c r="GID136" s="245"/>
      <c r="GIE136" s="245"/>
      <c r="GIF136" s="245"/>
      <c r="GIG136" s="245"/>
      <c r="GIH136" s="245"/>
      <c r="GII136" s="245"/>
      <c r="GIJ136" s="245"/>
      <c r="GIK136" s="245"/>
      <c r="GIL136" s="245"/>
      <c r="GIM136" s="245"/>
      <c r="GIN136" s="245"/>
      <c r="GIO136" s="245"/>
      <c r="GIP136" s="245"/>
      <c r="GIQ136" s="245"/>
      <c r="GIR136" s="245"/>
      <c r="GIS136" s="245"/>
      <c r="GIT136" s="245"/>
      <c r="GIU136" s="245"/>
      <c r="GIV136" s="245"/>
      <c r="GIW136" s="245"/>
      <c r="GIX136" s="245"/>
      <c r="GIY136" s="245"/>
      <c r="GIZ136" s="245"/>
      <c r="GJA136" s="245"/>
      <c r="GJB136" s="245"/>
      <c r="GJC136" s="245"/>
      <c r="GJD136" s="245"/>
      <c r="GJE136" s="245"/>
      <c r="GJF136" s="245"/>
      <c r="GJG136" s="245"/>
      <c r="GJH136" s="245"/>
      <c r="GJI136" s="245"/>
      <c r="GJJ136" s="245"/>
      <c r="GJK136" s="245"/>
      <c r="GJL136" s="245"/>
      <c r="GJM136" s="245"/>
      <c r="GJN136" s="245"/>
      <c r="GJO136" s="245"/>
      <c r="GJP136" s="245"/>
      <c r="GJQ136" s="245"/>
      <c r="GJR136" s="245"/>
      <c r="GJS136" s="245"/>
      <c r="GJT136" s="245"/>
      <c r="GJU136" s="245"/>
      <c r="GJV136" s="245"/>
      <c r="GJW136" s="245"/>
      <c r="GJX136" s="245"/>
      <c r="GJY136" s="245"/>
      <c r="GJZ136" s="245"/>
      <c r="GKA136" s="245"/>
      <c r="GKB136" s="245"/>
      <c r="GKC136" s="245"/>
      <c r="GKD136" s="245"/>
      <c r="GKE136" s="245"/>
      <c r="GKF136" s="245"/>
      <c r="GKG136" s="245"/>
      <c r="GKH136" s="245"/>
      <c r="GKI136" s="245"/>
      <c r="GKJ136" s="245"/>
      <c r="GKK136" s="245"/>
      <c r="GKL136" s="245"/>
      <c r="GKM136" s="245"/>
      <c r="GKN136" s="245"/>
      <c r="GKO136" s="245"/>
      <c r="GKP136" s="245"/>
      <c r="GKQ136" s="245"/>
      <c r="GKR136" s="245"/>
      <c r="GKS136" s="245"/>
      <c r="GKT136" s="245"/>
      <c r="GKU136" s="245"/>
      <c r="GKV136" s="245"/>
      <c r="GKW136" s="245"/>
      <c r="GKX136" s="245"/>
      <c r="GKY136" s="245"/>
      <c r="GKZ136" s="245"/>
      <c r="GLA136" s="245"/>
      <c r="GLB136" s="245"/>
      <c r="GLC136" s="245"/>
      <c r="GLD136" s="245"/>
      <c r="GLE136" s="245"/>
      <c r="GLF136" s="245"/>
      <c r="GLG136" s="245"/>
      <c r="GLH136" s="245"/>
      <c r="GLI136" s="245"/>
      <c r="GLJ136" s="245"/>
      <c r="GLK136" s="245"/>
      <c r="GLL136" s="245"/>
      <c r="GLM136" s="245"/>
      <c r="GLN136" s="245"/>
      <c r="GLO136" s="245"/>
      <c r="GLP136" s="245"/>
      <c r="GLQ136" s="245"/>
      <c r="GLR136" s="245"/>
      <c r="GLS136" s="245"/>
      <c r="GLT136" s="245"/>
      <c r="GLU136" s="245"/>
      <c r="GLV136" s="245"/>
      <c r="GLW136" s="245"/>
      <c r="GLX136" s="245"/>
      <c r="GLY136" s="245"/>
      <c r="GLZ136" s="245"/>
      <c r="GMA136" s="245"/>
      <c r="GMB136" s="245"/>
      <c r="GMC136" s="245"/>
      <c r="GMD136" s="245"/>
      <c r="GME136" s="245"/>
      <c r="GMF136" s="245"/>
      <c r="GMG136" s="245"/>
      <c r="GMH136" s="245"/>
      <c r="GMI136" s="245"/>
      <c r="GMJ136" s="245"/>
      <c r="GMK136" s="245"/>
      <c r="GML136" s="245"/>
      <c r="GMM136" s="245"/>
      <c r="GMN136" s="245"/>
      <c r="GMO136" s="245"/>
      <c r="GMP136" s="245"/>
      <c r="GMQ136" s="245"/>
      <c r="GMR136" s="245"/>
      <c r="GMS136" s="245"/>
      <c r="GMT136" s="245"/>
      <c r="GMU136" s="245"/>
      <c r="GMV136" s="245"/>
      <c r="GMW136" s="245"/>
      <c r="GMX136" s="245"/>
      <c r="GMY136" s="245"/>
      <c r="GMZ136" s="245"/>
      <c r="GNA136" s="245"/>
      <c r="GNB136" s="245"/>
      <c r="GNC136" s="245"/>
      <c r="GND136" s="245"/>
      <c r="GNE136" s="245"/>
      <c r="GNF136" s="245"/>
      <c r="GNG136" s="245"/>
      <c r="GNH136" s="245"/>
      <c r="GNI136" s="245"/>
      <c r="GNJ136" s="245"/>
      <c r="GNK136" s="245"/>
      <c r="GNL136" s="245"/>
      <c r="GNM136" s="245"/>
      <c r="GNN136" s="245"/>
      <c r="GNO136" s="245"/>
      <c r="GNP136" s="245"/>
      <c r="GNQ136" s="245"/>
      <c r="GNR136" s="245"/>
      <c r="GNS136" s="245"/>
      <c r="GNT136" s="245"/>
      <c r="GNU136" s="245"/>
      <c r="GNV136" s="245"/>
      <c r="GNW136" s="245"/>
      <c r="GNX136" s="245"/>
      <c r="GNY136" s="245"/>
      <c r="GNZ136" s="245"/>
      <c r="GOA136" s="245"/>
      <c r="GOB136" s="245"/>
      <c r="GOC136" s="245"/>
      <c r="GOD136" s="245"/>
      <c r="GOE136" s="245"/>
      <c r="GOF136" s="245"/>
      <c r="GOG136" s="245"/>
      <c r="GOH136" s="245"/>
      <c r="GOI136" s="245"/>
      <c r="GOJ136" s="245"/>
      <c r="GOK136" s="245"/>
      <c r="GOL136" s="245"/>
      <c r="GOM136" s="245"/>
      <c r="GON136" s="245"/>
      <c r="GOO136" s="245"/>
      <c r="GOP136" s="245"/>
      <c r="GOQ136" s="245"/>
      <c r="GOR136" s="245"/>
      <c r="GOS136" s="245"/>
      <c r="GOT136" s="245"/>
      <c r="GOU136" s="245"/>
      <c r="GOV136" s="245"/>
      <c r="GOW136" s="245"/>
      <c r="GOX136" s="245"/>
      <c r="GOY136" s="245"/>
      <c r="GOZ136" s="245"/>
      <c r="GPA136" s="245"/>
      <c r="GPB136" s="245"/>
      <c r="GPC136" s="245"/>
      <c r="GPD136" s="245"/>
      <c r="GPE136" s="245"/>
      <c r="GPF136" s="245"/>
      <c r="GPG136" s="245"/>
      <c r="GPH136" s="245"/>
      <c r="GPI136" s="245"/>
      <c r="GPJ136" s="245"/>
      <c r="GPK136" s="245"/>
      <c r="GPL136" s="245"/>
      <c r="GPM136" s="245"/>
      <c r="GPN136" s="245"/>
      <c r="GPO136" s="245"/>
      <c r="GPP136" s="245"/>
      <c r="GPQ136" s="245"/>
      <c r="GPR136" s="245"/>
      <c r="GPS136" s="245"/>
      <c r="GPT136" s="245"/>
      <c r="GPU136" s="245"/>
      <c r="GPV136" s="245"/>
      <c r="GPW136" s="245"/>
      <c r="GPX136" s="245"/>
      <c r="GPY136" s="245"/>
      <c r="GPZ136" s="245"/>
      <c r="GQA136" s="245"/>
      <c r="GQB136" s="245"/>
      <c r="GQC136" s="245"/>
      <c r="GQD136" s="245"/>
      <c r="GQE136" s="245"/>
      <c r="GQF136" s="245"/>
      <c r="GQG136" s="245"/>
      <c r="GQH136" s="245"/>
      <c r="GQI136" s="245"/>
      <c r="GQJ136" s="245"/>
      <c r="GQK136" s="245"/>
      <c r="GQL136" s="245"/>
      <c r="GQM136" s="245"/>
      <c r="GQN136" s="245"/>
      <c r="GQO136" s="245"/>
      <c r="GQP136" s="245"/>
      <c r="GQQ136" s="245"/>
      <c r="GQR136" s="245"/>
      <c r="GQS136" s="245"/>
      <c r="GQT136" s="245"/>
      <c r="GQU136" s="245"/>
      <c r="GQV136" s="245"/>
      <c r="GQW136" s="245"/>
      <c r="GQX136" s="245"/>
      <c r="GQY136" s="245"/>
      <c r="GQZ136" s="245"/>
      <c r="GRA136" s="245"/>
      <c r="GRB136" s="245"/>
      <c r="GRC136" s="245"/>
      <c r="GRD136" s="245"/>
      <c r="GRE136" s="245"/>
      <c r="GRF136" s="245"/>
      <c r="GRG136" s="245"/>
      <c r="GRH136" s="245"/>
      <c r="GRI136" s="245"/>
      <c r="GRJ136" s="245"/>
      <c r="GRK136" s="245"/>
      <c r="GRL136" s="245"/>
      <c r="GRM136" s="245"/>
      <c r="GRN136" s="245"/>
      <c r="GRO136" s="245"/>
      <c r="GRP136" s="245"/>
      <c r="GRQ136" s="245"/>
      <c r="GRR136" s="245"/>
      <c r="GRS136" s="245"/>
      <c r="GRT136" s="245"/>
      <c r="GRU136" s="245"/>
      <c r="GRV136" s="245"/>
      <c r="GRW136" s="245"/>
      <c r="GRX136" s="245"/>
      <c r="GRY136" s="245"/>
      <c r="GRZ136" s="245"/>
      <c r="GSA136" s="245"/>
      <c r="GSB136" s="245"/>
      <c r="GSC136" s="245"/>
      <c r="GSD136" s="245"/>
      <c r="GSE136" s="245"/>
      <c r="GSF136" s="245"/>
      <c r="GSG136" s="245"/>
      <c r="GSH136" s="245"/>
      <c r="GSI136" s="245"/>
      <c r="GSJ136" s="245"/>
      <c r="GSK136" s="245"/>
      <c r="GSL136" s="245"/>
      <c r="GSM136" s="245"/>
      <c r="GSN136" s="245"/>
      <c r="GSO136" s="245"/>
      <c r="GSP136" s="245"/>
      <c r="GSQ136" s="245"/>
      <c r="GSR136" s="245"/>
      <c r="GSS136" s="245"/>
      <c r="GST136" s="245"/>
      <c r="GSU136" s="245"/>
      <c r="GSV136" s="245"/>
      <c r="GSW136" s="245"/>
      <c r="GSX136" s="245"/>
      <c r="GSY136" s="245"/>
      <c r="GSZ136" s="245"/>
      <c r="GTA136" s="245"/>
      <c r="GTB136" s="245"/>
      <c r="GTC136" s="245"/>
      <c r="GTD136" s="245"/>
      <c r="GTE136" s="245"/>
      <c r="GTF136" s="245"/>
      <c r="GTG136" s="245"/>
      <c r="GTH136" s="245"/>
      <c r="GTI136" s="245"/>
      <c r="GTJ136" s="245"/>
      <c r="GTK136" s="245"/>
      <c r="GTL136" s="245"/>
      <c r="GTM136" s="245"/>
      <c r="GTN136" s="245"/>
      <c r="GTO136" s="245"/>
      <c r="GTP136" s="245"/>
      <c r="GTQ136" s="245"/>
      <c r="GTR136" s="245"/>
      <c r="GTS136" s="245"/>
      <c r="GTT136" s="245"/>
      <c r="GTU136" s="245"/>
      <c r="GTV136" s="245"/>
      <c r="GTW136" s="245"/>
      <c r="GTX136" s="245"/>
      <c r="GTY136" s="245"/>
      <c r="GTZ136" s="245"/>
      <c r="GUA136" s="245"/>
      <c r="GUB136" s="245"/>
      <c r="GUC136" s="245"/>
      <c r="GUD136" s="245"/>
      <c r="GUE136" s="245"/>
      <c r="GUF136" s="245"/>
      <c r="GUG136" s="245"/>
      <c r="GUH136" s="245"/>
      <c r="GUI136" s="245"/>
      <c r="GUJ136" s="245"/>
      <c r="GUK136" s="245"/>
      <c r="GUL136" s="245"/>
      <c r="GUM136" s="245"/>
      <c r="GUN136" s="245"/>
      <c r="GUO136" s="245"/>
      <c r="GUP136" s="245"/>
      <c r="GUQ136" s="245"/>
      <c r="GUR136" s="245"/>
      <c r="GUS136" s="245"/>
      <c r="GUT136" s="245"/>
      <c r="GUU136" s="245"/>
      <c r="GUV136" s="245"/>
      <c r="GUW136" s="245"/>
      <c r="GUX136" s="245"/>
      <c r="GUY136" s="245"/>
      <c r="GUZ136" s="245"/>
      <c r="GVA136" s="245"/>
      <c r="GVB136" s="245"/>
      <c r="GVC136" s="245"/>
      <c r="GVD136" s="245"/>
      <c r="GVE136" s="245"/>
      <c r="GVF136" s="245"/>
      <c r="GVG136" s="245"/>
      <c r="GVH136" s="245"/>
      <c r="GVI136" s="245"/>
      <c r="GVJ136" s="245"/>
      <c r="GVK136" s="245"/>
      <c r="GVL136" s="245"/>
      <c r="GVM136" s="245"/>
      <c r="GVN136" s="245"/>
      <c r="GVO136" s="245"/>
      <c r="GVP136" s="245"/>
      <c r="GVQ136" s="245"/>
      <c r="GVR136" s="245"/>
      <c r="GVS136" s="245"/>
      <c r="GVT136" s="245"/>
      <c r="GVU136" s="245"/>
      <c r="GVV136" s="245"/>
      <c r="GVW136" s="245"/>
      <c r="GVX136" s="245"/>
      <c r="GVY136" s="245"/>
      <c r="GVZ136" s="245"/>
      <c r="GWA136" s="245"/>
      <c r="GWB136" s="245"/>
      <c r="GWC136" s="245"/>
      <c r="GWD136" s="245"/>
      <c r="GWE136" s="245"/>
      <c r="GWF136" s="245"/>
      <c r="GWG136" s="245"/>
      <c r="GWH136" s="245"/>
      <c r="GWI136" s="245"/>
      <c r="GWJ136" s="245"/>
      <c r="GWK136" s="245"/>
      <c r="GWL136" s="245"/>
      <c r="GWM136" s="245"/>
      <c r="GWN136" s="245"/>
      <c r="GWO136" s="245"/>
      <c r="GWP136" s="245"/>
      <c r="GWQ136" s="245"/>
      <c r="GWR136" s="245"/>
      <c r="GWS136" s="245"/>
      <c r="GWT136" s="245"/>
      <c r="GWU136" s="245"/>
      <c r="GWV136" s="245"/>
      <c r="GWW136" s="245"/>
      <c r="GWX136" s="245"/>
      <c r="GWY136" s="245"/>
      <c r="GWZ136" s="245"/>
      <c r="GXA136" s="245"/>
      <c r="GXB136" s="245"/>
      <c r="GXC136" s="245"/>
      <c r="GXD136" s="245"/>
      <c r="GXE136" s="245"/>
      <c r="GXF136" s="245"/>
      <c r="GXG136" s="245"/>
      <c r="GXH136" s="245"/>
      <c r="GXI136" s="245"/>
      <c r="GXJ136" s="245"/>
      <c r="GXK136" s="245"/>
      <c r="GXL136" s="245"/>
      <c r="GXM136" s="245"/>
      <c r="GXN136" s="245"/>
      <c r="GXO136" s="245"/>
      <c r="GXP136" s="245"/>
      <c r="GXQ136" s="245"/>
      <c r="GXR136" s="245"/>
      <c r="GXS136" s="245"/>
      <c r="GXT136" s="245"/>
      <c r="GXU136" s="245"/>
      <c r="GXV136" s="245"/>
      <c r="GXW136" s="245"/>
      <c r="GXX136" s="245"/>
      <c r="GXY136" s="245"/>
      <c r="GXZ136" s="245"/>
      <c r="GYA136" s="245"/>
      <c r="GYB136" s="245"/>
      <c r="GYC136" s="245"/>
      <c r="GYD136" s="245"/>
      <c r="GYE136" s="245"/>
      <c r="GYF136" s="245"/>
      <c r="GYG136" s="245"/>
      <c r="GYH136" s="245"/>
      <c r="GYI136" s="245"/>
      <c r="GYJ136" s="245"/>
      <c r="GYK136" s="245"/>
      <c r="GYL136" s="245"/>
      <c r="GYM136" s="245"/>
      <c r="GYN136" s="245"/>
      <c r="GYO136" s="245"/>
      <c r="GYP136" s="245"/>
      <c r="GYQ136" s="245"/>
      <c r="GYR136" s="245"/>
      <c r="GYS136" s="245"/>
      <c r="GYT136" s="245"/>
      <c r="GYU136" s="245"/>
      <c r="GYV136" s="245"/>
      <c r="GYW136" s="245"/>
      <c r="GYX136" s="245"/>
      <c r="GYY136" s="245"/>
      <c r="GYZ136" s="245"/>
      <c r="GZA136" s="245"/>
      <c r="GZB136" s="245"/>
      <c r="GZC136" s="245"/>
      <c r="GZD136" s="245"/>
      <c r="GZE136" s="245"/>
      <c r="GZF136" s="245"/>
      <c r="GZG136" s="245"/>
      <c r="GZH136" s="245"/>
      <c r="GZI136" s="245"/>
      <c r="GZJ136" s="245"/>
      <c r="GZK136" s="245"/>
      <c r="GZL136" s="245"/>
      <c r="GZM136" s="245"/>
      <c r="GZN136" s="245"/>
      <c r="GZO136" s="245"/>
      <c r="GZP136" s="245"/>
      <c r="GZQ136" s="245"/>
      <c r="GZR136" s="245"/>
      <c r="GZS136" s="245"/>
      <c r="GZT136" s="245"/>
      <c r="GZU136" s="245"/>
      <c r="GZV136" s="245"/>
      <c r="GZW136" s="245"/>
      <c r="GZX136" s="245"/>
      <c r="GZY136" s="245"/>
      <c r="GZZ136" s="245"/>
      <c r="HAA136" s="245"/>
      <c r="HAB136" s="245"/>
      <c r="HAC136" s="245"/>
      <c r="HAD136" s="245"/>
      <c r="HAE136" s="245"/>
      <c r="HAF136" s="245"/>
      <c r="HAG136" s="245"/>
      <c r="HAH136" s="245"/>
      <c r="HAI136" s="245"/>
      <c r="HAJ136" s="245"/>
      <c r="HAK136" s="245"/>
      <c r="HAL136" s="245"/>
      <c r="HAM136" s="245"/>
      <c r="HAN136" s="245"/>
      <c r="HAO136" s="245"/>
      <c r="HAP136" s="245"/>
      <c r="HAQ136" s="245"/>
      <c r="HAR136" s="245"/>
      <c r="HAS136" s="245"/>
      <c r="HAT136" s="245"/>
      <c r="HAU136" s="245"/>
      <c r="HAV136" s="245"/>
      <c r="HAW136" s="245"/>
      <c r="HAX136" s="245"/>
      <c r="HAY136" s="245"/>
      <c r="HAZ136" s="245"/>
      <c r="HBA136" s="245"/>
      <c r="HBB136" s="245"/>
      <c r="HBC136" s="245"/>
      <c r="HBD136" s="245"/>
      <c r="HBE136" s="245"/>
      <c r="HBF136" s="245"/>
      <c r="HBG136" s="245"/>
      <c r="HBH136" s="245"/>
      <c r="HBI136" s="245"/>
      <c r="HBJ136" s="245"/>
      <c r="HBK136" s="245"/>
      <c r="HBL136" s="245"/>
      <c r="HBM136" s="245"/>
      <c r="HBN136" s="245"/>
      <c r="HBO136" s="245"/>
      <c r="HBP136" s="245"/>
      <c r="HBQ136" s="245"/>
      <c r="HBR136" s="245"/>
      <c r="HBS136" s="245"/>
      <c r="HBT136" s="245"/>
      <c r="HBU136" s="245"/>
      <c r="HBV136" s="245"/>
      <c r="HBW136" s="245"/>
      <c r="HBX136" s="245"/>
      <c r="HBY136" s="245"/>
      <c r="HBZ136" s="245"/>
      <c r="HCA136" s="245"/>
      <c r="HCB136" s="245"/>
      <c r="HCC136" s="245"/>
      <c r="HCD136" s="245"/>
      <c r="HCE136" s="245"/>
      <c r="HCF136" s="245"/>
      <c r="HCG136" s="245"/>
      <c r="HCH136" s="245"/>
      <c r="HCI136" s="245"/>
      <c r="HCJ136" s="245"/>
      <c r="HCK136" s="245"/>
      <c r="HCL136" s="245"/>
      <c r="HCM136" s="245"/>
      <c r="HCN136" s="245"/>
      <c r="HCO136" s="245"/>
      <c r="HCP136" s="245"/>
      <c r="HCQ136" s="245"/>
      <c r="HCR136" s="245"/>
      <c r="HCS136" s="245"/>
      <c r="HCT136" s="245"/>
      <c r="HCU136" s="245"/>
      <c r="HCV136" s="245"/>
      <c r="HCW136" s="245"/>
      <c r="HCX136" s="245"/>
      <c r="HCY136" s="245"/>
      <c r="HCZ136" s="245"/>
      <c r="HDA136" s="245"/>
      <c r="HDB136" s="245"/>
      <c r="HDC136" s="245"/>
      <c r="HDD136" s="245"/>
      <c r="HDE136" s="245"/>
      <c r="HDF136" s="245"/>
      <c r="HDG136" s="245"/>
      <c r="HDH136" s="245"/>
      <c r="HDI136" s="245"/>
      <c r="HDJ136" s="245"/>
      <c r="HDK136" s="245"/>
      <c r="HDL136" s="245"/>
      <c r="HDM136" s="245"/>
      <c r="HDN136" s="245"/>
      <c r="HDO136" s="245"/>
      <c r="HDP136" s="245"/>
      <c r="HDQ136" s="245"/>
      <c r="HDR136" s="245"/>
      <c r="HDS136" s="245"/>
      <c r="HDT136" s="245"/>
      <c r="HDU136" s="245"/>
      <c r="HDV136" s="245"/>
      <c r="HDW136" s="245"/>
      <c r="HDX136" s="245"/>
      <c r="HDY136" s="245"/>
      <c r="HDZ136" s="245"/>
      <c r="HEA136" s="245"/>
      <c r="HEB136" s="245"/>
      <c r="HEC136" s="245"/>
      <c r="HED136" s="245"/>
      <c r="HEE136" s="245"/>
      <c r="HEF136" s="245"/>
      <c r="HEG136" s="245"/>
      <c r="HEH136" s="245"/>
      <c r="HEI136" s="245"/>
      <c r="HEJ136" s="245"/>
      <c r="HEK136" s="245"/>
      <c r="HEL136" s="245"/>
      <c r="HEM136" s="245"/>
      <c r="HEN136" s="245"/>
      <c r="HEO136" s="245"/>
      <c r="HEP136" s="245"/>
      <c r="HEQ136" s="245"/>
      <c r="HER136" s="245"/>
      <c r="HES136" s="245"/>
      <c r="HET136" s="245"/>
      <c r="HEU136" s="245"/>
      <c r="HEV136" s="245"/>
      <c r="HEW136" s="245"/>
      <c r="HEX136" s="245"/>
      <c r="HEY136" s="245"/>
      <c r="HEZ136" s="245"/>
      <c r="HFA136" s="245"/>
      <c r="HFB136" s="245"/>
      <c r="HFC136" s="245"/>
      <c r="HFD136" s="245"/>
      <c r="HFE136" s="245"/>
      <c r="HFF136" s="245"/>
      <c r="HFG136" s="245"/>
      <c r="HFH136" s="245"/>
      <c r="HFI136" s="245"/>
      <c r="HFJ136" s="245"/>
      <c r="HFK136" s="245"/>
      <c r="HFL136" s="245"/>
      <c r="HFM136" s="245"/>
      <c r="HFN136" s="245"/>
      <c r="HFO136" s="245"/>
      <c r="HFP136" s="245"/>
      <c r="HFQ136" s="245"/>
      <c r="HFR136" s="245"/>
      <c r="HFS136" s="245"/>
      <c r="HFT136" s="245"/>
      <c r="HFU136" s="245"/>
      <c r="HFV136" s="245"/>
      <c r="HFW136" s="245"/>
      <c r="HFX136" s="245"/>
      <c r="HFY136" s="245"/>
      <c r="HFZ136" s="245"/>
      <c r="HGA136" s="245"/>
      <c r="HGB136" s="245"/>
      <c r="HGC136" s="245"/>
      <c r="HGD136" s="245"/>
      <c r="HGE136" s="245"/>
      <c r="HGF136" s="245"/>
      <c r="HGG136" s="245"/>
      <c r="HGH136" s="245"/>
      <c r="HGI136" s="245"/>
      <c r="HGJ136" s="245"/>
      <c r="HGK136" s="245"/>
      <c r="HGL136" s="245"/>
      <c r="HGM136" s="245"/>
      <c r="HGN136" s="245"/>
      <c r="HGO136" s="245"/>
      <c r="HGP136" s="245"/>
      <c r="HGQ136" s="245"/>
      <c r="HGR136" s="245"/>
      <c r="HGS136" s="245"/>
      <c r="HGT136" s="245"/>
      <c r="HGU136" s="245"/>
      <c r="HGV136" s="245"/>
      <c r="HGW136" s="245"/>
      <c r="HGX136" s="245"/>
      <c r="HGY136" s="245"/>
      <c r="HGZ136" s="245"/>
      <c r="HHA136" s="245"/>
      <c r="HHB136" s="245"/>
      <c r="HHC136" s="245"/>
      <c r="HHD136" s="245"/>
      <c r="HHE136" s="245"/>
      <c r="HHF136" s="245"/>
      <c r="HHG136" s="245"/>
      <c r="HHH136" s="245"/>
      <c r="HHI136" s="245"/>
      <c r="HHJ136" s="245"/>
      <c r="HHK136" s="245"/>
      <c r="HHL136" s="245"/>
      <c r="HHM136" s="245"/>
      <c r="HHN136" s="245"/>
      <c r="HHO136" s="245"/>
      <c r="HHP136" s="245"/>
      <c r="HHQ136" s="245"/>
      <c r="HHR136" s="245"/>
      <c r="HHS136" s="245"/>
      <c r="HHT136" s="245"/>
      <c r="HHU136" s="245"/>
      <c r="HHV136" s="245"/>
      <c r="HHW136" s="245"/>
      <c r="HHX136" s="245"/>
      <c r="HHY136" s="245"/>
      <c r="HHZ136" s="245"/>
      <c r="HIA136" s="245"/>
      <c r="HIB136" s="245"/>
      <c r="HIC136" s="245"/>
      <c r="HID136" s="245"/>
      <c r="HIE136" s="245"/>
      <c r="HIF136" s="245"/>
      <c r="HIG136" s="245"/>
      <c r="HIH136" s="245"/>
      <c r="HII136" s="245"/>
      <c r="HIJ136" s="245"/>
      <c r="HIK136" s="245"/>
      <c r="HIL136" s="245"/>
      <c r="HIM136" s="245"/>
      <c r="HIN136" s="245"/>
      <c r="HIO136" s="245"/>
      <c r="HIP136" s="245"/>
      <c r="HIQ136" s="245"/>
      <c r="HIR136" s="245"/>
      <c r="HIS136" s="245"/>
      <c r="HIT136" s="245"/>
      <c r="HIU136" s="245"/>
      <c r="HIV136" s="245"/>
      <c r="HIW136" s="245"/>
      <c r="HIX136" s="245"/>
      <c r="HIY136" s="245"/>
      <c r="HIZ136" s="245"/>
      <c r="HJA136" s="245"/>
      <c r="HJB136" s="245"/>
      <c r="HJC136" s="245"/>
      <c r="HJD136" s="245"/>
      <c r="HJE136" s="245"/>
      <c r="HJF136" s="245"/>
      <c r="HJG136" s="245"/>
      <c r="HJH136" s="245"/>
      <c r="HJI136" s="245"/>
      <c r="HJJ136" s="245"/>
      <c r="HJK136" s="245"/>
      <c r="HJL136" s="245"/>
      <c r="HJM136" s="245"/>
      <c r="HJN136" s="245"/>
      <c r="HJO136" s="245"/>
      <c r="HJP136" s="245"/>
      <c r="HJQ136" s="245"/>
      <c r="HJR136" s="245"/>
      <c r="HJS136" s="245"/>
      <c r="HJT136" s="245"/>
      <c r="HJU136" s="245"/>
      <c r="HJV136" s="245"/>
      <c r="HJW136" s="245"/>
      <c r="HJX136" s="245"/>
      <c r="HJY136" s="245"/>
      <c r="HJZ136" s="245"/>
      <c r="HKA136" s="245"/>
      <c r="HKB136" s="245"/>
      <c r="HKC136" s="245"/>
      <c r="HKD136" s="245"/>
      <c r="HKE136" s="245"/>
      <c r="HKF136" s="245"/>
      <c r="HKG136" s="245"/>
      <c r="HKH136" s="245"/>
      <c r="HKI136" s="245"/>
      <c r="HKJ136" s="245"/>
      <c r="HKK136" s="245"/>
      <c r="HKL136" s="245"/>
      <c r="HKM136" s="245"/>
      <c r="HKN136" s="245"/>
      <c r="HKO136" s="245"/>
      <c r="HKP136" s="245"/>
      <c r="HKQ136" s="245"/>
      <c r="HKR136" s="245"/>
      <c r="HKS136" s="245"/>
      <c r="HKT136" s="245"/>
      <c r="HKU136" s="245"/>
      <c r="HKV136" s="245"/>
      <c r="HKW136" s="245"/>
      <c r="HKX136" s="245"/>
      <c r="HKY136" s="245"/>
      <c r="HKZ136" s="245"/>
      <c r="HLA136" s="245"/>
      <c r="HLB136" s="245"/>
      <c r="HLC136" s="245"/>
      <c r="HLD136" s="245"/>
      <c r="HLE136" s="245"/>
      <c r="HLF136" s="245"/>
      <c r="HLG136" s="245"/>
      <c r="HLH136" s="245"/>
      <c r="HLI136" s="245"/>
      <c r="HLJ136" s="245"/>
      <c r="HLK136" s="245"/>
      <c r="HLL136" s="245"/>
      <c r="HLM136" s="245"/>
      <c r="HLN136" s="245"/>
      <c r="HLO136" s="245"/>
      <c r="HLP136" s="245"/>
      <c r="HLQ136" s="245"/>
      <c r="HLR136" s="245"/>
      <c r="HLS136" s="245"/>
      <c r="HLT136" s="245"/>
      <c r="HLU136" s="245"/>
      <c r="HLV136" s="245"/>
      <c r="HLW136" s="245"/>
      <c r="HLX136" s="245"/>
      <c r="HLY136" s="245"/>
      <c r="HLZ136" s="245"/>
      <c r="HMA136" s="245"/>
      <c r="HMB136" s="245"/>
      <c r="HMC136" s="245"/>
      <c r="HMD136" s="245"/>
      <c r="HME136" s="245"/>
      <c r="HMF136" s="245"/>
      <c r="HMG136" s="245"/>
      <c r="HMH136" s="245"/>
      <c r="HMI136" s="245"/>
      <c r="HMJ136" s="245"/>
      <c r="HMK136" s="245"/>
      <c r="HML136" s="245"/>
      <c r="HMM136" s="245"/>
      <c r="HMN136" s="245"/>
      <c r="HMO136" s="245"/>
      <c r="HMP136" s="245"/>
      <c r="HMQ136" s="245"/>
      <c r="HMR136" s="245"/>
      <c r="HMS136" s="245"/>
      <c r="HMT136" s="245"/>
      <c r="HMU136" s="245"/>
      <c r="HMV136" s="245"/>
      <c r="HMW136" s="245"/>
      <c r="HMX136" s="245"/>
      <c r="HMY136" s="245"/>
      <c r="HMZ136" s="245"/>
      <c r="HNA136" s="245"/>
      <c r="HNB136" s="245"/>
      <c r="HNC136" s="245"/>
      <c r="HND136" s="245"/>
      <c r="HNE136" s="245"/>
      <c r="HNF136" s="245"/>
      <c r="HNG136" s="245"/>
      <c r="HNH136" s="245"/>
      <c r="HNI136" s="245"/>
      <c r="HNJ136" s="245"/>
      <c r="HNK136" s="245"/>
      <c r="HNL136" s="245"/>
      <c r="HNM136" s="245"/>
      <c r="HNN136" s="245"/>
      <c r="HNO136" s="245"/>
      <c r="HNP136" s="245"/>
      <c r="HNQ136" s="245"/>
      <c r="HNR136" s="245"/>
      <c r="HNS136" s="245"/>
      <c r="HNT136" s="245"/>
      <c r="HNU136" s="245"/>
      <c r="HNV136" s="245"/>
      <c r="HNW136" s="245"/>
      <c r="HNX136" s="245"/>
      <c r="HNY136" s="245"/>
      <c r="HNZ136" s="245"/>
      <c r="HOA136" s="245"/>
      <c r="HOB136" s="245"/>
      <c r="HOC136" s="245"/>
      <c r="HOD136" s="245"/>
      <c r="HOE136" s="245"/>
      <c r="HOF136" s="245"/>
      <c r="HOG136" s="245"/>
      <c r="HOH136" s="245"/>
      <c r="HOI136" s="245"/>
      <c r="HOJ136" s="245"/>
      <c r="HOK136" s="245"/>
      <c r="HOL136" s="245"/>
      <c r="HOM136" s="245"/>
      <c r="HON136" s="245"/>
      <c r="HOO136" s="245"/>
      <c r="HOP136" s="245"/>
      <c r="HOQ136" s="245"/>
      <c r="HOR136" s="245"/>
      <c r="HOS136" s="245"/>
      <c r="HOT136" s="245"/>
      <c r="HOU136" s="245"/>
      <c r="HOV136" s="245"/>
      <c r="HOW136" s="245"/>
      <c r="HOX136" s="245"/>
      <c r="HOY136" s="245"/>
      <c r="HOZ136" s="245"/>
      <c r="HPA136" s="245"/>
      <c r="HPB136" s="245"/>
      <c r="HPC136" s="245"/>
      <c r="HPD136" s="245"/>
      <c r="HPE136" s="245"/>
      <c r="HPF136" s="245"/>
      <c r="HPG136" s="245"/>
      <c r="HPH136" s="245"/>
      <c r="HPI136" s="245"/>
      <c r="HPJ136" s="245"/>
      <c r="HPK136" s="245"/>
      <c r="HPL136" s="245"/>
      <c r="HPM136" s="245"/>
      <c r="HPN136" s="245"/>
      <c r="HPO136" s="245"/>
      <c r="HPP136" s="245"/>
      <c r="HPQ136" s="245"/>
      <c r="HPR136" s="245"/>
      <c r="HPS136" s="245"/>
      <c r="HPT136" s="245"/>
      <c r="HPU136" s="245"/>
      <c r="HPV136" s="245"/>
      <c r="HPW136" s="245"/>
      <c r="HPX136" s="245"/>
      <c r="HPY136" s="245"/>
      <c r="HPZ136" s="245"/>
      <c r="HQA136" s="245"/>
      <c r="HQB136" s="245"/>
      <c r="HQC136" s="245"/>
      <c r="HQD136" s="245"/>
      <c r="HQE136" s="245"/>
      <c r="HQF136" s="245"/>
      <c r="HQG136" s="245"/>
      <c r="HQH136" s="245"/>
      <c r="HQI136" s="245"/>
      <c r="HQJ136" s="245"/>
      <c r="HQK136" s="245"/>
      <c r="HQL136" s="245"/>
      <c r="HQM136" s="245"/>
      <c r="HQN136" s="245"/>
      <c r="HQO136" s="245"/>
      <c r="HQP136" s="245"/>
      <c r="HQQ136" s="245"/>
      <c r="HQR136" s="245"/>
      <c r="HQS136" s="245"/>
      <c r="HQT136" s="245"/>
      <c r="HQU136" s="245"/>
      <c r="HQV136" s="245"/>
      <c r="HQW136" s="245"/>
      <c r="HQX136" s="245"/>
      <c r="HQY136" s="245"/>
      <c r="HQZ136" s="245"/>
      <c r="HRA136" s="245"/>
      <c r="HRB136" s="245"/>
      <c r="HRC136" s="245"/>
      <c r="HRD136" s="245"/>
      <c r="HRE136" s="245"/>
      <c r="HRF136" s="245"/>
      <c r="HRG136" s="245"/>
      <c r="HRH136" s="245"/>
      <c r="HRI136" s="245"/>
      <c r="HRJ136" s="245"/>
      <c r="HRK136" s="245"/>
      <c r="HRL136" s="245"/>
      <c r="HRM136" s="245"/>
      <c r="HRN136" s="245"/>
      <c r="HRO136" s="245"/>
      <c r="HRP136" s="245"/>
      <c r="HRQ136" s="245"/>
      <c r="HRR136" s="245"/>
      <c r="HRS136" s="245"/>
      <c r="HRT136" s="245"/>
      <c r="HRU136" s="245"/>
      <c r="HRV136" s="245"/>
      <c r="HRW136" s="245"/>
      <c r="HRX136" s="245"/>
      <c r="HRY136" s="245"/>
      <c r="HRZ136" s="245"/>
      <c r="HSA136" s="245"/>
      <c r="HSB136" s="245"/>
      <c r="HSC136" s="245"/>
      <c r="HSD136" s="245"/>
      <c r="HSE136" s="245"/>
      <c r="HSF136" s="245"/>
      <c r="HSG136" s="245"/>
      <c r="HSH136" s="245"/>
      <c r="HSI136" s="245"/>
      <c r="HSJ136" s="245"/>
      <c r="HSK136" s="245"/>
      <c r="HSL136" s="245"/>
      <c r="HSM136" s="245"/>
      <c r="HSN136" s="245"/>
      <c r="HSO136" s="245"/>
      <c r="HSP136" s="245"/>
      <c r="HSQ136" s="245"/>
      <c r="HSR136" s="245"/>
      <c r="HSS136" s="245"/>
      <c r="HST136" s="245"/>
      <c r="HSU136" s="245"/>
      <c r="HSV136" s="245"/>
      <c r="HSW136" s="245"/>
      <c r="HSX136" s="245"/>
      <c r="HSY136" s="245"/>
      <c r="HSZ136" s="245"/>
      <c r="HTA136" s="245"/>
      <c r="HTB136" s="245"/>
      <c r="HTC136" s="245"/>
      <c r="HTD136" s="245"/>
      <c r="HTE136" s="245"/>
      <c r="HTF136" s="245"/>
      <c r="HTG136" s="245"/>
      <c r="HTH136" s="245"/>
      <c r="HTI136" s="245"/>
      <c r="HTJ136" s="245"/>
      <c r="HTK136" s="245"/>
      <c r="HTL136" s="245"/>
      <c r="HTM136" s="245"/>
      <c r="HTN136" s="245"/>
      <c r="HTO136" s="245"/>
      <c r="HTP136" s="245"/>
      <c r="HTQ136" s="245"/>
      <c r="HTR136" s="245"/>
      <c r="HTS136" s="245"/>
      <c r="HTT136" s="245"/>
      <c r="HTU136" s="245"/>
      <c r="HTV136" s="245"/>
      <c r="HTW136" s="245"/>
      <c r="HTX136" s="245"/>
      <c r="HTY136" s="245"/>
      <c r="HTZ136" s="245"/>
      <c r="HUA136" s="245"/>
      <c r="HUB136" s="245"/>
      <c r="HUC136" s="245"/>
      <c r="HUD136" s="245"/>
      <c r="HUE136" s="245"/>
      <c r="HUF136" s="245"/>
      <c r="HUG136" s="245"/>
      <c r="HUH136" s="245"/>
      <c r="HUI136" s="245"/>
      <c r="HUJ136" s="245"/>
      <c r="HUK136" s="245"/>
      <c r="HUL136" s="245"/>
      <c r="HUM136" s="245"/>
      <c r="HUN136" s="245"/>
      <c r="HUO136" s="245"/>
      <c r="HUP136" s="245"/>
      <c r="HUQ136" s="245"/>
      <c r="HUR136" s="245"/>
      <c r="HUS136" s="245"/>
      <c r="HUT136" s="245"/>
      <c r="HUU136" s="245"/>
      <c r="HUV136" s="245"/>
      <c r="HUW136" s="245"/>
      <c r="HUX136" s="245"/>
      <c r="HUY136" s="245"/>
      <c r="HUZ136" s="245"/>
      <c r="HVA136" s="245"/>
      <c r="HVB136" s="245"/>
      <c r="HVC136" s="245"/>
      <c r="HVD136" s="245"/>
      <c r="HVE136" s="245"/>
      <c r="HVF136" s="245"/>
      <c r="HVG136" s="245"/>
      <c r="HVH136" s="245"/>
      <c r="HVI136" s="245"/>
      <c r="HVJ136" s="245"/>
      <c r="HVK136" s="245"/>
      <c r="HVL136" s="245"/>
      <c r="HVM136" s="245"/>
      <c r="HVN136" s="245"/>
      <c r="HVO136" s="245"/>
      <c r="HVP136" s="245"/>
      <c r="HVQ136" s="245"/>
      <c r="HVR136" s="245"/>
      <c r="HVS136" s="245"/>
      <c r="HVT136" s="245"/>
      <c r="HVU136" s="245"/>
      <c r="HVV136" s="245"/>
      <c r="HVW136" s="245"/>
      <c r="HVX136" s="245"/>
      <c r="HVY136" s="245"/>
      <c r="HVZ136" s="245"/>
      <c r="HWA136" s="245"/>
      <c r="HWB136" s="245"/>
      <c r="HWC136" s="245"/>
      <c r="HWD136" s="245"/>
      <c r="HWE136" s="245"/>
      <c r="HWF136" s="245"/>
      <c r="HWG136" s="245"/>
      <c r="HWH136" s="245"/>
      <c r="HWI136" s="245"/>
      <c r="HWJ136" s="245"/>
      <c r="HWK136" s="245"/>
      <c r="HWL136" s="245"/>
      <c r="HWM136" s="245"/>
      <c r="HWN136" s="245"/>
      <c r="HWO136" s="245"/>
      <c r="HWP136" s="245"/>
      <c r="HWQ136" s="245"/>
      <c r="HWR136" s="245"/>
      <c r="HWS136" s="245"/>
      <c r="HWT136" s="245"/>
      <c r="HWU136" s="245"/>
      <c r="HWV136" s="245"/>
      <c r="HWW136" s="245"/>
      <c r="HWX136" s="245"/>
      <c r="HWY136" s="245"/>
      <c r="HWZ136" s="245"/>
      <c r="HXA136" s="245"/>
      <c r="HXB136" s="245"/>
      <c r="HXC136" s="245"/>
      <c r="HXD136" s="245"/>
      <c r="HXE136" s="245"/>
      <c r="HXF136" s="245"/>
      <c r="HXG136" s="245"/>
      <c r="HXH136" s="245"/>
      <c r="HXI136" s="245"/>
      <c r="HXJ136" s="245"/>
      <c r="HXK136" s="245"/>
      <c r="HXL136" s="245"/>
      <c r="HXM136" s="245"/>
      <c r="HXN136" s="245"/>
      <c r="HXO136" s="245"/>
      <c r="HXP136" s="245"/>
      <c r="HXQ136" s="245"/>
      <c r="HXR136" s="245"/>
      <c r="HXS136" s="245"/>
      <c r="HXT136" s="245"/>
      <c r="HXU136" s="245"/>
      <c r="HXV136" s="245"/>
      <c r="HXW136" s="245"/>
      <c r="HXX136" s="245"/>
      <c r="HXY136" s="245"/>
      <c r="HXZ136" s="245"/>
      <c r="HYA136" s="245"/>
      <c r="HYB136" s="245"/>
      <c r="HYC136" s="245"/>
      <c r="HYD136" s="245"/>
      <c r="HYE136" s="245"/>
      <c r="HYF136" s="245"/>
      <c r="HYG136" s="245"/>
      <c r="HYH136" s="245"/>
      <c r="HYI136" s="245"/>
      <c r="HYJ136" s="245"/>
      <c r="HYK136" s="245"/>
      <c r="HYL136" s="245"/>
      <c r="HYM136" s="245"/>
      <c r="HYN136" s="245"/>
      <c r="HYO136" s="245"/>
      <c r="HYP136" s="245"/>
      <c r="HYQ136" s="245"/>
      <c r="HYR136" s="245"/>
      <c r="HYS136" s="245"/>
      <c r="HYT136" s="245"/>
      <c r="HYU136" s="245"/>
      <c r="HYV136" s="245"/>
      <c r="HYW136" s="245"/>
      <c r="HYX136" s="245"/>
      <c r="HYY136" s="245"/>
      <c r="HYZ136" s="245"/>
      <c r="HZA136" s="245"/>
      <c r="HZB136" s="245"/>
      <c r="HZC136" s="245"/>
      <c r="HZD136" s="245"/>
      <c r="HZE136" s="245"/>
      <c r="HZF136" s="245"/>
      <c r="HZG136" s="245"/>
      <c r="HZH136" s="245"/>
      <c r="HZI136" s="245"/>
      <c r="HZJ136" s="245"/>
      <c r="HZK136" s="245"/>
      <c r="HZL136" s="245"/>
      <c r="HZM136" s="245"/>
      <c r="HZN136" s="245"/>
      <c r="HZO136" s="245"/>
      <c r="HZP136" s="245"/>
      <c r="HZQ136" s="245"/>
      <c r="HZR136" s="245"/>
      <c r="HZS136" s="245"/>
      <c r="HZT136" s="245"/>
      <c r="HZU136" s="245"/>
      <c r="HZV136" s="245"/>
      <c r="HZW136" s="245"/>
      <c r="HZX136" s="245"/>
      <c r="HZY136" s="245"/>
      <c r="HZZ136" s="245"/>
      <c r="IAA136" s="245"/>
      <c r="IAB136" s="245"/>
      <c r="IAC136" s="245"/>
      <c r="IAD136" s="245"/>
      <c r="IAE136" s="245"/>
      <c r="IAF136" s="245"/>
      <c r="IAG136" s="245"/>
      <c r="IAH136" s="245"/>
      <c r="IAI136" s="245"/>
      <c r="IAJ136" s="245"/>
      <c r="IAK136" s="245"/>
      <c r="IAL136" s="245"/>
      <c r="IAM136" s="245"/>
      <c r="IAN136" s="245"/>
      <c r="IAO136" s="245"/>
      <c r="IAP136" s="245"/>
      <c r="IAQ136" s="245"/>
      <c r="IAR136" s="245"/>
      <c r="IAS136" s="245"/>
      <c r="IAT136" s="245"/>
      <c r="IAU136" s="245"/>
      <c r="IAV136" s="245"/>
      <c r="IAW136" s="245"/>
      <c r="IAX136" s="245"/>
      <c r="IAY136" s="245"/>
      <c r="IAZ136" s="245"/>
      <c r="IBA136" s="245"/>
      <c r="IBB136" s="245"/>
      <c r="IBC136" s="245"/>
      <c r="IBD136" s="245"/>
      <c r="IBE136" s="245"/>
      <c r="IBF136" s="245"/>
      <c r="IBG136" s="245"/>
      <c r="IBH136" s="245"/>
      <c r="IBI136" s="245"/>
      <c r="IBJ136" s="245"/>
      <c r="IBK136" s="245"/>
      <c r="IBL136" s="245"/>
      <c r="IBM136" s="245"/>
      <c r="IBN136" s="245"/>
      <c r="IBO136" s="245"/>
      <c r="IBP136" s="245"/>
      <c r="IBQ136" s="245"/>
      <c r="IBR136" s="245"/>
      <c r="IBS136" s="245"/>
      <c r="IBT136" s="245"/>
      <c r="IBU136" s="245"/>
      <c r="IBV136" s="245"/>
      <c r="IBW136" s="245"/>
      <c r="IBX136" s="245"/>
      <c r="IBY136" s="245"/>
      <c r="IBZ136" s="245"/>
      <c r="ICA136" s="245"/>
      <c r="ICB136" s="245"/>
      <c r="ICC136" s="245"/>
      <c r="ICD136" s="245"/>
      <c r="ICE136" s="245"/>
      <c r="ICF136" s="245"/>
      <c r="ICG136" s="245"/>
      <c r="ICH136" s="245"/>
      <c r="ICI136" s="245"/>
      <c r="ICJ136" s="245"/>
      <c r="ICK136" s="245"/>
      <c r="ICL136" s="245"/>
      <c r="ICM136" s="245"/>
      <c r="ICN136" s="245"/>
      <c r="ICO136" s="245"/>
      <c r="ICP136" s="245"/>
      <c r="ICQ136" s="245"/>
      <c r="ICR136" s="245"/>
      <c r="ICS136" s="245"/>
      <c r="ICT136" s="245"/>
      <c r="ICU136" s="245"/>
      <c r="ICV136" s="245"/>
      <c r="ICW136" s="245"/>
      <c r="ICX136" s="245"/>
      <c r="ICY136" s="245"/>
      <c r="ICZ136" s="245"/>
      <c r="IDA136" s="245"/>
      <c r="IDB136" s="245"/>
      <c r="IDC136" s="245"/>
      <c r="IDD136" s="245"/>
      <c r="IDE136" s="245"/>
      <c r="IDF136" s="245"/>
      <c r="IDG136" s="245"/>
      <c r="IDH136" s="245"/>
      <c r="IDI136" s="245"/>
      <c r="IDJ136" s="245"/>
      <c r="IDK136" s="245"/>
      <c r="IDL136" s="245"/>
      <c r="IDM136" s="245"/>
      <c r="IDN136" s="245"/>
      <c r="IDO136" s="245"/>
      <c r="IDP136" s="245"/>
      <c r="IDQ136" s="245"/>
      <c r="IDR136" s="245"/>
      <c r="IDS136" s="245"/>
      <c r="IDT136" s="245"/>
      <c r="IDU136" s="245"/>
      <c r="IDV136" s="245"/>
      <c r="IDW136" s="245"/>
      <c r="IDX136" s="245"/>
      <c r="IDY136" s="245"/>
      <c r="IDZ136" s="245"/>
      <c r="IEA136" s="245"/>
      <c r="IEB136" s="245"/>
      <c r="IEC136" s="245"/>
      <c r="IED136" s="245"/>
      <c r="IEE136" s="245"/>
      <c r="IEF136" s="245"/>
      <c r="IEG136" s="245"/>
      <c r="IEH136" s="245"/>
      <c r="IEI136" s="245"/>
      <c r="IEJ136" s="245"/>
      <c r="IEK136" s="245"/>
      <c r="IEL136" s="245"/>
      <c r="IEM136" s="245"/>
      <c r="IEN136" s="245"/>
      <c r="IEO136" s="245"/>
      <c r="IEP136" s="245"/>
      <c r="IEQ136" s="245"/>
      <c r="IER136" s="245"/>
      <c r="IES136" s="245"/>
      <c r="IET136" s="245"/>
      <c r="IEU136" s="245"/>
      <c r="IEV136" s="245"/>
      <c r="IEW136" s="245"/>
      <c r="IEX136" s="245"/>
      <c r="IEY136" s="245"/>
      <c r="IEZ136" s="245"/>
      <c r="IFA136" s="245"/>
      <c r="IFB136" s="245"/>
      <c r="IFC136" s="245"/>
      <c r="IFD136" s="245"/>
      <c r="IFE136" s="245"/>
      <c r="IFF136" s="245"/>
      <c r="IFG136" s="245"/>
      <c r="IFH136" s="245"/>
      <c r="IFI136" s="245"/>
      <c r="IFJ136" s="245"/>
      <c r="IFK136" s="245"/>
      <c r="IFL136" s="245"/>
      <c r="IFM136" s="245"/>
      <c r="IFN136" s="245"/>
      <c r="IFO136" s="245"/>
      <c r="IFP136" s="245"/>
      <c r="IFQ136" s="245"/>
      <c r="IFR136" s="245"/>
      <c r="IFS136" s="245"/>
      <c r="IFT136" s="245"/>
      <c r="IFU136" s="245"/>
      <c r="IFV136" s="245"/>
      <c r="IFW136" s="245"/>
      <c r="IFX136" s="245"/>
      <c r="IFY136" s="245"/>
      <c r="IFZ136" s="245"/>
      <c r="IGA136" s="245"/>
      <c r="IGB136" s="245"/>
      <c r="IGC136" s="245"/>
      <c r="IGD136" s="245"/>
      <c r="IGE136" s="245"/>
      <c r="IGF136" s="245"/>
      <c r="IGG136" s="245"/>
      <c r="IGH136" s="245"/>
      <c r="IGI136" s="245"/>
      <c r="IGJ136" s="245"/>
      <c r="IGK136" s="245"/>
      <c r="IGL136" s="245"/>
      <c r="IGM136" s="245"/>
      <c r="IGN136" s="245"/>
      <c r="IGO136" s="245"/>
      <c r="IGP136" s="245"/>
      <c r="IGQ136" s="245"/>
      <c r="IGR136" s="245"/>
      <c r="IGS136" s="245"/>
      <c r="IGT136" s="245"/>
      <c r="IGU136" s="245"/>
      <c r="IGV136" s="245"/>
      <c r="IGW136" s="245"/>
      <c r="IGX136" s="245"/>
      <c r="IGY136" s="245"/>
      <c r="IGZ136" s="245"/>
      <c r="IHA136" s="245"/>
      <c r="IHB136" s="245"/>
      <c r="IHC136" s="245"/>
      <c r="IHD136" s="245"/>
      <c r="IHE136" s="245"/>
      <c r="IHF136" s="245"/>
      <c r="IHG136" s="245"/>
      <c r="IHH136" s="245"/>
      <c r="IHI136" s="245"/>
      <c r="IHJ136" s="245"/>
      <c r="IHK136" s="245"/>
      <c r="IHL136" s="245"/>
      <c r="IHM136" s="245"/>
      <c r="IHN136" s="245"/>
      <c r="IHO136" s="245"/>
      <c r="IHP136" s="245"/>
      <c r="IHQ136" s="245"/>
      <c r="IHR136" s="245"/>
      <c r="IHS136" s="245"/>
      <c r="IHT136" s="245"/>
      <c r="IHU136" s="245"/>
      <c r="IHV136" s="245"/>
      <c r="IHW136" s="245"/>
      <c r="IHX136" s="245"/>
      <c r="IHY136" s="245"/>
      <c r="IHZ136" s="245"/>
      <c r="IIA136" s="245"/>
      <c r="IIB136" s="245"/>
      <c r="IIC136" s="245"/>
      <c r="IID136" s="245"/>
      <c r="IIE136" s="245"/>
      <c r="IIF136" s="245"/>
      <c r="IIG136" s="245"/>
      <c r="IIH136" s="245"/>
      <c r="III136" s="245"/>
      <c r="IIJ136" s="245"/>
      <c r="IIK136" s="245"/>
      <c r="IIL136" s="245"/>
      <c r="IIM136" s="245"/>
      <c r="IIN136" s="245"/>
      <c r="IIO136" s="245"/>
      <c r="IIP136" s="245"/>
      <c r="IIQ136" s="245"/>
      <c r="IIR136" s="245"/>
      <c r="IIS136" s="245"/>
      <c r="IIT136" s="245"/>
      <c r="IIU136" s="245"/>
      <c r="IIV136" s="245"/>
      <c r="IIW136" s="245"/>
      <c r="IIX136" s="245"/>
      <c r="IIY136" s="245"/>
      <c r="IIZ136" s="245"/>
      <c r="IJA136" s="245"/>
      <c r="IJB136" s="245"/>
      <c r="IJC136" s="245"/>
      <c r="IJD136" s="245"/>
      <c r="IJE136" s="245"/>
      <c r="IJF136" s="245"/>
      <c r="IJG136" s="245"/>
      <c r="IJH136" s="245"/>
      <c r="IJI136" s="245"/>
      <c r="IJJ136" s="245"/>
      <c r="IJK136" s="245"/>
      <c r="IJL136" s="245"/>
      <c r="IJM136" s="245"/>
      <c r="IJN136" s="245"/>
      <c r="IJO136" s="245"/>
      <c r="IJP136" s="245"/>
      <c r="IJQ136" s="245"/>
      <c r="IJR136" s="245"/>
      <c r="IJS136" s="245"/>
      <c r="IJT136" s="245"/>
      <c r="IJU136" s="245"/>
      <c r="IJV136" s="245"/>
      <c r="IJW136" s="245"/>
      <c r="IJX136" s="245"/>
      <c r="IJY136" s="245"/>
      <c r="IJZ136" s="245"/>
      <c r="IKA136" s="245"/>
      <c r="IKB136" s="245"/>
      <c r="IKC136" s="245"/>
      <c r="IKD136" s="245"/>
      <c r="IKE136" s="245"/>
      <c r="IKF136" s="245"/>
      <c r="IKG136" s="245"/>
      <c r="IKH136" s="245"/>
      <c r="IKI136" s="245"/>
      <c r="IKJ136" s="245"/>
      <c r="IKK136" s="245"/>
      <c r="IKL136" s="245"/>
      <c r="IKM136" s="245"/>
      <c r="IKN136" s="245"/>
      <c r="IKO136" s="245"/>
      <c r="IKP136" s="245"/>
      <c r="IKQ136" s="245"/>
      <c r="IKR136" s="245"/>
      <c r="IKS136" s="245"/>
      <c r="IKT136" s="245"/>
      <c r="IKU136" s="245"/>
      <c r="IKV136" s="245"/>
      <c r="IKW136" s="245"/>
      <c r="IKX136" s="245"/>
      <c r="IKY136" s="245"/>
      <c r="IKZ136" s="245"/>
      <c r="ILA136" s="245"/>
      <c r="ILB136" s="245"/>
      <c r="ILC136" s="245"/>
      <c r="ILD136" s="245"/>
      <c r="ILE136" s="245"/>
      <c r="ILF136" s="245"/>
      <c r="ILG136" s="245"/>
      <c r="ILH136" s="245"/>
      <c r="ILI136" s="245"/>
      <c r="ILJ136" s="245"/>
      <c r="ILK136" s="245"/>
      <c r="ILL136" s="245"/>
      <c r="ILM136" s="245"/>
      <c r="ILN136" s="245"/>
      <c r="ILO136" s="245"/>
      <c r="ILP136" s="245"/>
      <c r="ILQ136" s="245"/>
      <c r="ILR136" s="245"/>
      <c r="ILS136" s="245"/>
      <c r="ILT136" s="245"/>
      <c r="ILU136" s="245"/>
      <c r="ILV136" s="245"/>
      <c r="ILW136" s="245"/>
      <c r="ILX136" s="245"/>
      <c r="ILY136" s="245"/>
      <c r="ILZ136" s="245"/>
      <c r="IMA136" s="245"/>
      <c r="IMB136" s="245"/>
      <c r="IMC136" s="245"/>
      <c r="IMD136" s="245"/>
      <c r="IME136" s="245"/>
      <c r="IMF136" s="245"/>
      <c r="IMG136" s="245"/>
      <c r="IMH136" s="245"/>
      <c r="IMI136" s="245"/>
      <c r="IMJ136" s="245"/>
      <c r="IMK136" s="245"/>
      <c r="IML136" s="245"/>
      <c r="IMM136" s="245"/>
      <c r="IMN136" s="245"/>
      <c r="IMO136" s="245"/>
      <c r="IMP136" s="245"/>
      <c r="IMQ136" s="245"/>
      <c r="IMR136" s="245"/>
      <c r="IMS136" s="245"/>
      <c r="IMT136" s="245"/>
      <c r="IMU136" s="245"/>
      <c r="IMV136" s="245"/>
      <c r="IMW136" s="245"/>
      <c r="IMX136" s="245"/>
      <c r="IMY136" s="245"/>
      <c r="IMZ136" s="245"/>
      <c r="INA136" s="245"/>
      <c r="INB136" s="245"/>
      <c r="INC136" s="245"/>
      <c r="IND136" s="245"/>
      <c r="INE136" s="245"/>
      <c r="INF136" s="245"/>
      <c r="ING136" s="245"/>
      <c r="INH136" s="245"/>
      <c r="INI136" s="245"/>
      <c r="INJ136" s="245"/>
      <c r="INK136" s="245"/>
      <c r="INL136" s="245"/>
      <c r="INM136" s="245"/>
      <c r="INN136" s="245"/>
      <c r="INO136" s="245"/>
      <c r="INP136" s="245"/>
      <c r="INQ136" s="245"/>
      <c r="INR136" s="245"/>
      <c r="INS136" s="245"/>
      <c r="INT136" s="245"/>
      <c r="INU136" s="245"/>
      <c r="INV136" s="245"/>
      <c r="INW136" s="245"/>
      <c r="INX136" s="245"/>
      <c r="INY136" s="245"/>
      <c r="INZ136" s="245"/>
      <c r="IOA136" s="245"/>
      <c r="IOB136" s="245"/>
      <c r="IOC136" s="245"/>
      <c r="IOD136" s="245"/>
      <c r="IOE136" s="245"/>
      <c r="IOF136" s="245"/>
      <c r="IOG136" s="245"/>
      <c r="IOH136" s="245"/>
      <c r="IOI136" s="245"/>
      <c r="IOJ136" s="245"/>
      <c r="IOK136" s="245"/>
      <c r="IOL136" s="245"/>
      <c r="IOM136" s="245"/>
      <c r="ION136" s="245"/>
      <c r="IOO136" s="245"/>
      <c r="IOP136" s="245"/>
      <c r="IOQ136" s="245"/>
      <c r="IOR136" s="245"/>
      <c r="IOS136" s="245"/>
      <c r="IOT136" s="245"/>
      <c r="IOU136" s="245"/>
      <c r="IOV136" s="245"/>
      <c r="IOW136" s="245"/>
      <c r="IOX136" s="245"/>
      <c r="IOY136" s="245"/>
      <c r="IOZ136" s="245"/>
      <c r="IPA136" s="245"/>
      <c r="IPB136" s="245"/>
      <c r="IPC136" s="245"/>
      <c r="IPD136" s="245"/>
      <c r="IPE136" s="245"/>
      <c r="IPF136" s="245"/>
      <c r="IPG136" s="245"/>
      <c r="IPH136" s="245"/>
      <c r="IPI136" s="245"/>
      <c r="IPJ136" s="245"/>
      <c r="IPK136" s="245"/>
      <c r="IPL136" s="245"/>
      <c r="IPM136" s="245"/>
      <c r="IPN136" s="245"/>
      <c r="IPO136" s="245"/>
      <c r="IPP136" s="245"/>
      <c r="IPQ136" s="245"/>
      <c r="IPR136" s="245"/>
      <c r="IPS136" s="245"/>
      <c r="IPT136" s="245"/>
      <c r="IPU136" s="245"/>
      <c r="IPV136" s="245"/>
      <c r="IPW136" s="245"/>
      <c r="IPX136" s="245"/>
      <c r="IPY136" s="245"/>
      <c r="IPZ136" s="245"/>
      <c r="IQA136" s="245"/>
      <c r="IQB136" s="245"/>
      <c r="IQC136" s="245"/>
      <c r="IQD136" s="245"/>
      <c r="IQE136" s="245"/>
      <c r="IQF136" s="245"/>
      <c r="IQG136" s="245"/>
      <c r="IQH136" s="245"/>
      <c r="IQI136" s="245"/>
      <c r="IQJ136" s="245"/>
      <c r="IQK136" s="245"/>
      <c r="IQL136" s="245"/>
      <c r="IQM136" s="245"/>
      <c r="IQN136" s="245"/>
      <c r="IQO136" s="245"/>
      <c r="IQP136" s="245"/>
      <c r="IQQ136" s="245"/>
      <c r="IQR136" s="245"/>
      <c r="IQS136" s="245"/>
      <c r="IQT136" s="245"/>
      <c r="IQU136" s="245"/>
      <c r="IQV136" s="245"/>
      <c r="IQW136" s="245"/>
      <c r="IQX136" s="245"/>
      <c r="IQY136" s="245"/>
      <c r="IQZ136" s="245"/>
      <c r="IRA136" s="245"/>
      <c r="IRB136" s="245"/>
      <c r="IRC136" s="245"/>
      <c r="IRD136" s="245"/>
      <c r="IRE136" s="245"/>
      <c r="IRF136" s="245"/>
      <c r="IRG136" s="245"/>
      <c r="IRH136" s="245"/>
      <c r="IRI136" s="245"/>
      <c r="IRJ136" s="245"/>
      <c r="IRK136" s="245"/>
      <c r="IRL136" s="245"/>
      <c r="IRM136" s="245"/>
      <c r="IRN136" s="245"/>
      <c r="IRO136" s="245"/>
      <c r="IRP136" s="245"/>
      <c r="IRQ136" s="245"/>
      <c r="IRR136" s="245"/>
      <c r="IRS136" s="245"/>
      <c r="IRT136" s="245"/>
      <c r="IRU136" s="245"/>
      <c r="IRV136" s="245"/>
      <c r="IRW136" s="245"/>
      <c r="IRX136" s="245"/>
      <c r="IRY136" s="245"/>
      <c r="IRZ136" s="245"/>
      <c r="ISA136" s="245"/>
      <c r="ISB136" s="245"/>
      <c r="ISC136" s="245"/>
      <c r="ISD136" s="245"/>
      <c r="ISE136" s="245"/>
      <c r="ISF136" s="245"/>
      <c r="ISG136" s="245"/>
      <c r="ISH136" s="245"/>
      <c r="ISI136" s="245"/>
      <c r="ISJ136" s="245"/>
      <c r="ISK136" s="245"/>
      <c r="ISL136" s="245"/>
      <c r="ISM136" s="245"/>
      <c r="ISN136" s="245"/>
      <c r="ISO136" s="245"/>
      <c r="ISP136" s="245"/>
      <c r="ISQ136" s="245"/>
      <c r="ISR136" s="245"/>
      <c r="ISS136" s="245"/>
      <c r="IST136" s="245"/>
      <c r="ISU136" s="245"/>
      <c r="ISV136" s="245"/>
      <c r="ISW136" s="245"/>
      <c r="ISX136" s="245"/>
      <c r="ISY136" s="245"/>
      <c r="ISZ136" s="245"/>
      <c r="ITA136" s="245"/>
      <c r="ITB136" s="245"/>
      <c r="ITC136" s="245"/>
      <c r="ITD136" s="245"/>
      <c r="ITE136" s="245"/>
      <c r="ITF136" s="245"/>
      <c r="ITG136" s="245"/>
      <c r="ITH136" s="245"/>
      <c r="ITI136" s="245"/>
      <c r="ITJ136" s="245"/>
      <c r="ITK136" s="245"/>
      <c r="ITL136" s="245"/>
      <c r="ITM136" s="245"/>
      <c r="ITN136" s="245"/>
      <c r="ITO136" s="245"/>
      <c r="ITP136" s="245"/>
      <c r="ITQ136" s="245"/>
      <c r="ITR136" s="245"/>
      <c r="ITS136" s="245"/>
      <c r="ITT136" s="245"/>
      <c r="ITU136" s="245"/>
      <c r="ITV136" s="245"/>
      <c r="ITW136" s="245"/>
      <c r="ITX136" s="245"/>
      <c r="ITY136" s="245"/>
      <c r="ITZ136" s="245"/>
      <c r="IUA136" s="245"/>
      <c r="IUB136" s="245"/>
      <c r="IUC136" s="245"/>
      <c r="IUD136" s="245"/>
      <c r="IUE136" s="245"/>
      <c r="IUF136" s="245"/>
      <c r="IUG136" s="245"/>
      <c r="IUH136" s="245"/>
      <c r="IUI136" s="245"/>
      <c r="IUJ136" s="245"/>
      <c r="IUK136" s="245"/>
      <c r="IUL136" s="245"/>
      <c r="IUM136" s="245"/>
      <c r="IUN136" s="245"/>
      <c r="IUO136" s="245"/>
      <c r="IUP136" s="245"/>
      <c r="IUQ136" s="245"/>
      <c r="IUR136" s="245"/>
      <c r="IUS136" s="245"/>
      <c r="IUT136" s="245"/>
      <c r="IUU136" s="245"/>
      <c r="IUV136" s="245"/>
      <c r="IUW136" s="245"/>
      <c r="IUX136" s="245"/>
      <c r="IUY136" s="245"/>
      <c r="IUZ136" s="245"/>
      <c r="IVA136" s="245"/>
      <c r="IVB136" s="245"/>
      <c r="IVC136" s="245"/>
      <c r="IVD136" s="245"/>
      <c r="IVE136" s="245"/>
      <c r="IVF136" s="245"/>
      <c r="IVG136" s="245"/>
      <c r="IVH136" s="245"/>
      <c r="IVI136" s="245"/>
      <c r="IVJ136" s="245"/>
      <c r="IVK136" s="245"/>
      <c r="IVL136" s="245"/>
      <c r="IVM136" s="245"/>
      <c r="IVN136" s="245"/>
      <c r="IVO136" s="245"/>
      <c r="IVP136" s="245"/>
      <c r="IVQ136" s="245"/>
      <c r="IVR136" s="245"/>
      <c r="IVS136" s="245"/>
      <c r="IVT136" s="245"/>
      <c r="IVU136" s="245"/>
      <c r="IVV136" s="245"/>
      <c r="IVW136" s="245"/>
      <c r="IVX136" s="245"/>
      <c r="IVY136" s="245"/>
      <c r="IVZ136" s="245"/>
      <c r="IWA136" s="245"/>
      <c r="IWB136" s="245"/>
      <c r="IWC136" s="245"/>
      <c r="IWD136" s="245"/>
      <c r="IWE136" s="245"/>
      <c r="IWF136" s="245"/>
      <c r="IWG136" s="245"/>
      <c r="IWH136" s="245"/>
      <c r="IWI136" s="245"/>
      <c r="IWJ136" s="245"/>
      <c r="IWK136" s="245"/>
      <c r="IWL136" s="245"/>
      <c r="IWM136" s="245"/>
      <c r="IWN136" s="245"/>
      <c r="IWO136" s="245"/>
      <c r="IWP136" s="245"/>
      <c r="IWQ136" s="245"/>
      <c r="IWR136" s="245"/>
      <c r="IWS136" s="245"/>
      <c r="IWT136" s="245"/>
      <c r="IWU136" s="245"/>
      <c r="IWV136" s="245"/>
      <c r="IWW136" s="245"/>
      <c r="IWX136" s="245"/>
      <c r="IWY136" s="245"/>
      <c r="IWZ136" s="245"/>
      <c r="IXA136" s="245"/>
      <c r="IXB136" s="245"/>
      <c r="IXC136" s="245"/>
      <c r="IXD136" s="245"/>
      <c r="IXE136" s="245"/>
      <c r="IXF136" s="245"/>
      <c r="IXG136" s="245"/>
      <c r="IXH136" s="245"/>
      <c r="IXI136" s="245"/>
      <c r="IXJ136" s="245"/>
      <c r="IXK136" s="245"/>
      <c r="IXL136" s="245"/>
      <c r="IXM136" s="245"/>
      <c r="IXN136" s="245"/>
      <c r="IXO136" s="245"/>
      <c r="IXP136" s="245"/>
      <c r="IXQ136" s="245"/>
      <c r="IXR136" s="245"/>
      <c r="IXS136" s="245"/>
      <c r="IXT136" s="245"/>
      <c r="IXU136" s="245"/>
      <c r="IXV136" s="245"/>
      <c r="IXW136" s="245"/>
      <c r="IXX136" s="245"/>
      <c r="IXY136" s="245"/>
      <c r="IXZ136" s="245"/>
      <c r="IYA136" s="245"/>
      <c r="IYB136" s="245"/>
      <c r="IYC136" s="245"/>
      <c r="IYD136" s="245"/>
      <c r="IYE136" s="245"/>
      <c r="IYF136" s="245"/>
      <c r="IYG136" s="245"/>
      <c r="IYH136" s="245"/>
      <c r="IYI136" s="245"/>
      <c r="IYJ136" s="245"/>
      <c r="IYK136" s="245"/>
      <c r="IYL136" s="245"/>
      <c r="IYM136" s="245"/>
      <c r="IYN136" s="245"/>
      <c r="IYO136" s="245"/>
      <c r="IYP136" s="245"/>
      <c r="IYQ136" s="245"/>
      <c r="IYR136" s="245"/>
      <c r="IYS136" s="245"/>
      <c r="IYT136" s="245"/>
      <c r="IYU136" s="245"/>
      <c r="IYV136" s="245"/>
      <c r="IYW136" s="245"/>
      <c r="IYX136" s="245"/>
      <c r="IYY136" s="245"/>
      <c r="IYZ136" s="245"/>
      <c r="IZA136" s="245"/>
      <c r="IZB136" s="245"/>
      <c r="IZC136" s="245"/>
      <c r="IZD136" s="245"/>
      <c r="IZE136" s="245"/>
      <c r="IZF136" s="245"/>
      <c r="IZG136" s="245"/>
      <c r="IZH136" s="245"/>
      <c r="IZI136" s="245"/>
      <c r="IZJ136" s="245"/>
      <c r="IZK136" s="245"/>
      <c r="IZL136" s="245"/>
      <c r="IZM136" s="245"/>
      <c r="IZN136" s="245"/>
      <c r="IZO136" s="245"/>
      <c r="IZP136" s="245"/>
      <c r="IZQ136" s="245"/>
      <c r="IZR136" s="245"/>
      <c r="IZS136" s="245"/>
      <c r="IZT136" s="245"/>
      <c r="IZU136" s="245"/>
      <c r="IZV136" s="245"/>
      <c r="IZW136" s="245"/>
      <c r="IZX136" s="245"/>
      <c r="IZY136" s="245"/>
      <c r="IZZ136" s="245"/>
      <c r="JAA136" s="245"/>
      <c r="JAB136" s="245"/>
      <c r="JAC136" s="245"/>
      <c r="JAD136" s="245"/>
      <c r="JAE136" s="245"/>
      <c r="JAF136" s="245"/>
      <c r="JAG136" s="245"/>
      <c r="JAH136" s="245"/>
      <c r="JAI136" s="245"/>
      <c r="JAJ136" s="245"/>
      <c r="JAK136" s="245"/>
      <c r="JAL136" s="245"/>
      <c r="JAM136" s="245"/>
      <c r="JAN136" s="245"/>
      <c r="JAO136" s="245"/>
      <c r="JAP136" s="245"/>
      <c r="JAQ136" s="245"/>
      <c r="JAR136" s="245"/>
      <c r="JAS136" s="245"/>
      <c r="JAT136" s="245"/>
      <c r="JAU136" s="245"/>
      <c r="JAV136" s="245"/>
      <c r="JAW136" s="245"/>
      <c r="JAX136" s="245"/>
      <c r="JAY136" s="245"/>
      <c r="JAZ136" s="245"/>
      <c r="JBA136" s="245"/>
      <c r="JBB136" s="245"/>
      <c r="JBC136" s="245"/>
      <c r="JBD136" s="245"/>
      <c r="JBE136" s="245"/>
      <c r="JBF136" s="245"/>
      <c r="JBG136" s="245"/>
      <c r="JBH136" s="245"/>
      <c r="JBI136" s="245"/>
      <c r="JBJ136" s="245"/>
      <c r="JBK136" s="245"/>
      <c r="JBL136" s="245"/>
      <c r="JBM136" s="245"/>
      <c r="JBN136" s="245"/>
      <c r="JBO136" s="245"/>
      <c r="JBP136" s="245"/>
      <c r="JBQ136" s="245"/>
      <c r="JBR136" s="245"/>
      <c r="JBS136" s="245"/>
      <c r="JBT136" s="245"/>
      <c r="JBU136" s="245"/>
      <c r="JBV136" s="245"/>
      <c r="JBW136" s="245"/>
      <c r="JBX136" s="245"/>
      <c r="JBY136" s="245"/>
      <c r="JBZ136" s="245"/>
      <c r="JCA136" s="245"/>
      <c r="JCB136" s="245"/>
      <c r="JCC136" s="245"/>
      <c r="JCD136" s="245"/>
      <c r="JCE136" s="245"/>
      <c r="JCF136" s="245"/>
      <c r="JCG136" s="245"/>
      <c r="JCH136" s="245"/>
      <c r="JCI136" s="245"/>
      <c r="JCJ136" s="245"/>
      <c r="JCK136" s="245"/>
      <c r="JCL136" s="245"/>
      <c r="JCM136" s="245"/>
      <c r="JCN136" s="245"/>
      <c r="JCO136" s="245"/>
      <c r="JCP136" s="245"/>
      <c r="JCQ136" s="245"/>
      <c r="JCR136" s="245"/>
      <c r="JCS136" s="245"/>
      <c r="JCT136" s="245"/>
      <c r="JCU136" s="245"/>
      <c r="JCV136" s="245"/>
      <c r="JCW136" s="245"/>
      <c r="JCX136" s="245"/>
      <c r="JCY136" s="245"/>
      <c r="JCZ136" s="245"/>
      <c r="JDA136" s="245"/>
      <c r="JDB136" s="245"/>
      <c r="JDC136" s="245"/>
      <c r="JDD136" s="245"/>
      <c r="JDE136" s="245"/>
      <c r="JDF136" s="245"/>
      <c r="JDG136" s="245"/>
      <c r="JDH136" s="245"/>
      <c r="JDI136" s="245"/>
      <c r="JDJ136" s="245"/>
      <c r="JDK136" s="245"/>
      <c r="JDL136" s="245"/>
      <c r="JDM136" s="245"/>
      <c r="JDN136" s="245"/>
      <c r="JDO136" s="245"/>
      <c r="JDP136" s="245"/>
      <c r="JDQ136" s="245"/>
      <c r="JDR136" s="245"/>
      <c r="JDS136" s="245"/>
      <c r="JDT136" s="245"/>
      <c r="JDU136" s="245"/>
      <c r="JDV136" s="245"/>
      <c r="JDW136" s="245"/>
      <c r="JDX136" s="245"/>
      <c r="JDY136" s="245"/>
      <c r="JDZ136" s="245"/>
      <c r="JEA136" s="245"/>
      <c r="JEB136" s="245"/>
      <c r="JEC136" s="245"/>
      <c r="JED136" s="245"/>
      <c r="JEE136" s="245"/>
      <c r="JEF136" s="245"/>
      <c r="JEG136" s="245"/>
      <c r="JEH136" s="245"/>
      <c r="JEI136" s="245"/>
      <c r="JEJ136" s="245"/>
      <c r="JEK136" s="245"/>
      <c r="JEL136" s="245"/>
      <c r="JEM136" s="245"/>
      <c r="JEN136" s="245"/>
      <c r="JEO136" s="245"/>
      <c r="JEP136" s="245"/>
      <c r="JEQ136" s="245"/>
      <c r="JER136" s="245"/>
      <c r="JES136" s="245"/>
      <c r="JET136" s="245"/>
      <c r="JEU136" s="245"/>
      <c r="JEV136" s="245"/>
      <c r="JEW136" s="245"/>
      <c r="JEX136" s="245"/>
      <c r="JEY136" s="245"/>
      <c r="JEZ136" s="245"/>
      <c r="JFA136" s="245"/>
      <c r="JFB136" s="245"/>
      <c r="JFC136" s="245"/>
      <c r="JFD136" s="245"/>
      <c r="JFE136" s="245"/>
      <c r="JFF136" s="245"/>
      <c r="JFG136" s="245"/>
      <c r="JFH136" s="245"/>
      <c r="JFI136" s="245"/>
      <c r="JFJ136" s="245"/>
      <c r="JFK136" s="245"/>
      <c r="JFL136" s="245"/>
      <c r="JFM136" s="245"/>
      <c r="JFN136" s="245"/>
      <c r="JFO136" s="245"/>
      <c r="JFP136" s="245"/>
      <c r="JFQ136" s="245"/>
      <c r="JFR136" s="245"/>
      <c r="JFS136" s="245"/>
      <c r="JFT136" s="245"/>
      <c r="JFU136" s="245"/>
      <c r="JFV136" s="245"/>
      <c r="JFW136" s="245"/>
      <c r="JFX136" s="245"/>
      <c r="JFY136" s="245"/>
      <c r="JFZ136" s="245"/>
      <c r="JGA136" s="245"/>
      <c r="JGB136" s="245"/>
      <c r="JGC136" s="245"/>
      <c r="JGD136" s="245"/>
      <c r="JGE136" s="245"/>
      <c r="JGF136" s="245"/>
      <c r="JGG136" s="245"/>
      <c r="JGH136" s="245"/>
      <c r="JGI136" s="245"/>
      <c r="JGJ136" s="245"/>
      <c r="JGK136" s="245"/>
      <c r="JGL136" s="245"/>
      <c r="JGM136" s="245"/>
      <c r="JGN136" s="245"/>
      <c r="JGO136" s="245"/>
      <c r="JGP136" s="245"/>
      <c r="JGQ136" s="245"/>
      <c r="JGR136" s="245"/>
      <c r="JGS136" s="245"/>
      <c r="JGT136" s="245"/>
      <c r="JGU136" s="245"/>
      <c r="JGV136" s="245"/>
      <c r="JGW136" s="245"/>
      <c r="JGX136" s="245"/>
      <c r="JGY136" s="245"/>
      <c r="JGZ136" s="245"/>
      <c r="JHA136" s="245"/>
      <c r="JHB136" s="245"/>
      <c r="JHC136" s="245"/>
      <c r="JHD136" s="245"/>
      <c r="JHE136" s="245"/>
      <c r="JHF136" s="245"/>
      <c r="JHG136" s="245"/>
      <c r="JHH136" s="245"/>
      <c r="JHI136" s="245"/>
      <c r="JHJ136" s="245"/>
      <c r="JHK136" s="245"/>
      <c r="JHL136" s="245"/>
      <c r="JHM136" s="245"/>
      <c r="JHN136" s="245"/>
      <c r="JHO136" s="245"/>
      <c r="JHP136" s="245"/>
      <c r="JHQ136" s="245"/>
      <c r="JHR136" s="245"/>
      <c r="JHS136" s="245"/>
      <c r="JHT136" s="245"/>
      <c r="JHU136" s="245"/>
      <c r="JHV136" s="245"/>
      <c r="JHW136" s="245"/>
      <c r="JHX136" s="245"/>
      <c r="JHY136" s="245"/>
      <c r="JHZ136" s="245"/>
      <c r="JIA136" s="245"/>
      <c r="JIB136" s="245"/>
      <c r="JIC136" s="245"/>
      <c r="JID136" s="245"/>
      <c r="JIE136" s="245"/>
      <c r="JIF136" s="245"/>
      <c r="JIG136" s="245"/>
      <c r="JIH136" s="245"/>
      <c r="JII136" s="245"/>
      <c r="JIJ136" s="245"/>
      <c r="JIK136" s="245"/>
      <c r="JIL136" s="245"/>
      <c r="JIM136" s="245"/>
      <c r="JIN136" s="245"/>
      <c r="JIO136" s="245"/>
      <c r="JIP136" s="245"/>
      <c r="JIQ136" s="245"/>
      <c r="JIR136" s="245"/>
      <c r="JIS136" s="245"/>
      <c r="JIT136" s="245"/>
      <c r="JIU136" s="245"/>
      <c r="JIV136" s="245"/>
      <c r="JIW136" s="245"/>
      <c r="JIX136" s="245"/>
      <c r="JIY136" s="245"/>
      <c r="JIZ136" s="245"/>
      <c r="JJA136" s="245"/>
      <c r="JJB136" s="245"/>
      <c r="JJC136" s="245"/>
      <c r="JJD136" s="245"/>
      <c r="JJE136" s="245"/>
      <c r="JJF136" s="245"/>
      <c r="JJG136" s="245"/>
      <c r="JJH136" s="245"/>
      <c r="JJI136" s="245"/>
      <c r="JJJ136" s="245"/>
      <c r="JJK136" s="245"/>
      <c r="JJL136" s="245"/>
      <c r="JJM136" s="245"/>
      <c r="JJN136" s="245"/>
      <c r="JJO136" s="245"/>
      <c r="JJP136" s="245"/>
      <c r="JJQ136" s="245"/>
      <c r="JJR136" s="245"/>
      <c r="JJS136" s="245"/>
      <c r="JJT136" s="245"/>
      <c r="JJU136" s="245"/>
      <c r="JJV136" s="245"/>
      <c r="JJW136" s="245"/>
      <c r="JJX136" s="245"/>
      <c r="JJY136" s="245"/>
      <c r="JJZ136" s="245"/>
      <c r="JKA136" s="245"/>
      <c r="JKB136" s="245"/>
      <c r="JKC136" s="245"/>
      <c r="JKD136" s="245"/>
      <c r="JKE136" s="245"/>
      <c r="JKF136" s="245"/>
      <c r="JKG136" s="245"/>
      <c r="JKH136" s="245"/>
      <c r="JKI136" s="245"/>
      <c r="JKJ136" s="245"/>
      <c r="JKK136" s="245"/>
      <c r="JKL136" s="245"/>
      <c r="JKM136" s="245"/>
      <c r="JKN136" s="245"/>
      <c r="JKO136" s="245"/>
      <c r="JKP136" s="245"/>
      <c r="JKQ136" s="245"/>
      <c r="JKR136" s="245"/>
      <c r="JKS136" s="245"/>
      <c r="JKT136" s="245"/>
      <c r="JKU136" s="245"/>
      <c r="JKV136" s="245"/>
      <c r="JKW136" s="245"/>
      <c r="JKX136" s="245"/>
      <c r="JKY136" s="245"/>
      <c r="JKZ136" s="245"/>
      <c r="JLA136" s="245"/>
      <c r="JLB136" s="245"/>
      <c r="JLC136" s="245"/>
      <c r="JLD136" s="245"/>
      <c r="JLE136" s="245"/>
      <c r="JLF136" s="245"/>
      <c r="JLG136" s="245"/>
      <c r="JLH136" s="245"/>
      <c r="JLI136" s="245"/>
      <c r="JLJ136" s="245"/>
      <c r="JLK136" s="245"/>
      <c r="JLL136" s="245"/>
      <c r="JLM136" s="245"/>
      <c r="JLN136" s="245"/>
      <c r="JLO136" s="245"/>
      <c r="JLP136" s="245"/>
      <c r="JLQ136" s="245"/>
      <c r="JLR136" s="245"/>
      <c r="JLS136" s="245"/>
      <c r="JLT136" s="245"/>
      <c r="JLU136" s="245"/>
      <c r="JLV136" s="245"/>
      <c r="JLW136" s="245"/>
      <c r="JLX136" s="245"/>
      <c r="JLY136" s="245"/>
      <c r="JLZ136" s="245"/>
      <c r="JMA136" s="245"/>
      <c r="JMB136" s="245"/>
      <c r="JMC136" s="245"/>
      <c r="JMD136" s="245"/>
      <c r="JME136" s="245"/>
      <c r="JMF136" s="245"/>
      <c r="JMG136" s="245"/>
      <c r="JMH136" s="245"/>
      <c r="JMI136" s="245"/>
      <c r="JMJ136" s="245"/>
      <c r="JMK136" s="245"/>
      <c r="JML136" s="245"/>
      <c r="JMM136" s="245"/>
      <c r="JMN136" s="245"/>
      <c r="JMO136" s="245"/>
      <c r="JMP136" s="245"/>
      <c r="JMQ136" s="245"/>
      <c r="JMR136" s="245"/>
      <c r="JMS136" s="245"/>
      <c r="JMT136" s="245"/>
      <c r="JMU136" s="245"/>
      <c r="JMV136" s="245"/>
      <c r="JMW136" s="245"/>
      <c r="JMX136" s="245"/>
      <c r="JMY136" s="245"/>
      <c r="JMZ136" s="245"/>
      <c r="JNA136" s="245"/>
      <c r="JNB136" s="245"/>
      <c r="JNC136" s="245"/>
      <c r="JND136" s="245"/>
      <c r="JNE136" s="245"/>
      <c r="JNF136" s="245"/>
      <c r="JNG136" s="245"/>
      <c r="JNH136" s="245"/>
      <c r="JNI136" s="245"/>
      <c r="JNJ136" s="245"/>
      <c r="JNK136" s="245"/>
      <c r="JNL136" s="245"/>
      <c r="JNM136" s="245"/>
      <c r="JNN136" s="245"/>
      <c r="JNO136" s="245"/>
      <c r="JNP136" s="245"/>
      <c r="JNQ136" s="245"/>
      <c r="JNR136" s="245"/>
      <c r="JNS136" s="245"/>
      <c r="JNT136" s="245"/>
      <c r="JNU136" s="245"/>
      <c r="JNV136" s="245"/>
      <c r="JNW136" s="245"/>
      <c r="JNX136" s="245"/>
      <c r="JNY136" s="245"/>
      <c r="JNZ136" s="245"/>
      <c r="JOA136" s="245"/>
      <c r="JOB136" s="245"/>
      <c r="JOC136" s="245"/>
      <c r="JOD136" s="245"/>
      <c r="JOE136" s="245"/>
      <c r="JOF136" s="245"/>
      <c r="JOG136" s="245"/>
      <c r="JOH136" s="245"/>
      <c r="JOI136" s="245"/>
      <c r="JOJ136" s="245"/>
      <c r="JOK136" s="245"/>
      <c r="JOL136" s="245"/>
      <c r="JOM136" s="245"/>
      <c r="JON136" s="245"/>
      <c r="JOO136" s="245"/>
      <c r="JOP136" s="245"/>
      <c r="JOQ136" s="245"/>
      <c r="JOR136" s="245"/>
      <c r="JOS136" s="245"/>
      <c r="JOT136" s="245"/>
      <c r="JOU136" s="245"/>
      <c r="JOV136" s="245"/>
      <c r="JOW136" s="245"/>
      <c r="JOX136" s="245"/>
      <c r="JOY136" s="245"/>
      <c r="JOZ136" s="245"/>
      <c r="JPA136" s="245"/>
      <c r="JPB136" s="245"/>
      <c r="JPC136" s="245"/>
      <c r="JPD136" s="245"/>
      <c r="JPE136" s="245"/>
      <c r="JPF136" s="245"/>
      <c r="JPG136" s="245"/>
      <c r="JPH136" s="245"/>
      <c r="JPI136" s="245"/>
      <c r="JPJ136" s="245"/>
      <c r="JPK136" s="245"/>
      <c r="JPL136" s="245"/>
      <c r="JPM136" s="245"/>
      <c r="JPN136" s="245"/>
      <c r="JPO136" s="245"/>
      <c r="JPP136" s="245"/>
      <c r="JPQ136" s="245"/>
      <c r="JPR136" s="245"/>
      <c r="JPS136" s="245"/>
      <c r="JPT136" s="245"/>
      <c r="JPU136" s="245"/>
      <c r="JPV136" s="245"/>
      <c r="JPW136" s="245"/>
      <c r="JPX136" s="245"/>
      <c r="JPY136" s="245"/>
      <c r="JPZ136" s="245"/>
      <c r="JQA136" s="245"/>
      <c r="JQB136" s="245"/>
      <c r="JQC136" s="245"/>
      <c r="JQD136" s="245"/>
      <c r="JQE136" s="245"/>
      <c r="JQF136" s="245"/>
      <c r="JQG136" s="245"/>
      <c r="JQH136" s="245"/>
      <c r="JQI136" s="245"/>
      <c r="JQJ136" s="245"/>
      <c r="JQK136" s="245"/>
      <c r="JQL136" s="245"/>
      <c r="JQM136" s="245"/>
      <c r="JQN136" s="245"/>
      <c r="JQO136" s="245"/>
      <c r="JQP136" s="245"/>
      <c r="JQQ136" s="245"/>
      <c r="JQR136" s="245"/>
      <c r="JQS136" s="245"/>
      <c r="JQT136" s="245"/>
      <c r="JQU136" s="245"/>
      <c r="JQV136" s="245"/>
      <c r="JQW136" s="245"/>
      <c r="JQX136" s="245"/>
      <c r="JQY136" s="245"/>
      <c r="JQZ136" s="245"/>
      <c r="JRA136" s="245"/>
      <c r="JRB136" s="245"/>
      <c r="JRC136" s="245"/>
      <c r="JRD136" s="245"/>
      <c r="JRE136" s="245"/>
      <c r="JRF136" s="245"/>
      <c r="JRG136" s="245"/>
      <c r="JRH136" s="245"/>
      <c r="JRI136" s="245"/>
      <c r="JRJ136" s="245"/>
      <c r="JRK136" s="245"/>
      <c r="JRL136" s="245"/>
      <c r="JRM136" s="245"/>
      <c r="JRN136" s="245"/>
      <c r="JRO136" s="245"/>
      <c r="JRP136" s="245"/>
      <c r="JRQ136" s="245"/>
      <c r="JRR136" s="245"/>
      <c r="JRS136" s="245"/>
      <c r="JRT136" s="245"/>
      <c r="JRU136" s="245"/>
      <c r="JRV136" s="245"/>
      <c r="JRW136" s="245"/>
      <c r="JRX136" s="245"/>
      <c r="JRY136" s="245"/>
      <c r="JRZ136" s="245"/>
      <c r="JSA136" s="245"/>
      <c r="JSB136" s="245"/>
      <c r="JSC136" s="245"/>
      <c r="JSD136" s="245"/>
      <c r="JSE136" s="245"/>
      <c r="JSF136" s="245"/>
      <c r="JSG136" s="245"/>
      <c r="JSH136" s="245"/>
      <c r="JSI136" s="245"/>
      <c r="JSJ136" s="245"/>
      <c r="JSK136" s="245"/>
      <c r="JSL136" s="245"/>
      <c r="JSM136" s="245"/>
      <c r="JSN136" s="245"/>
      <c r="JSO136" s="245"/>
      <c r="JSP136" s="245"/>
      <c r="JSQ136" s="245"/>
      <c r="JSR136" s="245"/>
      <c r="JSS136" s="245"/>
      <c r="JST136" s="245"/>
      <c r="JSU136" s="245"/>
      <c r="JSV136" s="245"/>
      <c r="JSW136" s="245"/>
      <c r="JSX136" s="245"/>
      <c r="JSY136" s="245"/>
      <c r="JSZ136" s="245"/>
      <c r="JTA136" s="245"/>
      <c r="JTB136" s="245"/>
      <c r="JTC136" s="245"/>
      <c r="JTD136" s="245"/>
      <c r="JTE136" s="245"/>
      <c r="JTF136" s="245"/>
      <c r="JTG136" s="245"/>
      <c r="JTH136" s="245"/>
      <c r="JTI136" s="245"/>
      <c r="JTJ136" s="245"/>
      <c r="JTK136" s="245"/>
      <c r="JTL136" s="245"/>
      <c r="JTM136" s="245"/>
      <c r="JTN136" s="245"/>
      <c r="JTO136" s="245"/>
      <c r="JTP136" s="245"/>
      <c r="JTQ136" s="245"/>
      <c r="JTR136" s="245"/>
      <c r="JTS136" s="245"/>
      <c r="JTT136" s="245"/>
      <c r="JTU136" s="245"/>
      <c r="JTV136" s="245"/>
      <c r="JTW136" s="245"/>
      <c r="JTX136" s="245"/>
      <c r="JTY136" s="245"/>
      <c r="JTZ136" s="245"/>
      <c r="JUA136" s="245"/>
      <c r="JUB136" s="245"/>
      <c r="JUC136" s="245"/>
      <c r="JUD136" s="245"/>
      <c r="JUE136" s="245"/>
      <c r="JUF136" s="245"/>
      <c r="JUG136" s="245"/>
      <c r="JUH136" s="245"/>
      <c r="JUI136" s="245"/>
      <c r="JUJ136" s="245"/>
      <c r="JUK136" s="245"/>
      <c r="JUL136" s="245"/>
      <c r="JUM136" s="245"/>
      <c r="JUN136" s="245"/>
      <c r="JUO136" s="245"/>
      <c r="JUP136" s="245"/>
      <c r="JUQ136" s="245"/>
      <c r="JUR136" s="245"/>
      <c r="JUS136" s="245"/>
      <c r="JUT136" s="245"/>
      <c r="JUU136" s="245"/>
      <c r="JUV136" s="245"/>
      <c r="JUW136" s="245"/>
      <c r="JUX136" s="245"/>
      <c r="JUY136" s="245"/>
      <c r="JUZ136" s="245"/>
      <c r="JVA136" s="245"/>
      <c r="JVB136" s="245"/>
      <c r="JVC136" s="245"/>
      <c r="JVD136" s="245"/>
      <c r="JVE136" s="245"/>
      <c r="JVF136" s="245"/>
      <c r="JVG136" s="245"/>
      <c r="JVH136" s="245"/>
      <c r="JVI136" s="245"/>
      <c r="JVJ136" s="245"/>
      <c r="JVK136" s="245"/>
      <c r="JVL136" s="245"/>
      <c r="JVM136" s="245"/>
      <c r="JVN136" s="245"/>
      <c r="JVO136" s="245"/>
      <c r="JVP136" s="245"/>
      <c r="JVQ136" s="245"/>
      <c r="JVR136" s="245"/>
      <c r="JVS136" s="245"/>
      <c r="JVT136" s="245"/>
      <c r="JVU136" s="245"/>
      <c r="JVV136" s="245"/>
      <c r="JVW136" s="245"/>
      <c r="JVX136" s="245"/>
      <c r="JVY136" s="245"/>
      <c r="JVZ136" s="245"/>
      <c r="JWA136" s="245"/>
      <c r="JWB136" s="245"/>
      <c r="JWC136" s="245"/>
      <c r="JWD136" s="245"/>
      <c r="JWE136" s="245"/>
      <c r="JWF136" s="245"/>
      <c r="JWG136" s="245"/>
      <c r="JWH136" s="245"/>
      <c r="JWI136" s="245"/>
      <c r="JWJ136" s="245"/>
      <c r="JWK136" s="245"/>
      <c r="JWL136" s="245"/>
      <c r="JWM136" s="245"/>
      <c r="JWN136" s="245"/>
      <c r="JWO136" s="245"/>
      <c r="JWP136" s="245"/>
      <c r="JWQ136" s="245"/>
      <c r="JWR136" s="245"/>
      <c r="JWS136" s="245"/>
      <c r="JWT136" s="245"/>
      <c r="JWU136" s="245"/>
      <c r="JWV136" s="245"/>
      <c r="JWW136" s="245"/>
      <c r="JWX136" s="245"/>
      <c r="JWY136" s="245"/>
      <c r="JWZ136" s="245"/>
      <c r="JXA136" s="245"/>
      <c r="JXB136" s="245"/>
      <c r="JXC136" s="245"/>
      <c r="JXD136" s="245"/>
      <c r="JXE136" s="245"/>
      <c r="JXF136" s="245"/>
      <c r="JXG136" s="245"/>
      <c r="JXH136" s="245"/>
      <c r="JXI136" s="245"/>
      <c r="JXJ136" s="245"/>
      <c r="JXK136" s="245"/>
      <c r="JXL136" s="245"/>
      <c r="JXM136" s="245"/>
      <c r="JXN136" s="245"/>
      <c r="JXO136" s="245"/>
      <c r="JXP136" s="245"/>
      <c r="JXQ136" s="245"/>
      <c r="JXR136" s="245"/>
      <c r="JXS136" s="245"/>
      <c r="JXT136" s="245"/>
      <c r="JXU136" s="245"/>
      <c r="JXV136" s="245"/>
      <c r="JXW136" s="245"/>
      <c r="JXX136" s="245"/>
      <c r="JXY136" s="245"/>
      <c r="JXZ136" s="245"/>
      <c r="JYA136" s="245"/>
      <c r="JYB136" s="245"/>
      <c r="JYC136" s="245"/>
      <c r="JYD136" s="245"/>
      <c r="JYE136" s="245"/>
      <c r="JYF136" s="245"/>
      <c r="JYG136" s="245"/>
      <c r="JYH136" s="245"/>
      <c r="JYI136" s="245"/>
      <c r="JYJ136" s="245"/>
      <c r="JYK136" s="245"/>
      <c r="JYL136" s="245"/>
      <c r="JYM136" s="245"/>
      <c r="JYN136" s="245"/>
      <c r="JYO136" s="245"/>
      <c r="JYP136" s="245"/>
      <c r="JYQ136" s="245"/>
      <c r="JYR136" s="245"/>
      <c r="JYS136" s="245"/>
      <c r="JYT136" s="245"/>
      <c r="JYU136" s="245"/>
      <c r="JYV136" s="245"/>
      <c r="JYW136" s="245"/>
      <c r="JYX136" s="245"/>
      <c r="JYY136" s="245"/>
      <c r="JYZ136" s="245"/>
      <c r="JZA136" s="245"/>
      <c r="JZB136" s="245"/>
      <c r="JZC136" s="245"/>
      <c r="JZD136" s="245"/>
      <c r="JZE136" s="245"/>
      <c r="JZF136" s="245"/>
      <c r="JZG136" s="245"/>
      <c r="JZH136" s="245"/>
      <c r="JZI136" s="245"/>
      <c r="JZJ136" s="245"/>
      <c r="JZK136" s="245"/>
      <c r="JZL136" s="245"/>
      <c r="JZM136" s="245"/>
      <c r="JZN136" s="245"/>
      <c r="JZO136" s="245"/>
      <c r="JZP136" s="245"/>
      <c r="JZQ136" s="245"/>
      <c r="JZR136" s="245"/>
      <c r="JZS136" s="245"/>
      <c r="JZT136" s="245"/>
      <c r="JZU136" s="245"/>
      <c r="JZV136" s="245"/>
      <c r="JZW136" s="245"/>
      <c r="JZX136" s="245"/>
      <c r="JZY136" s="245"/>
      <c r="JZZ136" s="245"/>
      <c r="KAA136" s="245"/>
      <c r="KAB136" s="245"/>
      <c r="KAC136" s="245"/>
      <c r="KAD136" s="245"/>
      <c r="KAE136" s="245"/>
      <c r="KAF136" s="245"/>
      <c r="KAG136" s="245"/>
      <c r="KAH136" s="245"/>
      <c r="KAI136" s="245"/>
      <c r="KAJ136" s="245"/>
      <c r="KAK136" s="245"/>
      <c r="KAL136" s="245"/>
      <c r="KAM136" s="245"/>
      <c r="KAN136" s="245"/>
      <c r="KAO136" s="245"/>
      <c r="KAP136" s="245"/>
      <c r="KAQ136" s="245"/>
      <c r="KAR136" s="245"/>
      <c r="KAS136" s="245"/>
      <c r="KAT136" s="245"/>
      <c r="KAU136" s="245"/>
      <c r="KAV136" s="245"/>
      <c r="KAW136" s="245"/>
      <c r="KAX136" s="245"/>
      <c r="KAY136" s="245"/>
      <c r="KAZ136" s="245"/>
      <c r="KBA136" s="245"/>
      <c r="KBB136" s="245"/>
      <c r="KBC136" s="245"/>
      <c r="KBD136" s="245"/>
      <c r="KBE136" s="245"/>
      <c r="KBF136" s="245"/>
      <c r="KBG136" s="245"/>
      <c r="KBH136" s="245"/>
      <c r="KBI136" s="245"/>
      <c r="KBJ136" s="245"/>
      <c r="KBK136" s="245"/>
      <c r="KBL136" s="245"/>
      <c r="KBM136" s="245"/>
      <c r="KBN136" s="245"/>
      <c r="KBO136" s="245"/>
      <c r="KBP136" s="245"/>
      <c r="KBQ136" s="245"/>
      <c r="KBR136" s="245"/>
      <c r="KBS136" s="245"/>
      <c r="KBT136" s="245"/>
      <c r="KBU136" s="245"/>
      <c r="KBV136" s="245"/>
      <c r="KBW136" s="245"/>
      <c r="KBX136" s="245"/>
      <c r="KBY136" s="245"/>
      <c r="KBZ136" s="245"/>
      <c r="KCA136" s="245"/>
      <c r="KCB136" s="245"/>
      <c r="KCC136" s="245"/>
      <c r="KCD136" s="245"/>
      <c r="KCE136" s="245"/>
      <c r="KCF136" s="245"/>
      <c r="KCG136" s="245"/>
      <c r="KCH136" s="245"/>
      <c r="KCI136" s="245"/>
      <c r="KCJ136" s="245"/>
      <c r="KCK136" s="245"/>
      <c r="KCL136" s="245"/>
      <c r="KCM136" s="245"/>
      <c r="KCN136" s="245"/>
      <c r="KCO136" s="245"/>
      <c r="KCP136" s="245"/>
      <c r="KCQ136" s="245"/>
      <c r="KCR136" s="245"/>
      <c r="KCS136" s="245"/>
      <c r="KCT136" s="245"/>
      <c r="KCU136" s="245"/>
      <c r="KCV136" s="245"/>
      <c r="KCW136" s="245"/>
      <c r="KCX136" s="245"/>
      <c r="KCY136" s="245"/>
      <c r="KCZ136" s="245"/>
      <c r="KDA136" s="245"/>
      <c r="KDB136" s="245"/>
      <c r="KDC136" s="245"/>
      <c r="KDD136" s="245"/>
      <c r="KDE136" s="245"/>
      <c r="KDF136" s="245"/>
      <c r="KDG136" s="245"/>
      <c r="KDH136" s="245"/>
      <c r="KDI136" s="245"/>
      <c r="KDJ136" s="245"/>
      <c r="KDK136" s="245"/>
      <c r="KDL136" s="245"/>
      <c r="KDM136" s="245"/>
      <c r="KDN136" s="245"/>
      <c r="KDO136" s="245"/>
      <c r="KDP136" s="245"/>
      <c r="KDQ136" s="245"/>
      <c r="KDR136" s="245"/>
      <c r="KDS136" s="245"/>
      <c r="KDT136" s="245"/>
      <c r="KDU136" s="245"/>
      <c r="KDV136" s="245"/>
      <c r="KDW136" s="245"/>
      <c r="KDX136" s="245"/>
      <c r="KDY136" s="245"/>
      <c r="KDZ136" s="245"/>
      <c r="KEA136" s="245"/>
      <c r="KEB136" s="245"/>
      <c r="KEC136" s="245"/>
      <c r="KED136" s="245"/>
      <c r="KEE136" s="245"/>
      <c r="KEF136" s="245"/>
      <c r="KEG136" s="245"/>
      <c r="KEH136" s="245"/>
      <c r="KEI136" s="245"/>
      <c r="KEJ136" s="245"/>
      <c r="KEK136" s="245"/>
      <c r="KEL136" s="245"/>
      <c r="KEM136" s="245"/>
      <c r="KEN136" s="245"/>
      <c r="KEO136" s="245"/>
      <c r="KEP136" s="245"/>
      <c r="KEQ136" s="245"/>
      <c r="KER136" s="245"/>
      <c r="KES136" s="245"/>
      <c r="KET136" s="245"/>
      <c r="KEU136" s="245"/>
      <c r="KEV136" s="245"/>
      <c r="KEW136" s="245"/>
      <c r="KEX136" s="245"/>
      <c r="KEY136" s="245"/>
      <c r="KEZ136" s="245"/>
      <c r="KFA136" s="245"/>
      <c r="KFB136" s="245"/>
      <c r="KFC136" s="245"/>
      <c r="KFD136" s="245"/>
      <c r="KFE136" s="245"/>
      <c r="KFF136" s="245"/>
      <c r="KFG136" s="245"/>
      <c r="KFH136" s="245"/>
      <c r="KFI136" s="245"/>
      <c r="KFJ136" s="245"/>
      <c r="KFK136" s="245"/>
      <c r="KFL136" s="245"/>
      <c r="KFM136" s="245"/>
      <c r="KFN136" s="245"/>
      <c r="KFO136" s="245"/>
      <c r="KFP136" s="245"/>
      <c r="KFQ136" s="245"/>
      <c r="KFR136" s="245"/>
      <c r="KFS136" s="245"/>
      <c r="KFT136" s="245"/>
      <c r="KFU136" s="245"/>
      <c r="KFV136" s="245"/>
      <c r="KFW136" s="245"/>
      <c r="KFX136" s="245"/>
      <c r="KFY136" s="245"/>
      <c r="KFZ136" s="245"/>
      <c r="KGA136" s="245"/>
      <c r="KGB136" s="245"/>
      <c r="KGC136" s="245"/>
      <c r="KGD136" s="245"/>
      <c r="KGE136" s="245"/>
      <c r="KGF136" s="245"/>
      <c r="KGG136" s="245"/>
      <c r="KGH136" s="245"/>
      <c r="KGI136" s="245"/>
      <c r="KGJ136" s="245"/>
      <c r="KGK136" s="245"/>
      <c r="KGL136" s="245"/>
      <c r="KGM136" s="245"/>
      <c r="KGN136" s="245"/>
      <c r="KGO136" s="245"/>
      <c r="KGP136" s="245"/>
      <c r="KGQ136" s="245"/>
      <c r="KGR136" s="245"/>
      <c r="KGS136" s="245"/>
      <c r="KGT136" s="245"/>
      <c r="KGU136" s="245"/>
      <c r="KGV136" s="245"/>
      <c r="KGW136" s="245"/>
      <c r="KGX136" s="245"/>
      <c r="KGY136" s="245"/>
      <c r="KGZ136" s="245"/>
      <c r="KHA136" s="245"/>
      <c r="KHB136" s="245"/>
      <c r="KHC136" s="245"/>
      <c r="KHD136" s="245"/>
      <c r="KHE136" s="245"/>
      <c r="KHF136" s="245"/>
      <c r="KHG136" s="245"/>
      <c r="KHH136" s="245"/>
      <c r="KHI136" s="245"/>
      <c r="KHJ136" s="245"/>
      <c r="KHK136" s="245"/>
      <c r="KHL136" s="245"/>
      <c r="KHM136" s="245"/>
      <c r="KHN136" s="245"/>
      <c r="KHO136" s="245"/>
      <c r="KHP136" s="245"/>
      <c r="KHQ136" s="245"/>
      <c r="KHR136" s="245"/>
      <c r="KHS136" s="245"/>
      <c r="KHT136" s="245"/>
      <c r="KHU136" s="245"/>
      <c r="KHV136" s="245"/>
      <c r="KHW136" s="245"/>
      <c r="KHX136" s="245"/>
      <c r="KHY136" s="245"/>
      <c r="KHZ136" s="245"/>
      <c r="KIA136" s="245"/>
      <c r="KIB136" s="245"/>
      <c r="KIC136" s="245"/>
      <c r="KID136" s="245"/>
      <c r="KIE136" s="245"/>
      <c r="KIF136" s="245"/>
      <c r="KIG136" s="245"/>
      <c r="KIH136" s="245"/>
      <c r="KII136" s="245"/>
      <c r="KIJ136" s="245"/>
      <c r="KIK136" s="245"/>
      <c r="KIL136" s="245"/>
      <c r="KIM136" s="245"/>
      <c r="KIN136" s="245"/>
      <c r="KIO136" s="245"/>
      <c r="KIP136" s="245"/>
      <c r="KIQ136" s="245"/>
      <c r="KIR136" s="245"/>
      <c r="KIS136" s="245"/>
      <c r="KIT136" s="245"/>
      <c r="KIU136" s="245"/>
      <c r="KIV136" s="245"/>
      <c r="KIW136" s="245"/>
      <c r="KIX136" s="245"/>
      <c r="KIY136" s="245"/>
      <c r="KIZ136" s="245"/>
      <c r="KJA136" s="245"/>
      <c r="KJB136" s="245"/>
      <c r="KJC136" s="245"/>
      <c r="KJD136" s="245"/>
      <c r="KJE136" s="245"/>
      <c r="KJF136" s="245"/>
      <c r="KJG136" s="245"/>
      <c r="KJH136" s="245"/>
      <c r="KJI136" s="245"/>
      <c r="KJJ136" s="245"/>
      <c r="KJK136" s="245"/>
      <c r="KJL136" s="245"/>
      <c r="KJM136" s="245"/>
      <c r="KJN136" s="245"/>
      <c r="KJO136" s="245"/>
      <c r="KJP136" s="245"/>
      <c r="KJQ136" s="245"/>
      <c r="KJR136" s="245"/>
      <c r="KJS136" s="245"/>
      <c r="KJT136" s="245"/>
      <c r="KJU136" s="245"/>
      <c r="KJV136" s="245"/>
      <c r="KJW136" s="245"/>
      <c r="KJX136" s="245"/>
      <c r="KJY136" s="245"/>
      <c r="KJZ136" s="245"/>
      <c r="KKA136" s="245"/>
      <c r="KKB136" s="245"/>
      <c r="KKC136" s="245"/>
      <c r="KKD136" s="245"/>
      <c r="KKE136" s="245"/>
      <c r="KKF136" s="245"/>
      <c r="KKG136" s="245"/>
      <c r="KKH136" s="245"/>
      <c r="KKI136" s="245"/>
      <c r="KKJ136" s="245"/>
      <c r="KKK136" s="245"/>
      <c r="KKL136" s="245"/>
      <c r="KKM136" s="245"/>
      <c r="KKN136" s="245"/>
      <c r="KKO136" s="245"/>
      <c r="KKP136" s="245"/>
      <c r="KKQ136" s="245"/>
      <c r="KKR136" s="245"/>
      <c r="KKS136" s="245"/>
      <c r="KKT136" s="245"/>
      <c r="KKU136" s="245"/>
      <c r="KKV136" s="245"/>
      <c r="KKW136" s="245"/>
      <c r="KKX136" s="245"/>
      <c r="KKY136" s="245"/>
      <c r="KKZ136" s="245"/>
      <c r="KLA136" s="245"/>
      <c r="KLB136" s="245"/>
      <c r="KLC136" s="245"/>
      <c r="KLD136" s="245"/>
      <c r="KLE136" s="245"/>
      <c r="KLF136" s="245"/>
      <c r="KLG136" s="245"/>
      <c r="KLH136" s="245"/>
      <c r="KLI136" s="245"/>
      <c r="KLJ136" s="245"/>
      <c r="KLK136" s="245"/>
      <c r="KLL136" s="245"/>
      <c r="KLM136" s="245"/>
      <c r="KLN136" s="245"/>
      <c r="KLO136" s="245"/>
      <c r="KLP136" s="245"/>
      <c r="KLQ136" s="245"/>
      <c r="KLR136" s="245"/>
      <c r="KLS136" s="245"/>
      <c r="KLT136" s="245"/>
      <c r="KLU136" s="245"/>
      <c r="KLV136" s="245"/>
      <c r="KLW136" s="245"/>
      <c r="KLX136" s="245"/>
      <c r="KLY136" s="245"/>
      <c r="KLZ136" s="245"/>
      <c r="KMA136" s="245"/>
      <c r="KMB136" s="245"/>
      <c r="KMC136" s="245"/>
      <c r="KMD136" s="245"/>
      <c r="KME136" s="245"/>
      <c r="KMF136" s="245"/>
      <c r="KMG136" s="245"/>
      <c r="KMH136" s="245"/>
      <c r="KMI136" s="245"/>
      <c r="KMJ136" s="245"/>
      <c r="KMK136" s="245"/>
      <c r="KML136" s="245"/>
      <c r="KMM136" s="245"/>
      <c r="KMN136" s="245"/>
      <c r="KMO136" s="245"/>
      <c r="KMP136" s="245"/>
      <c r="KMQ136" s="245"/>
      <c r="KMR136" s="245"/>
      <c r="KMS136" s="245"/>
      <c r="KMT136" s="245"/>
      <c r="KMU136" s="245"/>
      <c r="KMV136" s="245"/>
      <c r="KMW136" s="245"/>
      <c r="KMX136" s="245"/>
      <c r="KMY136" s="245"/>
      <c r="KMZ136" s="245"/>
      <c r="KNA136" s="245"/>
      <c r="KNB136" s="245"/>
      <c r="KNC136" s="245"/>
      <c r="KND136" s="245"/>
      <c r="KNE136" s="245"/>
      <c r="KNF136" s="245"/>
      <c r="KNG136" s="245"/>
      <c r="KNH136" s="245"/>
      <c r="KNI136" s="245"/>
      <c r="KNJ136" s="245"/>
      <c r="KNK136" s="245"/>
      <c r="KNL136" s="245"/>
      <c r="KNM136" s="245"/>
      <c r="KNN136" s="245"/>
      <c r="KNO136" s="245"/>
      <c r="KNP136" s="245"/>
      <c r="KNQ136" s="245"/>
      <c r="KNR136" s="245"/>
      <c r="KNS136" s="245"/>
      <c r="KNT136" s="245"/>
      <c r="KNU136" s="245"/>
      <c r="KNV136" s="245"/>
      <c r="KNW136" s="245"/>
      <c r="KNX136" s="245"/>
      <c r="KNY136" s="245"/>
      <c r="KNZ136" s="245"/>
      <c r="KOA136" s="245"/>
      <c r="KOB136" s="245"/>
      <c r="KOC136" s="245"/>
      <c r="KOD136" s="245"/>
      <c r="KOE136" s="245"/>
      <c r="KOF136" s="245"/>
      <c r="KOG136" s="245"/>
      <c r="KOH136" s="245"/>
      <c r="KOI136" s="245"/>
      <c r="KOJ136" s="245"/>
      <c r="KOK136" s="245"/>
      <c r="KOL136" s="245"/>
      <c r="KOM136" s="245"/>
      <c r="KON136" s="245"/>
      <c r="KOO136" s="245"/>
      <c r="KOP136" s="245"/>
      <c r="KOQ136" s="245"/>
      <c r="KOR136" s="245"/>
      <c r="KOS136" s="245"/>
      <c r="KOT136" s="245"/>
      <c r="KOU136" s="245"/>
      <c r="KOV136" s="245"/>
      <c r="KOW136" s="245"/>
      <c r="KOX136" s="245"/>
      <c r="KOY136" s="245"/>
      <c r="KOZ136" s="245"/>
      <c r="KPA136" s="245"/>
      <c r="KPB136" s="245"/>
      <c r="KPC136" s="245"/>
      <c r="KPD136" s="245"/>
      <c r="KPE136" s="245"/>
      <c r="KPF136" s="245"/>
      <c r="KPG136" s="245"/>
      <c r="KPH136" s="245"/>
      <c r="KPI136" s="245"/>
      <c r="KPJ136" s="245"/>
      <c r="KPK136" s="245"/>
      <c r="KPL136" s="245"/>
      <c r="KPM136" s="245"/>
      <c r="KPN136" s="245"/>
      <c r="KPO136" s="245"/>
      <c r="KPP136" s="245"/>
      <c r="KPQ136" s="245"/>
      <c r="KPR136" s="245"/>
      <c r="KPS136" s="245"/>
      <c r="KPT136" s="245"/>
      <c r="KPU136" s="245"/>
      <c r="KPV136" s="245"/>
      <c r="KPW136" s="245"/>
      <c r="KPX136" s="245"/>
      <c r="KPY136" s="245"/>
      <c r="KPZ136" s="245"/>
      <c r="KQA136" s="245"/>
      <c r="KQB136" s="245"/>
      <c r="KQC136" s="245"/>
      <c r="KQD136" s="245"/>
      <c r="KQE136" s="245"/>
      <c r="KQF136" s="245"/>
      <c r="KQG136" s="245"/>
      <c r="KQH136" s="245"/>
      <c r="KQI136" s="245"/>
      <c r="KQJ136" s="245"/>
      <c r="KQK136" s="245"/>
      <c r="KQL136" s="245"/>
      <c r="KQM136" s="245"/>
      <c r="KQN136" s="245"/>
      <c r="KQO136" s="245"/>
      <c r="KQP136" s="245"/>
      <c r="KQQ136" s="245"/>
      <c r="KQR136" s="245"/>
      <c r="KQS136" s="245"/>
      <c r="KQT136" s="245"/>
      <c r="KQU136" s="245"/>
      <c r="KQV136" s="245"/>
      <c r="KQW136" s="245"/>
      <c r="KQX136" s="245"/>
      <c r="KQY136" s="245"/>
      <c r="KQZ136" s="245"/>
      <c r="KRA136" s="245"/>
      <c r="KRB136" s="245"/>
      <c r="KRC136" s="245"/>
      <c r="KRD136" s="245"/>
      <c r="KRE136" s="245"/>
      <c r="KRF136" s="245"/>
      <c r="KRG136" s="245"/>
      <c r="KRH136" s="245"/>
      <c r="KRI136" s="245"/>
      <c r="KRJ136" s="245"/>
      <c r="KRK136" s="245"/>
      <c r="KRL136" s="245"/>
      <c r="KRM136" s="245"/>
      <c r="KRN136" s="245"/>
      <c r="KRO136" s="245"/>
      <c r="KRP136" s="245"/>
      <c r="KRQ136" s="245"/>
      <c r="KRR136" s="245"/>
      <c r="KRS136" s="245"/>
      <c r="KRT136" s="245"/>
      <c r="KRU136" s="245"/>
      <c r="KRV136" s="245"/>
      <c r="KRW136" s="245"/>
      <c r="KRX136" s="245"/>
      <c r="KRY136" s="245"/>
      <c r="KRZ136" s="245"/>
      <c r="KSA136" s="245"/>
      <c r="KSB136" s="245"/>
      <c r="KSC136" s="245"/>
      <c r="KSD136" s="245"/>
      <c r="KSE136" s="245"/>
      <c r="KSF136" s="245"/>
      <c r="KSG136" s="245"/>
      <c r="KSH136" s="245"/>
      <c r="KSI136" s="245"/>
      <c r="KSJ136" s="245"/>
      <c r="KSK136" s="245"/>
      <c r="KSL136" s="245"/>
      <c r="KSM136" s="245"/>
      <c r="KSN136" s="245"/>
      <c r="KSO136" s="245"/>
      <c r="KSP136" s="245"/>
      <c r="KSQ136" s="245"/>
      <c r="KSR136" s="245"/>
      <c r="KSS136" s="245"/>
      <c r="KST136" s="245"/>
      <c r="KSU136" s="245"/>
      <c r="KSV136" s="245"/>
      <c r="KSW136" s="245"/>
      <c r="KSX136" s="245"/>
      <c r="KSY136" s="245"/>
      <c r="KSZ136" s="245"/>
      <c r="KTA136" s="245"/>
      <c r="KTB136" s="245"/>
      <c r="KTC136" s="245"/>
      <c r="KTD136" s="245"/>
      <c r="KTE136" s="245"/>
      <c r="KTF136" s="245"/>
      <c r="KTG136" s="245"/>
      <c r="KTH136" s="245"/>
      <c r="KTI136" s="245"/>
      <c r="KTJ136" s="245"/>
      <c r="KTK136" s="245"/>
      <c r="KTL136" s="245"/>
      <c r="KTM136" s="245"/>
      <c r="KTN136" s="245"/>
      <c r="KTO136" s="245"/>
      <c r="KTP136" s="245"/>
      <c r="KTQ136" s="245"/>
      <c r="KTR136" s="245"/>
      <c r="KTS136" s="245"/>
      <c r="KTT136" s="245"/>
      <c r="KTU136" s="245"/>
      <c r="KTV136" s="245"/>
      <c r="KTW136" s="245"/>
      <c r="KTX136" s="245"/>
      <c r="KTY136" s="245"/>
      <c r="KTZ136" s="245"/>
      <c r="KUA136" s="245"/>
      <c r="KUB136" s="245"/>
      <c r="KUC136" s="245"/>
      <c r="KUD136" s="245"/>
      <c r="KUE136" s="245"/>
      <c r="KUF136" s="245"/>
      <c r="KUG136" s="245"/>
      <c r="KUH136" s="245"/>
      <c r="KUI136" s="245"/>
      <c r="KUJ136" s="245"/>
      <c r="KUK136" s="245"/>
      <c r="KUL136" s="245"/>
      <c r="KUM136" s="245"/>
      <c r="KUN136" s="245"/>
      <c r="KUO136" s="245"/>
      <c r="KUP136" s="245"/>
      <c r="KUQ136" s="245"/>
      <c r="KUR136" s="245"/>
      <c r="KUS136" s="245"/>
      <c r="KUT136" s="245"/>
      <c r="KUU136" s="245"/>
      <c r="KUV136" s="245"/>
      <c r="KUW136" s="245"/>
      <c r="KUX136" s="245"/>
      <c r="KUY136" s="245"/>
      <c r="KUZ136" s="245"/>
      <c r="KVA136" s="245"/>
      <c r="KVB136" s="245"/>
      <c r="KVC136" s="245"/>
      <c r="KVD136" s="245"/>
      <c r="KVE136" s="245"/>
      <c r="KVF136" s="245"/>
      <c r="KVG136" s="245"/>
      <c r="KVH136" s="245"/>
      <c r="KVI136" s="245"/>
      <c r="KVJ136" s="245"/>
      <c r="KVK136" s="245"/>
      <c r="KVL136" s="245"/>
      <c r="KVM136" s="245"/>
      <c r="KVN136" s="245"/>
      <c r="KVO136" s="245"/>
      <c r="KVP136" s="245"/>
      <c r="KVQ136" s="245"/>
      <c r="KVR136" s="245"/>
      <c r="KVS136" s="245"/>
      <c r="KVT136" s="245"/>
      <c r="KVU136" s="245"/>
      <c r="KVV136" s="245"/>
      <c r="KVW136" s="245"/>
      <c r="KVX136" s="245"/>
      <c r="KVY136" s="245"/>
      <c r="KVZ136" s="245"/>
      <c r="KWA136" s="245"/>
      <c r="KWB136" s="245"/>
      <c r="KWC136" s="245"/>
      <c r="KWD136" s="245"/>
      <c r="KWE136" s="245"/>
      <c r="KWF136" s="245"/>
      <c r="KWG136" s="245"/>
      <c r="KWH136" s="245"/>
      <c r="KWI136" s="245"/>
      <c r="KWJ136" s="245"/>
      <c r="KWK136" s="245"/>
      <c r="KWL136" s="245"/>
      <c r="KWM136" s="245"/>
      <c r="KWN136" s="245"/>
      <c r="KWO136" s="245"/>
      <c r="KWP136" s="245"/>
      <c r="KWQ136" s="245"/>
      <c r="KWR136" s="245"/>
      <c r="KWS136" s="245"/>
      <c r="KWT136" s="245"/>
      <c r="KWU136" s="245"/>
      <c r="KWV136" s="245"/>
      <c r="KWW136" s="245"/>
      <c r="KWX136" s="245"/>
      <c r="KWY136" s="245"/>
      <c r="KWZ136" s="245"/>
      <c r="KXA136" s="245"/>
      <c r="KXB136" s="245"/>
      <c r="KXC136" s="245"/>
      <c r="KXD136" s="245"/>
      <c r="KXE136" s="245"/>
      <c r="KXF136" s="245"/>
      <c r="KXG136" s="245"/>
      <c r="KXH136" s="245"/>
      <c r="KXI136" s="245"/>
      <c r="KXJ136" s="245"/>
      <c r="KXK136" s="245"/>
      <c r="KXL136" s="245"/>
      <c r="KXM136" s="245"/>
      <c r="KXN136" s="245"/>
      <c r="KXO136" s="245"/>
      <c r="KXP136" s="245"/>
      <c r="KXQ136" s="245"/>
      <c r="KXR136" s="245"/>
      <c r="KXS136" s="245"/>
      <c r="KXT136" s="245"/>
      <c r="KXU136" s="245"/>
      <c r="KXV136" s="245"/>
      <c r="KXW136" s="245"/>
      <c r="KXX136" s="245"/>
      <c r="KXY136" s="245"/>
      <c r="KXZ136" s="245"/>
      <c r="KYA136" s="245"/>
      <c r="KYB136" s="245"/>
      <c r="KYC136" s="245"/>
      <c r="KYD136" s="245"/>
      <c r="KYE136" s="245"/>
      <c r="KYF136" s="245"/>
      <c r="KYG136" s="245"/>
      <c r="KYH136" s="245"/>
      <c r="KYI136" s="245"/>
      <c r="KYJ136" s="245"/>
      <c r="KYK136" s="245"/>
      <c r="KYL136" s="245"/>
      <c r="KYM136" s="245"/>
      <c r="KYN136" s="245"/>
      <c r="KYO136" s="245"/>
      <c r="KYP136" s="245"/>
      <c r="KYQ136" s="245"/>
      <c r="KYR136" s="245"/>
      <c r="KYS136" s="245"/>
      <c r="KYT136" s="245"/>
      <c r="KYU136" s="245"/>
      <c r="KYV136" s="245"/>
      <c r="KYW136" s="245"/>
      <c r="KYX136" s="245"/>
      <c r="KYY136" s="245"/>
      <c r="KYZ136" s="245"/>
      <c r="KZA136" s="245"/>
      <c r="KZB136" s="245"/>
      <c r="KZC136" s="245"/>
      <c r="KZD136" s="245"/>
      <c r="KZE136" s="245"/>
      <c r="KZF136" s="245"/>
      <c r="KZG136" s="245"/>
      <c r="KZH136" s="245"/>
      <c r="KZI136" s="245"/>
      <c r="KZJ136" s="245"/>
      <c r="KZK136" s="245"/>
      <c r="KZL136" s="245"/>
      <c r="KZM136" s="245"/>
      <c r="KZN136" s="245"/>
      <c r="KZO136" s="245"/>
      <c r="KZP136" s="245"/>
      <c r="KZQ136" s="245"/>
      <c r="KZR136" s="245"/>
      <c r="KZS136" s="245"/>
      <c r="KZT136" s="245"/>
      <c r="KZU136" s="245"/>
      <c r="KZV136" s="245"/>
      <c r="KZW136" s="245"/>
      <c r="KZX136" s="245"/>
      <c r="KZY136" s="245"/>
      <c r="KZZ136" s="245"/>
      <c r="LAA136" s="245"/>
      <c r="LAB136" s="245"/>
      <c r="LAC136" s="245"/>
      <c r="LAD136" s="245"/>
      <c r="LAE136" s="245"/>
      <c r="LAF136" s="245"/>
      <c r="LAG136" s="245"/>
      <c r="LAH136" s="245"/>
      <c r="LAI136" s="245"/>
      <c r="LAJ136" s="245"/>
      <c r="LAK136" s="245"/>
      <c r="LAL136" s="245"/>
      <c r="LAM136" s="245"/>
      <c r="LAN136" s="245"/>
      <c r="LAO136" s="245"/>
      <c r="LAP136" s="245"/>
      <c r="LAQ136" s="245"/>
      <c r="LAR136" s="245"/>
      <c r="LAS136" s="245"/>
      <c r="LAT136" s="245"/>
      <c r="LAU136" s="245"/>
      <c r="LAV136" s="245"/>
      <c r="LAW136" s="245"/>
      <c r="LAX136" s="245"/>
      <c r="LAY136" s="245"/>
      <c r="LAZ136" s="245"/>
      <c r="LBA136" s="245"/>
      <c r="LBB136" s="245"/>
      <c r="LBC136" s="245"/>
      <c r="LBD136" s="245"/>
      <c r="LBE136" s="245"/>
      <c r="LBF136" s="245"/>
      <c r="LBG136" s="245"/>
      <c r="LBH136" s="245"/>
      <c r="LBI136" s="245"/>
      <c r="LBJ136" s="245"/>
      <c r="LBK136" s="245"/>
      <c r="LBL136" s="245"/>
      <c r="LBM136" s="245"/>
      <c r="LBN136" s="245"/>
      <c r="LBO136" s="245"/>
      <c r="LBP136" s="245"/>
      <c r="LBQ136" s="245"/>
      <c r="LBR136" s="245"/>
      <c r="LBS136" s="245"/>
      <c r="LBT136" s="245"/>
      <c r="LBU136" s="245"/>
      <c r="LBV136" s="245"/>
      <c r="LBW136" s="245"/>
      <c r="LBX136" s="245"/>
      <c r="LBY136" s="245"/>
      <c r="LBZ136" s="245"/>
      <c r="LCA136" s="245"/>
      <c r="LCB136" s="245"/>
      <c r="LCC136" s="245"/>
      <c r="LCD136" s="245"/>
      <c r="LCE136" s="245"/>
      <c r="LCF136" s="245"/>
      <c r="LCG136" s="245"/>
      <c r="LCH136" s="245"/>
      <c r="LCI136" s="245"/>
      <c r="LCJ136" s="245"/>
      <c r="LCK136" s="245"/>
      <c r="LCL136" s="245"/>
      <c r="LCM136" s="245"/>
      <c r="LCN136" s="245"/>
      <c r="LCO136" s="245"/>
      <c r="LCP136" s="245"/>
      <c r="LCQ136" s="245"/>
      <c r="LCR136" s="245"/>
      <c r="LCS136" s="245"/>
      <c r="LCT136" s="245"/>
      <c r="LCU136" s="245"/>
      <c r="LCV136" s="245"/>
      <c r="LCW136" s="245"/>
      <c r="LCX136" s="245"/>
      <c r="LCY136" s="245"/>
      <c r="LCZ136" s="245"/>
      <c r="LDA136" s="245"/>
      <c r="LDB136" s="245"/>
      <c r="LDC136" s="245"/>
      <c r="LDD136" s="245"/>
      <c r="LDE136" s="245"/>
      <c r="LDF136" s="245"/>
      <c r="LDG136" s="245"/>
      <c r="LDH136" s="245"/>
      <c r="LDI136" s="245"/>
      <c r="LDJ136" s="245"/>
      <c r="LDK136" s="245"/>
      <c r="LDL136" s="245"/>
      <c r="LDM136" s="245"/>
      <c r="LDN136" s="245"/>
      <c r="LDO136" s="245"/>
      <c r="LDP136" s="245"/>
      <c r="LDQ136" s="245"/>
      <c r="LDR136" s="245"/>
      <c r="LDS136" s="245"/>
      <c r="LDT136" s="245"/>
      <c r="LDU136" s="245"/>
      <c r="LDV136" s="245"/>
      <c r="LDW136" s="245"/>
      <c r="LDX136" s="245"/>
      <c r="LDY136" s="245"/>
      <c r="LDZ136" s="245"/>
      <c r="LEA136" s="245"/>
      <c r="LEB136" s="245"/>
      <c r="LEC136" s="245"/>
      <c r="LED136" s="245"/>
      <c r="LEE136" s="245"/>
      <c r="LEF136" s="245"/>
      <c r="LEG136" s="245"/>
      <c r="LEH136" s="245"/>
      <c r="LEI136" s="245"/>
      <c r="LEJ136" s="245"/>
      <c r="LEK136" s="245"/>
      <c r="LEL136" s="245"/>
      <c r="LEM136" s="245"/>
      <c r="LEN136" s="245"/>
      <c r="LEO136" s="245"/>
      <c r="LEP136" s="245"/>
      <c r="LEQ136" s="245"/>
      <c r="LER136" s="245"/>
      <c r="LES136" s="245"/>
      <c r="LET136" s="245"/>
      <c r="LEU136" s="245"/>
      <c r="LEV136" s="245"/>
      <c r="LEW136" s="245"/>
      <c r="LEX136" s="245"/>
      <c r="LEY136" s="245"/>
      <c r="LEZ136" s="245"/>
      <c r="LFA136" s="245"/>
      <c r="LFB136" s="245"/>
      <c r="LFC136" s="245"/>
      <c r="LFD136" s="245"/>
      <c r="LFE136" s="245"/>
      <c r="LFF136" s="245"/>
      <c r="LFG136" s="245"/>
      <c r="LFH136" s="245"/>
      <c r="LFI136" s="245"/>
      <c r="LFJ136" s="245"/>
      <c r="LFK136" s="245"/>
      <c r="LFL136" s="245"/>
      <c r="LFM136" s="245"/>
      <c r="LFN136" s="245"/>
      <c r="LFO136" s="245"/>
      <c r="LFP136" s="245"/>
      <c r="LFQ136" s="245"/>
      <c r="LFR136" s="245"/>
      <c r="LFS136" s="245"/>
      <c r="LFT136" s="245"/>
      <c r="LFU136" s="245"/>
      <c r="LFV136" s="245"/>
      <c r="LFW136" s="245"/>
      <c r="LFX136" s="245"/>
      <c r="LFY136" s="245"/>
      <c r="LFZ136" s="245"/>
      <c r="LGA136" s="245"/>
      <c r="LGB136" s="245"/>
      <c r="LGC136" s="245"/>
      <c r="LGD136" s="245"/>
      <c r="LGE136" s="245"/>
      <c r="LGF136" s="245"/>
      <c r="LGG136" s="245"/>
      <c r="LGH136" s="245"/>
      <c r="LGI136" s="245"/>
      <c r="LGJ136" s="245"/>
      <c r="LGK136" s="245"/>
      <c r="LGL136" s="245"/>
      <c r="LGM136" s="245"/>
      <c r="LGN136" s="245"/>
      <c r="LGO136" s="245"/>
      <c r="LGP136" s="245"/>
      <c r="LGQ136" s="245"/>
      <c r="LGR136" s="245"/>
      <c r="LGS136" s="245"/>
      <c r="LGT136" s="245"/>
      <c r="LGU136" s="245"/>
      <c r="LGV136" s="245"/>
      <c r="LGW136" s="245"/>
      <c r="LGX136" s="245"/>
      <c r="LGY136" s="245"/>
      <c r="LGZ136" s="245"/>
      <c r="LHA136" s="245"/>
      <c r="LHB136" s="245"/>
      <c r="LHC136" s="245"/>
      <c r="LHD136" s="245"/>
      <c r="LHE136" s="245"/>
      <c r="LHF136" s="245"/>
      <c r="LHG136" s="245"/>
      <c r="LHH136" s="245"/>
      <c r="LHI136" s="245"/>
      <c r="LHJ136" s="245"/>
      <c r="LHK136" s="245"/>
      <c r="LHL136" s="245"/>
      <c r="LHM136" s="245"/>
      <c r="LHN136" s="245"/>
      <c r="LHO136" s="245"/>
      <c r="LHP136" s="245"/>
      <c r="LHQ136" s="245"/>
      <c r="LHR136" s="245"/>
      <c r="LHS136" s="245"/>
      <c r="LHT136" s="245"/>
      <c r="LHU136" s="245"/>
      <c r="LHV136" s="245"/>
      <c r="LHW136" s="245"/>
      <c r="LHX136" s="245"/>
      <c r="LHY136" s="245"/>
      <c r="LHZ136" s="245"/>
      <c r="LIA136" s="245"/>
      <c r="LIB136" s="245"/>
      <c r="LIC136" s="245"/>
      <c r="LID136" s="245"/>
      <c r="LIE136" s="245"/>
      <c r="LIF136" s="245"/>
      <c r="LIG136" s="245"/>
      <c r="LIH136" s="245"/>
      <c r="LII136" s="245"/>
      <c r="LIJ136" s="245"/>
      <c r="LIK136" s="245"/>
      <c r="LIL136" s="245"/>
      <c r="LIM136" s="245"/>
      <c r="LIN136" s="245"/>
      <c r="LIO136" s="245"/>
      <c r="LIP136" s="245"/>
      <c r="LIQ136" s="245"/>
      <c r="LIR136" s="245"/>
      <c r="LIS136" s="245"/>
      <c r="LIT136" s="245"/>
      <c r="LIU136" s="245"/>
      <c r="LIV136" s="245"/>
      <c r="LIW136" s="245"/>
      <c r="LIX136" s="245"/>
      <c r="LIY136" s="245"/>
      <c r="LIZ136" s="245"/>
      <c r="LJA136" s="245"/>
      <c r="LJB136" s="245"/>
      <c r="LJC136" s="245"/>
      <c r="LJD136" s="245"/>
      <c r="LJE136" s="245"/>
      <c r="LJF136" s="245"/>
      <c r="LJG136" s="245"/>
      <c r="LJH136" s="245"/>
      <c r="LJI136" s="245"/>
      <c r="LJJ136" s="245"/>
      <c r="LJK136" s="245"/>
      <c r="LJL136" s="245"/>
      <c r="LJM136" s="245"/>
      <c r="LJN136" s="245"/>
      <c r="LJO136" s="245"/>
      <c r="LJP136" s="245"/>
      <c r="LJQ136" s="245"/>
      <c r="LJR136" s="245"/>
      <c r="LJS136" s="245"/>
      <c r="LJT136" s="245"/>
      <c r="LJU136" s="245"/>
      <c r="LJV136" s="245"/>
      <c r="LJW136" s="245"/>
      <c r="LJX136" s="245"/>
      <c r="LJY136" s="245"/>
      <c r="LJZ136" s="245"/>
      <c r="LKA136" s="245"/>
      <c r="LKB136" s="245"/>
      <c r="LKC136" s="245"/>
      <c r="LKD136" s="245"/>
      <c r="LKE136" s="245"/>
      <c r="LKF136" s="245"/>
      <c r="LKG136" s="245"/>
      <c r="LKH136" s="245"/>
      <c r="LKI136" s="245"/>
      <c r="LKJ136" s="245"/>
      <c r="LKK136" s="245"/>
      <c r="LKL136" s="245"/>
      <c r="LKM136" s="245"/>
      <c r="LKN136" s="245"/>
      <c r="LKO136" s="245"/>
      <c r="LKP136" s="245"/>
      <c r="LKQ136" s="245"/>
      <c r="LKR136" s="245"/>
      <c r="LKS136" s="245"/>
      <c r="LKT136" s="245"/>
      <c r="LKU136" s="245"/>
      <c r="LKV136" s="245"/>
      <c r="LKW136" s="245"/>
      <c r="LKX136" s="245"/>
      <c r="LKY136" s="245"/>
      <c r="LKZ136" s="245"/>
      <c r="LLA136" s="245"/>
      <c r="LLB136" s="245"/>
      <c r="LLC136" s="245"/>
      <c r="LLD136" s="245"/>
      <c r="LLE136" s="245"/>
      <c r="LLF136" s="245"/>
      <c r="LLG136" s="245"/>
      <c r="LLH136" s="245"/>
      <c r="LLI136" s="245"/>
      <c r="LLJ136" s="245"/>
      <c r="LLK136" s="245"/>
      <c r="LLL136" s="245"/>
      <c r="LLM136" s="245"/>
      <c r="LLN136" s="245"/>
      <c r="LLO136" s="245"/>
      <c r="LLP136" s="245"/>
      <c r="LLQ136" s="245"/>
      <c r="LLR136" s="245"/>
      <c r="LLS136" s="245"/>
      <c r="LLT136" s="245"/>
      <c r="LLU136" s="245"/>
      <c r="LLV136" s="245"/>
      <c r="LLW136" s="245"/>
      <c r="LLX136" s="245"/>
      <c r="LLY136" s="245"/>
      <c r="LLZ136" s="245"/>
      <c r="LMA136" s="245"/>
      <c r="LMB136" s="245"/>
      <c r="LMC136" s="245"/>
      <c r="LMD136" s="245"/>
      <c r="LME136" s="245"/>
      <c r="LMF136" s="245"/>
      <c r="LMG136" s="245"/>
      <c r="LMH136" s="245"/>
      <c r="LMI136" s="245"/>
      <c r="LMJ136" s="245"/>
      <c r="LMK136" s="245"/>
      <c r="LML136" s="245"/>
      <c r="LMM136" s="245"/>
      <c r="LMN136" s="245"/>
      <c r="LMO136" s="245"/>
      <c r="LMP136" s="245"/>
      <c r="LMQ136" s="245"/>
      <c r="LMR136" s="245"/>
      <c r="LMS136" s="245"/>
      <c r="LMT136" s="245"/>
      <c r="LMU136" s="245"/>
      <c r="LMV136" s="245"/>
      <c r="LMW136" s="245"/>
      <c r="LMX136" s="245"/>
      <c r="LMY136" s="245"/>
      <c r="LMZ136" s="245"/>
      <c r="LNA136" s="245"/>
      <c r="LNB136" s="245"/>
      <c r="LNC136" s="245"/>
      <c r="LND136" s="245"/>
      <c r="LNE136" s="245"/>
      <c r="LNF136" s="245"/>
      <c r="LNG136" s="245"/>
      <c r="LNH136" s="245"/>
      <c r="LNI136" s="245"/>
      <c r="LNJ136" s="245"/>
      <c r="LNK136" s="245"/>
      <c r="LNL136" s="245"/>
      <c r="LNM136" s="245"/>
      <c r="LNN136" s="245"/>
      <c r="LNO136" s="245"/>
      <c r="LNP136" s="245"/>
      <c r="LNQ136" s="245"/>
      <c r="LNR136" s="245"/>
      <c r="LNS136" s="245"/>
      <c r="LNT136" s="245"/>
      <c r="LNU136" s="245"/>
      <c r="LNV136" s="245"/>
      <c r="LNW136" s="245"/>
      <c r="LNX136" s="245"/>
      <c r="LNY136" s="245"/>
      <c r="LNZ136" s="245"/>
      <c r="LOA136" s="245"/>
      <c r="LOB136" s="245"/>
      <c r="LOC136" s="245"/>
      <c r="LOD136" s="245"/>
      <c r="LOE136" s="245"/>
      <c r="LOF136" s="245"/>
      <c r="LOG136" s="245"/>
      <c r="LOH136" s="245"/>
      <c r="LOI136" s="245"/>
      <c r="LOJ136" s="245"/>
      <c r="LOK136" s="245"/>
      <c r="LOL136" s="245"/>
      <c r="LOM136" s="245"/>
      <c r="LON136" s="245"/>
      <c r="LOO136" s="245"/>
      <c r="LOP136" s="245"/>
      <c r="LOQ136" s="245"/>
      <c r="LOR136" s="245"/>
      <c r="LOS136" s="245"/>
      <c r="LOT136" s="245"/>
      <c r="LOU136" s="245"/>
      <c r="LOV136" s="245"/>
      <c r="LOW136" s="245"/>
      <c r="LOX136" s="245"/>
      <c r="LOY136" s="245"/>
      <c r="LOZ136" s="245"/>
      <c r="LPA136" s="245"/>
      <c r="LPB136" s="245"/>
      <c r="LPC136" s="245"/>
      <c r="LPD136" s="245"/>
      <c r="LPE136" s="245"/>
      <c r="LPF136" s="245"/>
      <c r="LPG136" s="245"/>
      <c r="LPH136" s="245"/>
      <c r="LPI136" s="245"/>
      <c r="LPJ136" s="245"/>
      <c r="LPK136" s="245"/>
      <c r="LPL136" s="245"/>
      <c r="LPM136" s="245"/>
      <c r="LPN136" s="245"/>
      <c r="LPO136" s="245"/>
      <c r="LPP136" s="245"/>
      <c r="LPQ136" s="245"/>
      <c r="LPR136" s="245"/>
      <c r="LPS136" s="245"/>
      <c r="LPT136" s="245"/>
      <c r="LPU136" s="245"/>
      <c r="LPV136" s="245"/>
      <c r="LPW136" s="245"/>
      <c r="LPX136" s="245"/>
      <c r="LPY136" s="245"/>
      <c r="LPZ136" s="245"/>
      <c r="LQA136" s="245"/>
      <c r="LQB136" s="245"/>
      <c r="LQC136" s="245"/>
      <c r="LQD136" s="245"/>
      <c r="LQE136" s="245"/>
      <c r="LQF136" s="245"/>
      <c r="LQG136" s="245"/>
      <c r="LQH136" s="245"/>
      <c r="LQI136" s="245"/>
      <c r="LQJ136" s="245"/>
      <c r="LQK136" s="245"/>
      <c r="LQL136" s="245"/>
      <c r="LQM136" s="245"/>
      <c r="LQN136" s="245"/>
      <c r="LQO136" s="245"/>
      <c r="LQP136" s="245"/>
      <c r="LQQ136" s="245"/>
      <c r="LQR136" s="245"/>
      <c r="LQS136" s="245"/>
      <c r="LQT136" s="245"/>
      <c r="LQU136" s="245"/>
      <c r="LQV136" s="245"/>
      <c r="LQW136" s="245"/>
      <c r="LQX136" s="245"/>
      <c r="LQY136" s="245"/>
      <c r="LQZ136" s="245"/>
      <c r="LRA136" s="245"/>
      <c r="LRB136" s="245"/>
      <c r="LRC136" s="245"/>
      <c r="LRD136" s="245"/>
      <c r="LRE136" s="245"/>
      <c r="LRF136" s="245"/>
      <c r="LRG136" s="245"/>
      <c r="LRH136" s="245"/>
      <c r="LRI136" s="245"/>
      <c r="LRJ136" s="245"/>
      <c r="LRK136" s="245"/>
      <c r="LRL136" s="245"/>
      <c r="LRM136" s="245"/>
      <c r="LRN136" s="245"/>
      <c r="LRO136" s="245"/>
      <c r="LRP136" s="245"/>
      <c r="LRQ136" s="245"/>
      <c r="LRR136" s="245"/>
      <c r="LRS136" s="245"/>
      <c r="LRT136" s="245"/>
      <c r="LRU136" s="245"/>
      <c r="LRV136" s="245"/>
      <c r="LRW136" s="245"/>
      <c r="LRX136" s="245"/>
      <c r="LRY136" s="245"/>
      <c r="LRZ136" s="245"/>
      <c r="LSA136" s="245"/>
      <c r="LSB136" s="245"/>
      <c r="LSC136" s="245"/>
      <c r="LSD136" s="245"/>
      <c r="LSE136" s="245"/>
      <c r="LSF136" s="245"/>
      <c r="LSG136" s="245"/>
      <c r="LSH136" s="245"/>
      <c r="LSI136" s="245"/>
      <c r="LSJ136" s="245"/>
      <c r="LSK136" s="245"/>
      <c r="LSL136" s="245"/>
      <c r="LSM136" s="245"/>
      <c r="LSN136" s="245"/>
      <c r="LSO136" s="245"/>
      <c r="LSP136" s="245"/>
      <c r="LSQ136" s="245"/>
      <c r="LSR136" s="245"/>
      <c r="LSS136" s="245"/>
      <c r="LST136" s="245"/>
      <c r="LSU136" s="245"/>
      <c r="LSV136" s="245"/>
      <c r="LSW136" s="245"/>
      <c r="LSX136" s="245"/>
      <c r="LSY136" s="245"/>
      <c r="LSZ136" s="245"/>
      <c r="LTA136" s="245"/>
      <c r="LTB136" s="245"/>
      <c r="LTC136" s="245"/>
      <c r="LTD136" s="245"/>
      <c r="LTE136" s="245"/>
      <c r="LTF136" s="245"/>
      <c r="LTG136" s="245"/>
      <c r="LTH136" s="245"/>
      <c r="LTI136" s="245"/>
      <c r="LTJ136" s="245"/>
      <c r="LTK136" s="245"/>
      <c r="LTL136" s="245"/>
      <c r="LTM136" s="245"/>
      <c r="LTN136" s="245"/>
      <c r="LTO136" s="245"/>
      <c r="LTP136" s="245"/>
      <c r="LTQ136" s="245"/>
      <c r="LTR136" s="245"/>
      <c r="LTS136" s="245"/>
      <c r="LTT136" s="245"/>
      <c r="LTU136" s="245"/>
      <c r="LTV136" s="245"/>
      <c r="LTW136" s="245"/>
      <c r="LTX136" s="245"/>
      <c r="LTY136" s="245"/>
      <c r="LTZ136" s="245"/>
      <c r="LUA136" s="245"/>
      <c r="LUB136" s="245"/>
      <c r="LUC136" s="245"/>
      <c r="LUD136" s="245"/>
      <c r="LUE136" s="245"/>
      <c r="LUF136" s="245"/>
      <c r="LUG136" s="245"/>
      <c r="LUH136" s="245"/>
      <c r="LUI136" s="245"/>
      <c r="LUJ136" s="245"/>
      <c r="LUK136" s="245"/>
      <c r="LUL136" s="245"/>
      <c r="LUM136" s="245"/>
      <c r="LUN136" s="245"/>
      <c r="LUO136" s="245"/>
      <c r="LUP136" s="245"/>
      <c r="LUQ136" s="245"/>
      <c r="LUR136" s="245"/>
      <c r="LUS136" s="245"/>
      <c r="LUT136" s="245"/>
      <c r="LUU136" s="245"/>
      <c r="LUV136" s="245"/>
      <c r="LUW136" s="245"/>
      <c r="LUX136" s="245"/>
      <c r="LUY136" s="245"/>
      <c r="LUZ136" s="245"/>
      <c r="LVA136" s="245"/>
      <c r="LVB136" s="245"/>
      <c r="LVC136" s="245"/>
      <c r="LVD136" s="245"/>
      <c r="LVE136" s="245"/>
      <c r="LVF136" s="245"/>
      <c r="LVG136" s="245"/>
      <c r="LVH136" s="245"/>
      <c r="LVI136" s="245"/>
      <c r="LVJ136" s="245"/>
      <c r="LVK136" s="245"/>
      <c r="LVL136" s="245"/>
      <c r="LVM136" s="245"/>
      <c r="LVN136" s="245"/>
      <c r="LVO136" s="245"/>
      <c r="LVP136" s="245"/>
      <c r="LVQ136" s="245"/>
      <c r="LVR136" s="245"/>
      <c r="LVS136" s="245"/>
      <c r="LVT136" s="245"/>
      <c r="LVU136" s="245"/>
      <c r="LVV136" s="245"/>
      <c r="LVW136" s="245"/>
      <c r="LVX136" s="245"/>
      <c r="LVY136" s="245"/>
      <c r="LVZ136" s="245"/>
      <c r="LWA136" s="245"/>
      <c r="LWB136" s="245"/>
      <c r="LWC136" s="245"/>
      <c r="LWD136" s="245"/>
      <c r="LWE136" s="245"/>
      <c r="LWF136" s="245"/>
      <c r="LWG136" s="245"/>
      <c r="LWH136" s="245"/>
      <c r="LWI136" s="245"/>
      <c r="LWJ136" s="245"/>
      <c r="LWK136" s="245"/>
      <c r="LWL136" s="245"/>
      <c r="LWM136" s="245"/>
      <c r="LWN136" s="245"/>
      <c r="LWO136" s="245"/>
      <c r="LWP136" s="245"/>
      <c r="LWQ136" s="245"/>
      <c r="LWR136" s="245"/>
      <c r="LWS136" s="245"/>
      <c r="LWT136" s="245"/>
      <c r="LWU136" s="245"/>
      <c r="LWV136" s="245"/>
      <c r="LWW136" s="245"/>
      <c r="LWX136" s="245"/>
      <c r="LWY136" s="245"/>
      <c r="LWZ136" s="245"/>
      <c r="LXA136" s="245"/>
      <c r="LXB136" s="245"/>
      <c r="LXC136" s="245"/>
      <c r="LXD136" s="245"/>
      <c r="LXE136" s="245"/>
      <c r="LXF136" s="245"/>
      <c r="LXG136" s="245"/>
      <c r="LXH136" s="245"/>
      <c r="LXI136" s="245"/>
      <c r="LXJ136" s="245"/>
      <c r="LXK136" s="245"/>
      <c r="LXL136" s="245"/>
      <c r="LXM136" s="245"/>
      <c r="LXN136" s="245"/>
      <c r="LXO136" s="245"/>
      <c r="LXP136" s="245"/>
      <c r="LXQ136" s="245"/>
      <c r="LXR136" s="245"/>
      <c r="LXS136" s="245"/>
      <c r="LXT136" s="245"/>
      <c r="LXU136" s="245"/>
      <c r="LXV136" s="245"/>
      <c r="LXW136" s="245"/>
      <c r="LXX136" s="245"/>
      <c r="LXY136" s="245"/>
      <c r="LXZ136" s="245"/>
      <c r="LYA136" s="245"/>
      <c r="LYB136" s="245"/>
      <c r="LYC136" s="245"/>
      <c r="LYD136" s="245"/>
      <c r="LYE136" s="245"/>
      <c r="LYF136" s="245"/>
      <c r="LYG136" s="245"/>
      <c r="LYH136" s="245"/>
      <c r="LYI136" s="245"/>
      <c r="LYJ136" s="245"/>
      <c r="LYK136" s="245"/>
      <c r="LYL136" s="245"/>
      <c r="LYM136" s="245"/>
      <c r="LYN136" s="245"/>
      <c r="LYO136" s="245"/>
      <c r="LYP136" s="245"/>
      <c r="LYQ136" s="245"/>
      <c r="LYR136" s="245"/>
      <c r="LYS136" s="245"/>
      <c r="LYT136" s="245"/>
      <c r="LYU136" s="245"/>
      <c r="LYV136" s="245"/>
      <c r="LYW136" s="245"/>
      <c r="LYX136" s="245"/>
      <c r="LYY136" s="245"/>
      <c r="LYZ136" s="245"/>
      <c r="LZA136" s="245"/>
      <c r="LZB136" s="245"/>
      <c r="LZC136" s="245"/>
      <c r="LZD136" s="245"/>
      <c r="LZE136" s="245"/>
      <c r="LZF136" s="245"/>
      <c r="LZG136" s="245"/>
      <c r="LZH136" s="245"/>
      <c r="LZI136" s="245"/>
      <c r="LZJ136" s="245"/>
      <c r="LZK136" s="245"/>
      <c r="LZL136" s="245"/>
      <c r="LZM136" s="245"/>
      <c r="LZN136" s="245"/>
      <c r="LZO136" s="245"/>
      <c r="LZP136" s="245"/>
      <c r="LZQ136" s="245"/>
      <c r="LZR136" s="245"/>
      <c r="LZS136" s="245"/>
      <c r="LZT136" s="245"/>
      <c r="LZU136" s="245"/>
      <c r="LZV136" s="245"/>
      <c r="LZW136" s="245"/>
      <c r="LZX136" s="245"/>
      <c r="LZY136" s="245"/>
      <c r="LZZ136" s="245"/>
      <c r="MAA136" s="245"/>
      <c r="MAB136" s="245"/>
      <c r="MAC136" s="245"/>
      <c r="MAD136" s="245"/>
      <c r="MAE136" s="245"/>
      <c r="MAF136" s="245"/>
      <c r="MAG136" s="245"/>
      <c r="MAH136" s="245"/>
      <c r="MAI136" s="245"/>
      <c r="MAJ136" s="245"/>
      <c r="MAK136" s="245"/>
      <c r="MAL136" s="245"/>
      <c r="MAM136" s="245"/>
      <c r="MAN136" s="245"/>
      <c r="MAO136" s="245"/>
      <c r="MAP136" s="245"/>
      <c r="MAQ136" s="245"/>
      <c r="MAR136" s="245"/>
      <c r="MAS136" s="245"/>
      <c r="MAT136" s="245"/>
      <c r="MAU136" s="245"/>
      <c r="MAV136" s="245"/>
      <c r="MAW136" s="245"/>
      <c r="MAX136" s="245"/>
      <c r="MAY136" s="245"/>
      <c r="MAZ136" s="245"/>
      <c r="MBA136" s="245"/>
      <c r="MBB136" s="245"/>
      <c r="MBC136" s="245"/>
      <c r="MBD136" s="245"/>
      <c r="MBE136" s="245"/>
      <c r="MBF136" s="245"/>
      <c r="MBG136" s="245"/>
      <c r="MBH136" s="245"/>
      <c r="MBI136" s="245"/>
      <c r="MBJ136" s="245"/>
      <c r="MBK136" s="245"/>
      <c r="MBL136" s="245"/>
      <c r="MBM136" s="245"/>
      <c r="MBN136" s="245"/>
      <c r="MBO136" s="245"/>
      <c r="MBP136" s="245"/>
      <c r="MBQ136" s="245"/>
      <c r="MBR136" s="245"/>
      <c r="MBS136" s="245"/>
      <c r="MBT136" s="245"/>
      <c r="MBU136" s="245"/>
      <c r="MBV136" s="245"/>
      <c r="MBW136" s="245"/>
      <c r="MBX136" s="245"/>
      <c r="MBY136" s="245"/>
      <c r="MBZ136" s="245"/>
      <c r="MCA136" s="245"/>
      <c r="MCB136" s="245"/>
      <c r="MCC136" s="245"/>
      <c r="MCD136" s="245"/>
      <c r="MCE136" s="245"/>
      <c r="MCF136" s="245"/>
      <c r="MCG136" s="245"/>
      <c r="MCH136" s="245"/>
      <c r="MCI136" s="245"/>
      <c r="MCJ136" s="245"/>
      <c r="MCK136" s="245"/>
      <c r="MCL136" s="245"/>
      <c r="MCM136" s="245"/>
      <c r="MCN136" s="245"/>
      <c r="MCO136" s="245"/>
      <c r="MCP136" s="245"/>
      <c r="MCQ136" s="245"/>
      <c r="MCR136" s="245"/>
      <c r="MCS136" s="245"/>
      <c r="MCT136" s="245"/>
      <c r="MCU136" s="245"/>
      <c r="MCV136" s="245"/>
      <c r="MCW136" s="245"/>
      <c r="MCX136" s="245"/>
      <c r="MCY136" s="245"/>
      <c r="MCZ136" s="245"/>
      <c r="MDA136" s="245"/>
      <c r="MDB136" s="245"/>
      <c r="MDC136" s="245"/>
      <c r="MDD136" s="245"/>
      <c r="MDE136" s="245"/>
      <c r="MDF136" s="245"/>
      <c r="MDG136" s="245"/>
      <c r="MDH136" s="245"/>
      <c r="MDI136" s="245"/>
      <c r="MDJ136" s="245"/>
      <c r="MDK136" s="245"/>
      <c r="MDL136" s="245"/>
      <c r="MDM136" s="245"/>
      <c r="MDN136" s="245"/>
      <c r="MDO136" s="245"/>
      <c r="MDP136" s="245"/>
      <c r="MDQ136" s="245"/>
      <c r="MDR136" s="245"/>
      <c r="MDS136" s="245"/>
      <c r="MDT136" s="245"/>
      <c r="MDU136" s="245"/>
      <c r="MDV136" s="245"/>
      <c r="MDW136" s="245"/>
      <c r="MDX136" s="245"/>
      <c r="MDY136" s="245"/>
      <c r="MDZ136" s="245"/>
      <c r="MEA136" s="245"/>
      <c r="MEB136" s="245"/>
      <c r="MEC136" s="245"/>
      <c r="MED136" s="245"/>
      <c r="MEE136" s="245"/>
      <c r="MEF136" s="245"/>
      <c r="MEG136" s="245"/>
      <c r="MEH136" s="245"/>
      <c r="MEI136" s="245"/>
      <c r="MEJ136" s="245"/>
      <c r="MEK136" s="245"/>
      <c r="MEL136" s="245"/>
      <c r="MEM136" s="245"/>
      <c r="MEN136" s="245"/>
      <c r="MEO136" s="245"/>
      <c r="MEP136" s="245"/>
      <c r="MEQ136" s="245"/>
      <c r="MER136" s="245"/>
      <c r="MES136" s="245"/>
      <c r="MET136" s="245"/>
      <c r="MEU136" s="245"/>
      <c r="MEV136" s="245"/>
      <c r="MEW136" s="245"/>
      <c r="MEX136" s="245"/>
      <c r="MEY136" s="245"/>
      <c r="MEZ136" s="245"/>
      <c r="MFA136" s="245"/>
      <c r="MFB136" s="245"/>
      <c r="MFC136" s="245"/>
      <c r="MFD136" s="245"/>
      <c r="MFE136" s="245"/>
      <c r="MFF136" s="245"/>
      <c r="MFG136" s="245"/>
      <c r="MFH136" s="245"/>
      <c r="MFI136" s="245"/>
      <c r="MFJ136" s="245"/>
      <c r="MFK136" s="245"/>
      <c r="MFL136" s="245"/>
      <c r="MFM136" s="245"/>
      <c r="MFN136" s="245"/>
      <c r="MFO136" s="245"/>
      <c r="MFP136" s="245"/>
      <c r="MFQ136" s="245"/>
      <c r="MFR136" s="245"/>
      <c r="MFS136" s="245"/>
      <c r="MFT136" s="245"/>
      <c r="MFU136" s="245"/>
      <c r="MFV136" s="245"/>
      <c r="MFW136" s="245"/>
      <c r="MFX136" s="245"/>
      <c r="MFY136" s="245"/>
      <c r="MFZ136" s="245"/>
      <c r="MGA136" s="245"/>
      <c r="MGB136" s="245"/>
      <c r="MGC136" s="245"/>
      <c r="MGD136" s="245"/>
      <c r="MGE136" s="245"/>
      <c r="MGF136" s="245"/>
      <c r="MGG136" s="245"/>
      <c r="MGH136" s="245"/>
      <c r="MGI136" s="245"/>
      <c r="MGJ136" s="245"/>
      <c r="MGK136" s="245"/>
      <c r="MGL136" s="245"/>
      <c r="MGM136" s="245"/>
      <c r="MGN136" s="245"/>
      <c r="MGO136" s="245"/>
      <c r="MGP136" s="245"/>
      <c r="MGQ136" s="245"/>
      <c r="MGR136" s="245"/>
      <c r="MGS136" s="245"/>
      <c r="MGT136" s="245"/>
      <c r="MGU136" s="245"/>
      <c r="MGV136" s="245"/>
      <c r="MGW136" s="245"/>
      <c r="MGX136" s="245"/>
      <c r="MGY136" s="245"/>
      <c r="MGZ136" s="245"/>
      <c r="MHA136" s="245"/>
      <c r="MHB136" s="245"/>
      <c r="MHC136" s="245"/>
      <c r="MHD136" s="245"/>
      <c r="MHE136" s="245"/>
      <c r="MHF136" s="245"/>
      <c r="MHG136" s="245"/>
      <c r="MHH136" s="245"/>
      <c r="MHI136" s="245"/>
      <c r="MHJ136" s="245"/>
      <c r="MHK136" s="245"/>
      <c r="MHL136" s="245"/>
      <c r="MHM136" s="245"/>
      <c r="MHN136" s="245"/>
      <c r="MHO136" s="245"/>
      <c r="MHP136" s="245"/>
      <c r="MHQ136" s="245"/>
      <c r="MHR136" s="245"/>
      <c r="MHS136" s="245"/>
      <c r="MHT136" s="245"/>
      <c r="MHU136" s="245"/>
      <c r="MHV136" s="245"/>
      <c r="MHW136" s="245"/>
      <c r="MHX136" s="245"/>
      <c r="MHY136" s="245"/>
      <c r="MHZ136" s="245"/>
      <c r="MIA136" s="245"/>
      <c r="MIB136" s="245"/>
      <c r="MIC136" s="245"/>
      <c r="MID136" s="245"/>
      <c r="MIE136" s="245"/>
      <c r="MIF136" s="245"/>
      <c r="MIG136" s="245"/>
      <c r="MIH136" s="245"/>
      <c r="MII136" s="245"/>
      <c r="MIJ136" s="245"/>
      <c r="MIK136" s="245"/>
      <c r="MIL136" s="245"/>
      <c r="MIM136" s="245"/>
      <c r="MIN136" s="245"/>
      <c r="MIO136" s="245"/>
      <c r="MIP136" s="245"/>
      <c r="MIQ136" s="245"/>
      <c r="MIR136" s="245"/>
      <c r="MIS136" s="245"/>
      <c r="MIT136" s="245"/>
      <c r="MIU136" s="245"/>
      <c r="MIV136" s="245"/>
      <c r="MIW136" s="245"/>
      <c r="MIX136" s="245"/>
      <c r="MIY136" s="245"/>
      <c r="MIZ136" s="245"/>
      <c r="MJA136" s="245"/>
      <c r="MJB136" s="245"/>
      <c r="MJC136" s="245"/>
      <c r="MJD136" s="245"/>
      <c r="MJE136" s="245"/>
      <c r="MJF136" s="245"/>
      <c r="MJG136" s="245"/>
      <c r="MJH136" s="245"/>
      <c r="MJI136" s="245"/>
      <c r="MJJ136" s="245"/>
      <c r="MJK136" s="245"/>
      <c r="MJL136" s="245"/>
      <c r="MJM136" s="245"/>
      <c r="MJN136" s="245"/>
      <c r="MJO136" s="245"/>
      <c r="MJP136" s="245"/>
      <c r="MJQ136" s="245"/>
      <c r="MJR136" s="245"/>
      <c r="MJS136" s="245"/>
      <c r="MJT136" s="245"/>
      <c r="MJU136" s="245"/>
      <c r="MJV136" s="245"/>
      <c r="MJW136" s="245"/>
      <c r="MJX136" s="245"/>
      <c r="MJY136" s="245"/>
      <c r="MJZ136" s="245"/>
      <c r="MKA136" s="245"/>
      <c r="MKB136" s="245"/>
      <c r="MKC136" s="245"/>
      <c r="MKD136" s="245"/>
      <c r="MKE136" s="245"/>
      <c r="MKF136" s="245"/>
      <c r="MKG136" s="245"/>
      <c r="MKH136" s="245"/>
      <c r="MKI136" s="245"/>
      <c r="MKJ136" s="245"/>
      <c r="MKK136" s="245"/>
      <c r="MKL136" s="245"/>
      <c r="MKM136" s="245"/>
      <c r="MKN136" s="245"/>
      <c r="MKO136" s="245"/>
      <c r="MKP136" s="245"/>
      <c r="MKQ136" s="245"/>
      <c r="MKR136" s="245"/>
      <c r="MKS136" s="245"/>
      <c r="MKT136" s="245"/>
      <c r="MKU136" s="245"/>
      <c r="MKV136" s="245"/>
      <c r="MKW136" s="245"/>
      <c r="MKX136" s="245"/>
      <c r="MKY136" s="245"/>
      <c r="MKZ136" s="245"/>
      <c r="MLA136" s="245"/>
      <c r="MLB136" s="245"/>
      <c r="MLC136" s="245"/>
      <c r="MLD136" s="245"/>
      <c r="MLE136" s="245"/>
      <c r="MLF136" s="245"/>
      <c r="MLG136" s="245"/>
      <c r="MLH136" s="245"/>
      <c r="MLI136" s="245"/>
      <c r="MLJ136" s="245"/>
      <c r="MLK136" s="245"/>
      <c r="MLL136" s="245"/>
      <c r="MLM136" s="245"/>
      <c r="MLN136" s="245"/>
      <c r="MLO136" s="245"/>
      <c r="MLP136" s="245"/>
      <c r="MLQ136" s="245"/>
      <c r="MLR136" s="245"/>
      <c r="MLS136" s="245"/>
      <c r="MLT136" s="245"/>
      <c r="MLU136" s="245"/>
      <c r="MLV136" s="245"/>
      <c r="MLW136" s="245"/>
      <c r="MLX136" s="245"/>
      <c r="MLY136" s="245"/>
      <c r="MLZ136" s="245"/>
      <c r="MMA136" s="245"/>
      <c r="MMB136" s="245"/>
      <c r="MMC136" s="245"/>
      <c r="MMD136" s="245"/>
      <c r="MME136" s="245"/>
      <c r="MMF136" s="245"/>
      <c r="MMG136" s="245"/>
      <c r="MMH136" s="245"/>
      <c r="MMI136" s="245"/>
      <c r="MMJ136" s="245"/>
      <c r="MMK136" s="245"/>
      <c r="MML136" s="245"/>
      <c r="MMM136" s="245"/>
      <c r="MMN136" s="245"/>
      <c r="MMO136" s="245"/>
      <c r="MMP136" s="245"/>
      <c r="MMQ136" s="245"/>
      <c r="MMR136" s="245"/>
      <c r="MMS136" s="245"/>
      <c r="MMT136" s="245"/>
      <c r="MMU136" s="245"/>
      <c r="MMV136" s="245"/>
      <c r="MMW136" s="245"/>
      <c r="MMX136" s="245"/>
      <c r="MMY136" s="245"/>
      <c r="MMZ136" s="245"/>
      <c r="MNA136" s="245"/>
      <c r="MNB136" s="245"/>
      <c r="MNC136" s="245"/>
      <c r="MND136" s="245"/>
      <c r="MNE136" s="245"/>
      <c r="MNF136" s="245"/>
      <c r="MNG136" s="245"/>
      <c r="MNH136" s="245"/>
      <c r="MNI136" s="245"/>
      <c r="MNJ136" s="245"/>
      <c r="MNK136" s="245"/>
      <c r="MNL136" s="245"/>
      <c r="MNM136" s="245"/>
      <c r="MNN136" s="245"/>
      <c r="MNO136" s="245"/>
      <c r="MNP136" s="245"/>
      <c r="MNQ136" s="245"/>
      <c r="MNR136" s="245"/>
      <c r="MNS136" s="245"/>
      <c r="MNT136" s="245"/>
      <c r="MNU136" s="245"/>
      <c r="MNV136" s="245"/>
      <c r="MNW136" s="245"/>
      <c r="MNX136" s="245"/>
      <c r="MNY136" s="245"/>
      <c r="MNZ136" s="245"/>
      <c r="MOA136" s="245"/>
      <c r="MOB136" s="245"/>
      <c r="MOC136" s="245"/>
      <c r="MOD136" s="245"/>
      <c r="MOE136" s="245"/>
      <c r="MOF136" s="245"/>
      <c r="MOG136" s="245"/>
      <c r="MOH136" s="245"/>
      <c r="MOI136" s="245"/>
      <c r="MOJ136" s="245"/>
      <c r="MOK136" s="245"/>
      <c r="MOL136" s="245"/>
      <c r="MOM136" s="245"/>
      <c r="MON136" s="245"/>
      <c r="MOO136" s="245"/>
      <c r="MOP136" s="245"/>
      <c r="MOQ136" s="245"/>
      <c r="MOR136" s="245"/>
      <c r="MOS136" s="245"/>
      <c r="MOT136" s="245"/>
      <c r="MOU136" s="245"/>
      <c r="MOV136" s="245"/>
      <c r="MOW136" s="245"/>
      <c r="MOX136" s="245"/>
      <c r="MOY136" s="245"/>
      <c r="MOZ136" s="245"/>
      <c r="MPA136" s="245"/>
      <c r="MPB136" s="245"/>
      <c r="MPC136" s="245"/>
      <c r="MPD136" s="245"/>
      <c r="MPE136" s="245"/>
      <c r="MPF136" s="245"/>
      <c r="MPG136" s="245"/>
      <c r="MPH136" s="245"/>
      <c r="MPI136" s="245"/>
      <c r="MPJ136" s="245"/>
      <c r="MPK136" s="245"/>
      <c r="MPL136" s="245"/>
      <c r="MPM136" s="245"/>
      <c r="MPN136" s="245"/>
      <c r="MPO136" s="245"/>
      <c r="MPP136" s="245"/>
      <c r="MPQ136" s="245"/>
      <c r="MPR136" s="245"/>
      <c r="MPS136" s="245"/>
      <c r="MPT136" s="245"/>
      <c r="MPU136" s="245"/>
      <c r="MPV136" s="245"/>
      <c r="MPW136" s="245"/>
      <c r="MPX136" s="245"/>
      <c r="MPY136" s="245"/>
      <c r="MPZ136" s="245"/>
      <c r="MQA136" s="245"/>
      <c r="MQB136" s="245"/>
      <c r="MQC136" s="245"/>
      <c r="MQD136" s="245"/>
      <c r="MQE136" s="245"/>
      <c r="MQF136" s="245"/>
      <c r="MQG136" s="245"/>
      <c r="MQH136" s="245"/>
      <c r="MQI136" s="245"/>
      <c r="MQJ136" s="245"/>
      <c r="MQK136" s="245"/>
      <c r="MQL136" s="245"/>
      <c r="MQM136" s="245"/>
      <c r="MQN136" s="245"/>
      <c r="MQO136" s="245"/>
      <c r="MQP136" s="245"/>
      <c r="MQQ136" s="245"/>
      <c r="MQR136" s="245"/>
      <c r="MQS136" s="245"/>
      <c r="MQT136" s="245"/>
      <c r="MQU136" s="245"/>
      <c r="MQV136" s="245"/>
      <c r="MQW136" s="245"/>
      <c r="MQX136" s="245"/>
      <c r="MQY136" s="245"/>
      <c r="MQZ136" s="245"/>
      <c r="MRA136" s="245"/>
      <c r="MRB136" s="245"/>
      <c r="MRC136" s="245"/>
      <c r="MRD136" s="245"/>
      <c r="MRE136" s="245"/>
      <c r="MRF136" s="245"/>
      <c r="MRG136" s="245"/>
      <c r="MRH136" s="245"/>
      <c r="MRI136" s="245"/>
      <c r="MRJ136" s="245"/>
      <c r="MRK136" s="245"/>
      <c r="MRL136" s="245"/>
      <c r="MRM136" s="245"/>
      <c r="MRN136" s="245"/>
      <c r="MRO136" s="245"/>
      <c r="MRP136" s="245"/>
      <c r="MRQ136" s="245"/>
      <c r="MRR136" s="245"/>
      <c r="MRS136" s="245"/>
      <c r="MRT136" s="245"/>
      <c r="MRU136" s="245"/>
      <c r="MRV136" s="245"/>
      <c r="MRW136" s="245"/>
      <c r="MRX136" s="245"/>
      <c r="MRY136" s="245"/>
      <c r="MRZ136" s="245"/>
      <c r="MSA136" s="245"/>
      <c r="MSB136" s="245"/>
      <c r="MSC136" s="245"/>
      <c r="MSD136" s="245"/>
      <c r="MSE136" s="245"/>
      <c r="MSF136" s="245"/>
      <c r="MSG136" s="245"/>
      <c r="MSH136" s="245"/>
      <c r="MSI136" s="245"/>
      <c r="MSJ136" s="245"/>
      <c r="MSK136" s="245"/>
      <c r="MSL136" s="245"/>
      <c r="MSM136" s="245"/>
      <c r="MSN136" s="245"/>
      <c r="MSO136" s="245"/>
      <c r="MSP136" s="245"/>
      <c r="MSQ136" s="245"/>
      <c r="MSR136" s="245"/>
      <c r="MSS136" s="245"/>
      <c r="MST136" s="245"/>
      <c r="MSU136" s="245"/>
      <c r="MSV136" s="245"/>
      <c r="MSW136" s="245"/>
      <c r="MSX136" s="245"/>
      <c r="MSY136" s="245"/>
      <c r="MSZ136" s="245"/>
      <c r="MTA136" s="245"/>
      <c r="MTB136" s="245"/>
      <c r="MTC136" s="245"/>
      <c r="MTD136" s="245"/>
      <c r="MTE136" s="245"/>
      <c r="MTF136" s="245"/>
      <c r="MTG136" s="245"/>
      <c r="MTH136" s="245"/>
      <c r="MTI136" s="245"/>
      <c r="MTJ136" s="245"/>
      <c r="MTK136" s="245"/>
      <c r="MTL136" s="245"/>
      <c r="MTM136" s="245"/>
      <c r="MTN136" s="245"/>
      <c r="MTO136" s="245"/>
      <c r="MTP136" s="245"/>
      <c r="MTQ136" s="245"/>
      <c r="MTR136" s="245"/>
      <c r="MTS136" s="245"/>
      <c r="MTT136" s="245"/>
      <c r="MTU136" s="245"/>
      <c r="MTV136" s="245"/>
      <c r="MTW136" s="245"/>
      <c r="MTX136" s="245"/>
      <c r="MTY136" s="245"/>
      <c r="MTZ136" s="245"/>
      <c r="MUA136" s="245"/>
      <c r="MUB136" s="245"/>
      <c r="MUC136" s="245"/>
      <c r="MUD136" s="245"/>
      <c r="MUE136" s="245"/>
      <c r="MUF136" s="245"/>
      <c r="MUG136" s="245"/>
      <c r="MUH136" s="245"/>
      <c r="MUI136" s="245"/>
      <c r="MUJ136" s="245"/>
      <c r="MUK136" s="245"/>
      <c r="MUL136" s="245"/>
      <c r="MUM136" s="245"/>
      <c r="MUN136" s="245"/>
      <c r="MUO136" s="245"/>
      <c r="MUP136" s="245"/>
      <c r="MUQ136" s="245"/>
      <c r="MUR136" s="245"/>
      <c r="MUS136" s="245"/>
      <c r="MUT136" s="245"/>
      <c r="MUU136" s="245"/>
      <c r="MUV136" s="245"/>
      <c r="MUW136" s="245"/>
      <c r="MUX136" s="245"/>
      <c r="MUY136" s="245"/>
      <c r="MUZ136" s="245"/>
      <c r="MVA136" s="245"/>
      <c r="MVB136" s="245"/>
      <c r="MVC136" s="245"/>
      <c r="MVD136" s="245"/>
      <c r="MVE136" s="245"/>
      <c r="MVF136" s="245"/>
      <c r="MVG136" s="245"/>
      <c r="MVH136" s="245"/>
      <c r="MVI136" s="245"/>
      <c r="MVJ136" s="245"/>
      <c r="MVK136" s="245"/>
      <c r="MVL136" s="245"/>
      <c r="MVM136" s="245"/>
      <c r="MVN136" s="245"/>
      <c r="MVO136" s="245"/>
      <c r="MVP136" s="245"/>
      <c r="MVQ136" s="245"/>
      <c r="MVR136" s="245"/>
      <c r="MVS136" s="245"/>
      <c r="MVT136" s="245"/>
      <c r="MVU136" s="245"/>
      <c r="MVV136" s="245"/>
      <c r="MVW136" s="245"/>
      <c r="MVX136" s="245"/>
      <c r="MVY136" s="245"/>
      <c r="MVZ136" s="245"/>
      <c r="MWA136" s="245"/>
      <c r="MWB136" s="245"/>
      <c r="MWC136" s="245"/>
      <c r="MWD136" s="245"/>
      <c r="MWE136" s="245"/>
      <c r="MWF136" s="245"/>
      <c r="MWG136" s="245"/>
      <c r="MWH136" s="245"/>
      <c r="MWI136" s="245"/>
      <c r="MWJ136" s="245"/>
      <c r="MWK136" s="245"/>
      <c r="MWL136" s="245"/>
      <c r="MWM136" s="245"/>
      <c r="MWN136" s="245"/>
      <c r="MWO136" s="245"/>
      <c r="MWP136" s="245"/>
      <c r="MWQ136" s="245"/>
      <c r="MWR136" s="245"/>
      <c r="MWS136" s="245"/>
      <c r="MWT136" s="245"/>
      <c r="MWU136" s="245"/>
      <c r="MWV136" s="245"/>
      <c r="MWW136" s="245"/>
      <c r="MWX136" s="245"/>
      <c r="MWY136" s="245"/>
      <c r="MWZ136" s="245"/>
      <c r="MXA136" s="245"/>
      <c r="MXB136" s="245"/>
      <c r="MXC136" s="245"/>
      <c r="MXD136" s="245"/>
      <c r="MXE136" s="245"/>
      <c r="MXF136" s="245"/>
      <c r="MXG136" s="245"/>
      <c r="MXH136" s="245"/>
      <c r="MXI136" s="245"/>
      <c r="MXJ136" s="245"/>
      <c r="MXK136" s="245"/>
      <c r="MXL136" s="245"/>
      <c r="MXM136" s="245"/>
      <c r="MXN136" s="245"/>
      <c r="MXO136" s="245"/>
      <c r="MXP136" s="245"/>
      <c r="MXQ136" s="245"/>
      <c r="MXR136" s="245"/>
      <c r="MXS136" s="245"/>
      <c r="MXT136" s="245"/>
      <c r="MXU136" s="245"/>
      <c r="MXV136" s="245"/>
      <c r="MXW136" s="245"/>
      <c r="MXX136" s="245"/>
      <c r="MXY136" s="245"/>
      <c r="MXZ136" s="245"/>
      <c r="MYA136" s="245"/>
      <c r="MYB136" s="245"/>
      <c r="MYC136" s="245"/>
      <c r="MYD136" s="245"/>
      <c r="MYE136" s="245"/>
      <c r="MYF136" s="245"/>
      <c r="MYG136" s="245"/>
      <c r="MYH136" s="245"/>
      <c r="MYI136" s="245"/>
      <c r="MYJ136" s="245"/>
      <c r="MYK136" s="245"/>
      <c r="MYL136" s="245"/>
      <c r="MYM136" s="245"/>
      <c r="MYN136" s="245"/>
      <c r="MYO136" s="245"/>
      <c r="MYP136" s="245"/>
      <c r="MYQ136" s="245"/>
      <c r="MYR136" s="245"/>
      <c r="MYS136" s="245"/>
      <c r="MYT136" s="245"/>
      <c r="MYU136" s="245"/>
      <c r="MYV136" s="245"/>
      <c r="MYW136" s="245"/>
      <c r="MYX136" s="245"/>
      <c r="MYY136" s="245"/>
      <c r="MYZ136" s="245"/>
      <c r="MZA136" s="245"/>
      <c r="MZB136" s="245"/>
      <c r="MZC136" s="245"/>
      <c r="MZD136" s="245"/>
      <c r="MZE136" s="245"/>
      <c r="MZF136" s="245"/>
      <c r="MZG136" s="245"/>
      <c r="MZH136" s="245"/>
      <c r="MZI136" s="245"/>
      <c r="MZJ136" s="245"/>
      <c r="MZK136" s="245"/>
      <c r="MZL136" s="245"/>
      <c r="MZM136" s="245"/>
      <c r="MZN136" s="245"/>
      <c r="MZO136" s="245"/>
      <c r="MZP136" s="245"/>
      <c r="MZQ136" s="245"/>
      <c r="MZR136" s="245"/>
      <c r="MZS136" s="245"/>
      <c r="MZT136" s="245"/>
      <c r="MZU136" s="245"/>
      <c r="MZV136" s="245"/>
      <c r="MZW136" s="245"/>
      <c r="MZX136" s="245"/>
      <c r="MZY136" s="245"/>
      <c r="MZZ136" s="245"/>
      <c r="NAA136" s="245"/>
      <c r="NAB136" s="245"/>
      <c r="NAC136" s="245"/>
      <c r="NAD136" s="245"/>
      <c r="NAE136" s="245"/>
      <c r="NAF136" s="245"/>
      <c r="NAG136" s="245"/>
      <c r="NAH136" s="245"/>
      <c r="NAI136" s="245"/>
      <c r="NAJ136" s="245"/>
      <c r="NAK136" s="245"/>
      <c r="NAL136" s="245"/>
      <c r="NAM136" s="245"/>
      <c r="NAN136" s="245"/>
      <c r="NAO136" s="245"/>
      <c r="NAP136" s="245"/>
      <c r="NAQ136" s="245"/>
      <c r="NAR136" s="245"/>
      <c r="NAS136" s="245"/>
      <c r="NAT136" s="245"/>
      <c r="NAU136" s="245"/>
      <c r="NAV136" s="245"/>
      <c r="NAW136" s="245"/>
      <c r="NAX136" s="245"/>
      <c r="NAY136" s="245"/>
      <c r="NAZ136" s="245"/>
      <c r="NBA136" s="245"/>
      <c r="NBB136" s="245"/>
      <c r="NBC136" s="245"/>
      <c r="NBD136" s="245"/>
      <c r="NBE136" s="245"/>
      <c r="NBF136" s="245"/>
      <c r="NBG136" s="245"/>
      <c r="NBH136" s="245"/>
      <c r="NBI136" s="245"/>
      <c r="NBJ136" s="245"/>
      <c r="NBK136" s="245"/>
      <c r="NBL136" s="245"/>
      <c r="NBM136" s="245"/>
      <c r="NBN136" s="245"/>
      <c r="NBO136" s="245"/>
      <c r="NBP136" s="245"/>
      <c r="NBQ136" s="245"/>
      <c r="NBR136" s="245"/>
      <c r="NBS136" s="245"/>
      <c r="NBT136" s="245"/>
      <c r="NBU136" s="245"/>
      <c r="NBV136" s="245"/>
      <c r="NBW136" s="245"/>
      <c r="NBX136" s="245"/>
      <c r="NBY136" s="245"/>
      <c r="NBZ136" s="245"/>
      <c r="NCA136" s="245"/>
      <c r="NCB136" s="245"/>
      <c r="NCC136" s="245"/>
      <c r="NCD136" s="245"/>
      <c r="NCE136" s="245"/>
      <c r="NCF136" s="245"/>
      <c r="NCG136" s="245"/>
      <c r="NCH136" s="245"/>
      <c r="NCI136" s="245"/>
      <c r="NCJ136" s="245"/>
      <c r="NCK136" s="245"/>
      <c r="NCL136" s="245"/>
      <c r="NCM136" s="245"/>
      <c r="NCN136" s="245"/>
      <c r="NCO136" s="245"/>
      <c r="NCP136" s="245"/>
      <c r="NCQ136" s="245"/>
      <c r="NCR136" s="245"/>
      <c r="NCS136" s="245"/>
      <c r="NCT136" s="245"/>
      <c r="NCU136" s="245"/>
      <c r="NCV136" s="245"/>
      <c r="NCW136" s="245"/>
      <c r="NCX136" s="245"/>
      <c r="NCY136" s="245"/>
      <c r="NCZ136" s="245"/>
      <c r="NDA136" s="245"/>
      <c r="NDB136" s="245"/>
      <c r="NDC136" s="245"/>
      <c r="NDD136" s="245"/>
      <c r="NDE136" s="245"/>
      <c r="NDF136" s="245"/>
      <c r="NDG136" s="245"/>
      <c r="NDH136" s="245"/>
      <c r="NDI136" s="245"/>
      <c r="NDJ136" s="245"/>
      <c r="NDK136" s="245"/>
      <c r="NDL136" s="245"/>
      <c r="NDM136" s="245"/>
      <c r="NDN136" s="245"/>
      <c r="NDO136" s="245"/>
      <c r="NDP136" s="245"/>
      <c r="NDQ136" s="245"/>
      <c r="NDR136" s="245"/>
      <c r="NDS136" s="245"/>
      <c r="NDT136" s="245"/>
      <c r="NDU136" s="245"/>
      <c r="NDV136" s="245"/>
      <c r="NDW136" s="245"/>
      <c r="NDX136" s="245"/>
      <c r="NDY136" s="245"/>
      <c r="NDZ136" s="245"/>
      <c r="NEA136" s="245"/>
      <c r="NEB136" s="245"/>
      <c r="NEC136" s="245"/>
      <c r="NED136" s="245"/>
      <c r="NEE136" s="245"/>
      <c r="NEF136" s="245"/>
      <c r="NEG136" s="245"/>
      <c r="NEH136" s="245"/>
      <c r="NEI136" s="245"/>
      <c r="NEJ136" s="245"/>
      <c r="NEK136" s="245"/>
      <c r="NEL136" s="245"/>
      <c r="NEM136" s="245"/>
      <c r="NEN136" s="245"/>
      <c r="NEO136" s="245"/>
      <c r="NEP136" s="245"/>
      <c r="NEQ136" s="245"/>
      <c r="NER136" s="245"/>
      <c r="NES136" s="245"/>
      <c r="NET136" s="245"/>
      <c r="NEU136" s="245"/>
      <c r="NEV136" s="245"/>
      <c r="NEW136" s="245"/>
      <c r="NEX136" s="245"/>
      <c r="NEY136" s="245"/>
      <c r="NEZ136" s="245"/>
      <c r="NFA136" s="245"/>
      <c r="NFB136" s="245"/>
      <c r="NFC136" s="245"/>
      <c r="NFD136" s="245"/>
      <c r="NFE136" s="245"/>
      <c r="NFF136" s="245"/>
      <c r="NFG136" s="245"/>
      <c r="NFH136" s="245"/>
      <c r="NFI136" s="245"/>
      <c r="NFJ136" s="245"/>
      <c r="NFK136" s="245"/>
      <c r="NFL136" s="245"/>
      <c r="NFM136" s="245"/>
      <c r="NFN136" s="245"/>
      <c r="NFO136" s="245"/>
      <c r="NFP136" s="245"/>
      <c r="NFQ136" s="245"/>
      <c r="NFR136" s="245"/>
      <c r="NFS136" s="245"/>
      <c r="NFT136" s="245"/>
      <c r="NFU136" s="245"/>
      <c r="NFV136" s="245"/>
      <c r="NFW136" s="245"/>
      <c r="NFX136" s="245"/>
      <c r="NFY136" s="245"/>
      <c r="NFZ136" s="245"/>
      <c r="NGA136" s="245"/>
      <c r="NGB136" s="245"/>
      <c r="NGC136" s="245"/>
      <c r="NGD136" s="245"/>
      <c r="NGE136" s="245"/>
      <c r="NGF136" s="245"/>
      <c r="NGG136" s="245"/>
      <c r="NGH136" s="245"/>
      <c r="NGI136" s="245"/>
      <c r="NGJ136" s="245"/>
      <c r="NGK136" s="245"/>
      <c r="NGL136" s="245"/>
      <c r="NGM136" s="245"/>
      <c r="NGN136" s="245"/>
      <c r="NGO136" s="245"/>
      <c r="NGP136" s="245"/>
      <c r="NGQ136" s="245"/>
      <c r="NGR136" s="245"/>
      <c r="NGS136" s="245"/>
      <c r="NGT136" s="245"/>
      <c r="NGU136" s="245"/>
      <c r="NGV136" s="245"/>
      <c r="NGW136" s="245"/>
      <c r="NGX136" s="245"/>
      <c r="NGY136" s="245"/>
      <c r="NGZ136" s="245"/>
      <c r="NHA136" s="245"/>
      <c r="NHB136" s="245"/>
      <c r="NHC136" s="245"/>
      <c r="NHD136" s="245"/>
      <c r="NHE136" s="245"/>
      <c r="NHF136" s="245"/>
      <c r="NHG136" s="245"/>
      <c r="NHH136" s="245"/>
      <c r="NHI136" s="245"/>
      <c r="NHJ136" s="245"/>
      <c r="NHK136" s="245"/>
      <c r="NHL136" s="245"/>
      <c r="NHM136" s="245"/>
      <c r="NHN136" s="245"/>
      <c r="NHO136" s="245"/>
      <c r="NHP136" s="245"/>
      <c r="NHQ136" s="245"/>
      <c r="NHR136" s="245"/>
      <c r="NHS136" s="245"/>
      <c r="NHT136" s="245"/>
      <c r="NHU136" s="245"/>
      <c r="NHV136" s="245"/>
      <c r="NHW136" s="245"/>
      <c r="NHX136" s="245"/>
      <c r="NHY136" s="245"/>
      <c r="NHZ136" s="245"/>
      <c r="NIA136" s="245"/>
      <c r="NIB136" s="245"/>
      <c r="NIC136" s="245"/>
      <c r="NID136" s="245"/>
      <c r="NIE136" s="245"/>
      <c r="NIF136" s="245"/>
      <c r="NIG136" s="245"/>
      <c r="NIH136" s="245"/>
      <c r="NII136" s="245"/>
      <c r="NIJ136" s="245"/>
      <c r="NIK136" s="245"/>
      <c r="NIL136" s="245"/>
      <c r="NIM136" s="245"/>
      <c r="NIN136" s="245"/>
      <c r="NIO136" s="245"/>
      <c r="NIP136" s="245"/>
      <c r="NIQ136" s="245"/>
      <c r="NIR136" s="245"/>
      <c r="NIS136" s="245"/>
      <c r="NIT136" s="245"/>
      <c r="NIU136" s="245"/>
      <c r="NIV136" s="245"/>
      <c r="NIW136" s="245"/>
      <c r="NIX136" s="245"/>
      <c r="NIY136" s="245"/>
      <c r="NIZ136" s="245"/>
      <c r="NJA136" s="245"/>
      <c r="NJB136" s="245"/>
      <c r="NJC136" s="245"/>
      <c r="NJD136" s="245"/>
      <c r="NJE136" s="245"/>
      <c r="NJF136" s="245"/>
      <c r="NJG136" s="245"/>
      <c r="NJH136" s="245"/>
      <c r="NJI136" s="245"/>
      <c r="NJJ136" s="245"/>
      <c r="NJK136" s="245"/>
      <c r="NJL136" s="245"/>
      <c r="NJM136" s="245"/>
      <c r="NJN136" s="245"/>
      <c r="NJO136" s="245"/>
      <c r="NJP136" s="245"/>
      <c r="NJQ136" s="245"/>
      <c r="NJR136" s="245"/>
      <c r="NJS136" s="245"/>
      <c r="NJT136" s="245"/>
      <c r="NJU136" s="245"/>
      <c r="NJV136" s="245"/>
      <c r="NJW136" s="245"/>
      <c r="NJX136" s="245"/>
      <c r="NJY136" s="245"/>
      <c r="NJZ136" s="245"/>
      <c r="NKA136" s="245"/>
      <c r="NKB136" s="245"/>
      <c r="NKC136" s="245"/>
      <c r="NKD136" s="245"/>
      <c r="NKE136" s="245"/>
      <c r="NKF136" s="245"/>
      <c r="NKG136" s="245"/>
      <c r="NKH136" s="245"/>
      <c r="NKI136" s="245"/>
      <c r="NKJ136" s="245"/>
      <c r="NKK136" s="245"/>
      <c r="NKL136" s="245"/>
      <c r="NKM136" s="245"/>
      <c r="NKN136" s="245"/>
      <c r="NKO136" s="245"/>
      <c r="NKP136" s="245"/>
      <c r="NKQ136" s="245"/>
      <c r="NKR136" s="245"/>
      <c r="NKS136" s="245"/>
      <c r="NKT136" s="245"/>
      <c r="NKU136" s="245"/>
      <c r="NKV136" s="245"/>
      <c r="NKW136" s="245"/>
      <c r="NKX136" s="245"/>
      <c r="NKY136" s="245"/>
      <c r="NKZ136" s="245"/>
      <c r="NLA136" s="245"/>
      <c r="NLB136" s="245"/>
      <c r="NLC136" s="245"/>
      <c r="NLD136" s="245"/>
      <c r="NLE136" s="245"/>
      <c r="NLF136" s="245"/>
      <c r="NLG136" s="245"/>
      <c r="NLH136" s="245"/>
      <c r="NLI136" s="245"/>
      <c r="NLJ136" s="245"/>
      <c r="NLK136" s="245"/>
      <c r="NLL136" s="245"/>
      <c r="NLM136" s="245"/>
      <c r="NLN136" s="245"/>
      <c r="NLO136" s="245"/>
      <c r="NLP136" s="245"/>
      <c r="NLQ136" s="245"/>
      <c r="NLR136" s="245"/>
      <c r="NLS136" s="245"/>
      <c r="NLT136" s="245"/>
      <c r="NLU136" s="245"/>
      <c r="NLV136" s="245"/>
      <c r="NLW136" s="245"/>
      <c r="NLX136" s="245"/>
      <c r="NLY136" s="245"/>
      <c r="NLZ136" s="245"/>
      <c r="NMA136" s="245"/>
      <c r="NMB136" s="245"/>
      <c r="NMC136" s="245"/>
      <c r="NMD136" s="245"/>
      <c r="NME136" s="245"/>
      <c r="NMF136" s="245"/>
      <c r="NMG136" s="245"/>
      <c r="NMH136" s="245"/>
      <c r="NMI136" s="245"/>
      <c r="NMJ136" s="245"/>
      <c r="NMK136" s="245"/>
      <c r="NML136" s="245"/>
      <c r="NMM136" s="245"/>
      <c r="NMN136" s="245"/>
      <c r="NMO136" s="245"/>
      <c r="NMP136" s="245"/>
      <c r="NMQ136" s="245"/>
      <c r="NMR136" s="245"/>
      <c r="NMS136" s="245"/>
      <c r="NMT136" s="245"/>
      <c r="NMU136" s="245"/>
      <c r="NMV136" s="245"/>
      <c r="NMW136" s="245"/>
      <c r="NMX136" s="245"/>
      <c r="NMY136" s="245"/>
      <c r="NMZ136" s="245"/>
      <c r="NNA136" s="245"/>
      <c r="NNB136" s="245"/>
      <c r="NNC136" s="245"/>
      <c r="NND136" s="245"/>
      <c r="NNE136" s="245"/>
      <c r="NNF136" s="245"/>
      <c r="NNG136" s="245"/>
      <c r="NNH136" s="245"/>
      <c r="NNI136" s="245"/>
      <c r="NNJ136" s="245"/>
      <c r="NNK136" s="245"/>
      <c r="NNL136" s="245"/>
      <c r="NNM136" s="245"/>
      <c r="NNN136" s="245"/>
      <c r="NNO136" s="245"/>
      <c r="NNP136" s="245"/>
      <c r="NNQ136" s="245"/>
      <c r="NNR136" s="245"/>
      <c r="NNS136" s="245"/>
      <c r="NNT136" s="245"/>
      <c r="NNU136" s="245"/>
      <c r="NNV136" s="245"/>
      <c r="NNW136" s="245"/>
      <c r="NNX136" s="245"/>
      <c r="NNY136" s="245"/>
      <c r="NNZ136" s="245"/>
      <c r="NOA136" s="245"/>
      <c r="NOB136" s="245"/>
      <c r="NOC136" s="245"/>
      <c r="NOD136" s="245"/>
      <c r="NOE136" s="245"/>
      <c r="NOF136" s="245"/>
      <c r="NOG136" s="245"/>
      <c r="NOH136" s="245"/>
      <c r="NOI136" s="245"/>
      <c r="NOJ136" s="245"/>
      <c r="NOK136" s="245"/>
      <c r="NOL136" s="245"/>
      <c r="NOM136" s="245"/>
      <c r="NON136" s="245"/>
      <c r="NOO136" s="245"/>
      <c r="NOP136" s="245"/>
      <c r="NOQ136" s="245"/>
      <c r="NOR136" s="245"/>
      <c r="NOS136" s="245"/>
      <c r="NOT136" s="245"/>
      <c r="NOU136" s="245"/>
      <c r="NOV136" s="245"/>
      <c r="NOW136" s="245"/>
      <c r="NOX136" s="245"/>
      <c r="NOY136" s="245"/>
      <c r="NOZ136" s="245"/>
      <c r="NPA136" s="245"/>
      <c r="NPB136" s="245"/>
      <c r="NPC136" s="245"/>
      <c r="NPD136" s="245"/>
      <c r="NPE136" s="245"/>
      <c r="NPF136" s="245"/>
      <c r="NPG136" s="245"/>
      <c r="NPH136" s="245"/>
      <c r="NPI136" s="245"/>
      <c r="NPJ136" s="245"/>
      <c r="NPK136" s="245"/>
      <c r="NPL136" s="245"/>
      <c r="NPM136" s="245"/>
      <c r="NPN136" s="245"/>
      <c r="NPO136" s="245"/>
      <c r="NPP136" s="245"/>
      <c r="NPQ136" s="245"/>
      <c r="NPR136" s="245"/>
      <c r="NPS136" s="245"/>
      <c r="NPT136" s="245"/>
      <c r="NPU136" s="245"/>
      <c r="NPV136" s="245"/>
      <c r="NPW136" s="245"/>
      <c r="NPX136" s="245"/>
      <c r="NPY136" s="245"/>
      <c r="NPZ136" s="245"/>
      <c r="NQA136" s="245"/>
      <c r="NQB136" s="245"/>
      <c r="NQC136" s="245"/>
      <c r="NQD136" s="245"/>
      <c r="NQE136" s="245"/>
      <c r="NQF136" s="245"/>
      <c r="NQG136" s="245"/>
      <c r="NQH136" s="245"/>
      <c r="NQI136" s="245"/>
      <c r="NQJ136" s="245"/>
      <c r="NQK136" s="245"/>
      <c r="NQL136" s="245"/>
      <c r="NQM136" s="245"/>
      <c r="NQN136" s="245"/>
      <c r="NQO136" s="245"/>
      <c r="NQP136" s="245"/>
      <c r="NQQ136" s="245"/>
      <c r="NQR136" s="245"/>
      <c r="NQS136" s="245"/>
      <c r="NQT136" s="245"/>
      <c r="NQU136" s="245"/>
      <c r="NQV136" s="245"/>
      <c r="NQW136" s="245"/>
      <c r="NQX136" s="245"/>
      <c r="NQY136" s="245"/>
      <c r="NQZ136" s="245"/>
      <c r="NRA136" s="245"/>
      <c r="NRB136" s="245"/>
      <c r="NRC136" s="245"/>
      <c r="NRD136" s="245"/>
      <c r="NRE136" s="245"/>
      <c r="NRF136" s="245"/>
      <c r="NRG136" s="245"/>
      <c r="NRH136" s="245"/>
      <c r="NRI136" s="245"/>
      <c r="NRJ136" s="245"/>
      <c r="NRK136" s="245"/>
      <c r="NRL136" s="245"/>
      <c r="NRM136" s="245"/>
      <c r="NRN136" s="245"/>
      <c r="NRO136" s="245"/>
      <c r="NRP136" s="245"/>
      <c r="NRQ136" s="245"/>
      <c r="NRR136" s="245"/>
      <c r="NRS136" s="245"/>
      <c r="NRT136" s="245"/>
      <c r="NRU136" s="245"/>
      <c r="NRV136" s="245"/>
      <c r="NRW136" s="245"/>
      <c r="NRX136" s="245"/>
      <c r="NRY136" s="245"/>
      <c r="NRZ136" s="245"/>
      <c r="NSA136" s="245"/>
      <c r="NSB136" s="245"/>
      <c r="NSC136" s="245"/>
      <c r="NSD136" s="245"/>
      <c r="NSE136" s="245"/>
      <c r="NSF136" s="245"/>
      <c r="NSG136" s="245"/>
      <c r="NSH136" s="245"/>
      <c r="NSI136" s="245"/>
      <c r="NSJ136" s="245"/>
      <c r="NSK136" s="245"/>
      <c r="NSL136" s="245"/>
      <c r="NSM136" s="245"/>
      <c r="NSN136" s="245"/>
      <c r="NSO136" s="245"/>
      <c r="NSP136" s="245"/>
      <c r="NSQ136" s="245"/>
      <c r="NSR136" s="245"/>
      <c r="NSS136" s="245"/>
      <c r="NST136" s="245"/>
      <c r="NSU136" s="245"/>
      <c r="NSV136" s="245"/>
      <c r="NSW136" s="245"/>
      <c r="NSX136" s="245"/>
      <c r="NSY136" s="245"/>
      <c r="NSZ136" s="245"/>
      <c r="NTA136" s="245"/>
      <c r="NTB136" s="245"/>
      <c r="NTC136" s="245"/>
      <c r="NTD136" s="245"/>
      <c r="NTE136" s="245"/>
      <c r="NTF136" s="245"/>
      <c r="NTG136" s="245"/>
      <c r="NTH136" s="245"/>
      <c r="NTI136" s="245"/>
      <c r="NTJ136" s="245"/>
      <c r="NTK136" s="245"/>
      <c r="NTL136" s="245"/>
      <c r="NTM136" s="245"/>
      <c r="NTN136" s="245"/>
      <c r="NTO136" s="245"/>
      <c r="NTP136" s="245"/>
      <c r="NTQ136" s="245"/>
      <c r="NTR136" s="245"/>
      <c r="NTS136" s="245"/>
      <c r="NTT136" s="245"/>
      <c r="NTU136" s="245"/>
      <c r="NTV136" s="245"/>
      <c r="NTW136" s="245"/>
      <c r="NTX136" s="245"/>
      <c r="NTY136" s="245"/>
      <c r="NTZ136" s="245"/>
      <c r="NUA136" s="245"/>
      <c r="NUB136" s="245"/>
      <c r="NUC136" s="245"/>
      <c r="NUD136" s="245"/>
      <c r="NUE136" s="245"/>
      <c r="NUF136" s="245"/>
      <c r="NUG136" s="245"/>
      <c r="NUH136" s="245"/>
      <c r="NUI136" s="245"/>
      <c r="NUJ136" s="245"/>
      <c r="NUK136" s="245"/>
      <c r="NUL136" s="245"/>
      <c r="NUM136" s="245"/>
      <c r="NUN136" s="245"/>
      <c r="NUO136" s="245"/>
      <c r="NUP136" s="245"/>
      <c r="NUQ136" s="245"/>
      <c r="NUR136" s="245"/>
      <c r="NUS136" s="245"/>
      <c r="NUT136" s="245"/>
      <c r="NUU136" s="245"/>
      <c r="NUV136" s="245"/>
      <c r="NUW136" s="245"/>
      <c r="NUX136" s="245"/>
      <c r="NUY136" s="245"/>
      <c r="NUZ136" s="245"/>
      <c r="NVA136" s="245"/>
      <c r="NVB136" s="245"/>
      <c r="NVC136" s="245"/>
      <c r="NVD136" s="245"/>
      <c r="NVE136" s="245"/>
      <c r="NVF136" s="245"/>
      <c r="NVG136" s="245"/>
      <c r="NVH136" s="245"/>
      <c r="NVI136" s="245"/>
      <c r="NVJ136" s="245"/>
      <c r="NVK136" s="245"/>
      <c r="NVL136" s="245"/>
      <c r="NVM136" s="245"/>
      <c r="NVN136" s="245"/>
      <c r="NVO136" s="245"/>
      <c r="NVP136" s="245"/>
      <c r="NVQ136" s="245"/>
      <c r="NVR136" s="245"/>
      <c r="NVS136" s="245"/>
      <c r="NVT136" s="245"/>
      <c r="NVU136" s="245"/>
      <c r="NVV136" s="245"/>
      <c r="NVW136" s="245"/>
      <c r="NVX136" s="245"/>
      <c r="NVY136" s="245"/>
      <c r="NVZ136" s="245"/>
      <c r="NWA136" s="245"/>
      <c r="NWB136" s="245"/>
      <c r="NWC136" s="245"/>
      <c r="NWD136" s="245"/>
      <c r="NWE136" s="245"/>
      <c r="NWF136" s="245"/>
      <c r="NWG136" s="245"/>
      <c r="NWH136" s="245"/>
      <c r="NWI136" s="245"/>
      <c r="NWJ136" s="245"/>
      <c r="NWK136" s="245"/>
      <c r="NWL136" s="245"/>
      <c r="NWM136" s="245"/>
      <c r="NWN136" s="245"/>
      <c r="NWO136" s="245"/>
      <c r="NWP136" s="245"/>
      <c r="NWQ136" s="245"/>
      <c r="NWR136" s="245"/>
      <c r="NWS136" s="245"/>
      <c r="NWT136" s="245"/>
      <c r="NWU136" s="245"/>
      <c r="NWV136" s="245"/>
      <c r="NWW136" s="245"/>
      <c r="NWX136" s="245"/>
      <c r="NWY136" s="245"/>
      <c r="NWZ136" s="245"/>
      <c r="NXA136" s="245"/>
      <c r="NXB136" s="245"/>
      <c r="NXC136" s="245"/>
      <c r="NXD136" s="245"/>
      <c r="NXE136" s="245"/>
      <c r="NXF136" s="245"/>
      <c r="NXG136" s="245"/>
      <c r="NXH136" s="245"/>
      <c r="NXI136" s="245"/>
      <c r="NXJ136" s="245"/>
      <c r="NXK136" s="245"/>
      <c r="NXL136" s="245"/>
      <c r="NXM136" s="245"/>
      <c r="NXN136" s="245"/>
      <c r="NXO136" s="245"/>
      <c r="NXP136" s="245"/>
      <c r="NXQ136" s="245"/>
      <c r="NXR136" s="245"/>
      <c r="NXS136" s="245"/>
      <c r="NXT136" s="245"/>
      <c r="NXU136" s="245"/>
      <c r="NXV136" s="245"/>
      <c r="NXW136" s="245"/>
      <c r="NXX136" s="245"/>
      <c r="NXY136" s="245"/>
      <c r="NXZ136" s="245"/>
      <c r="NYA136" s="245"/>
      <c r="NYB136" s="245"/>
      <c r="NYC136" s="245"/>
      <c r="NYD136" s="245"/>
      <c r="NYE136" s="245"/>
      <c r="NYF136" s="245"/>
      <c r="NYG136" s="245"/>
      <c r="NYH136" s="245"/>
      <c r="NYI136" s="245"/>
      <c r="NYJ136" s="245"/>
      <c r="NYK136" s="245"/>
      <c r="NYL136" s="245"/>
      <c r="NYM136" s="245"/>
      <c r="NYN136" s="245"/>
      <c r="NYO136" s="245"/>
      <c r="NYP136" s="245"/>
      <c r="NYQ136" s="245"/>
      <c r="NYR136" s="245"/>
      <c r="NYS136" s="245"/>
      <c r="NYT136" s="245"/>
      <c r="NYU136" s="245"/>
      <c r="NYV136" s="245"/>
      <c r="NYW136" s="245"/>
      <c r="NYX136" s="245"/>
      <c r="NYY136" s="245"/>
      <c r="NYZ136" s="245"/>
      <c r="NZA136" s="245"/>
      <c r="NZB136" s="245"/>
      <c r="NZC136" s="245"/>
      <c r="NZD136" s="245"/>
      <c r="NZE136" s="245"/>
      <c r="NZF136" s="245"/>
      <c r="NZG136" s="245"/>
      <c r="NZH136" s="245"/>
      <c r="NZI136" s="245"/>
      <c r="NZJ136" s="245"/>
      <c r="NZK136" s="245"/>
      <c r="NZL136" s="245"/>
      <c r="NZM136" s="245"/>
      <c r="NZN136" s="245"/>
      <c r="NZO136" s="245"/>
      <c r="NZP136" s="245"/>
      <c r="NZQ136" s="245"/>
      <c r="NZR136" s="245"/>
      <c r="NZS136" s="245"/>
      <c r="NZT136" s="245"/>
      <c r="NZU136" s="245"/>
      <c r="NZV136" s="245"/>
      <c r="NZW136" s="245"/>
      <c r="NZX136" s="245"/>
      <c r="NZY136" s="245"/>
      <c r="NZZ136" s="245"/>
      <c r="OAA136" s="245"/>
      <c r="OAB136" s="245"/>
      <c r="OAC136" s="245"/>
      <c r="OAD136" s="245"/>
      <c r="OAE136" s="245"/>
      <c r="OAF136" s="245"/>
      <c r="OAG136" s="245"/>
      <c r="OAH136" s="245"/>
      <c r="OAI136" s="245"/>
      <c r="OAJ136" s="245"/>
      <c r="OAK136" s="245"/>
      <c r="OAL136" s="245"/>
      <c r="OAM136" s="245"/>
      <c r="OAN136" s="245"/>
      <c r="OAO136" s="245"/>
      <c r="OAP136" s="245"/>
      <c r="OAQ136" s="245"/>
      <c r="OAR136" s="245"/>
      <c r="OAS136" s="245"/>
      <c r="OAT136" s="245"/>
      <c r="OAU136" s="245"/>
      <c r="OAV136" s="245"/>
      <c r="OAW136" s="245"/>
      <c r="OAX136" s="245"/>
      <c r="OAY136" s="245"/>
      <c r="OAZ136" s="245"/>
      <c r="OBA136" s="245"/>
      <c r="OBB136" s="245"/>
      <c r="OBC136" s="245"/>
      <c r="OBD136" s="245"/>
      <c r="OBE136" s="245"/>
      <c r="OBF136" s="245"/>
      <c r="OBG136" s="245"/>
      <c r="OBH136" s="245"/>
      <c r="OBI136" s="245"/>
      <c r="OBJ136" s="245"/>
      <c r="OBK136" s="245"/>
      <c r="OBL136" s="245"/>
      <c r="OBM136" s="245"/>
      <c r="OBN136" s="245"/>
      <c r="OBO136" s="245"/>
      <c r="OBP136" s="245"/>
      <c r="OBQ136" s="245"/>
      <c r="OBR136" s="245"/>
      <c r="OBS136" s="245"/>
      <c r="OBT136" s="245"/>
      <c r="OBU136" s="245"/>
      <c r="OBV136" s="245"/>
      <c r="OBW136" s="245"/>
      <c r="OBX136" s="245"/>
      <c r="OBY136" s="245"/>
      <c r="OBZ136" s="245"/>
      <c r="OCA136" s="245"/>
      <c r="OCB136" s="245"/>
      <c r="OCC136" s="245"/>
      <c r="OCD136" s="245"/>
      <c r="OCE136" s="245"/>
      <c r="OCF136" s="245"/>
      <c r="OCG136" s="245"/>
      <c r="OCH136" s="245"/>
      <c r="OCI136" s="245"/>
      <c r="OCJ136" s="245"/>
      <c r="OCK136" s="245"/>
      <c r="OCL136" s="245"/>
      <c r="OCM136" s="245"/>
      <c r="OCN136" s="245"/>
      <c r="OCO136" s="245"/>
      <c r="OCP136" s="245"/>
      <c r="OCQ136" s="245"/>
      <c r="OCR136" s="245"/>
      <c r="OCS136" s="245"/>
      <c r="OCT136" s="245"/>
      <c r="OCU136" s="245"/>
      <c r="OCV136" s="245"/>
      <c r="OCW136" s="245"/>
      <c r="OCX136" s="245"/>
      <c r="OCY136" s="245"/>
      <c r="OCZ136" s="245"/>
      <c r="ODA136" s="245"/>
      <c r="ODB136" s="245"/>
      <c r="ODC136" s="245"/>
      <c r="ODD136" s="245"/>
      <c r="ODE136" s="245"/>
      <c r="ODF136" s="245"/>
      <c r="ODG136" s="245"/>
      <c r="ODH136" s="245"/>
      <c r="ODI136" s="245"/>
      <c r="ODJ136" s="245"/>
      <c r="ODK136" s="245"/>
      <c r="ODL136" s="245"/>
      <c r="ODM136" s="245"/>
      <c r="ODN136" s="245"/>
      <c r="ODO136" s="245"/>
      <c r="ODP136" s="245"/>
      <c r="ODQ136" s="245"/>
      <c r="ODR136" s="245"/>
      <c r="ODS136" s="245"/>
      <c r="ODT136" s="245"/>
      <c r="ODU136" s="245"/>
      <c r="ODV136" s="245"/>
      <c r="ODW136" s="245"/>
      <c r="ODX136" s="245"/>
      <c r="ODY136" s="245"/>
      <c r="ODZ136" s="245"/>
      <c r="OEA136" s="245"/>
      <c r="OEB136" s="245"/>
      <c r="OEC136" s="245"/>
      <c r="OED136" s="245"/>
      <c r="OEE136" s="245"/>
      <c r="OEF136" s="245"/>
      <c r="OEG136" s="245"/>
      <c r="OEH136" s="245"/>
      <c r="OEI136" s="245"/>
      <c r="OEJ136" s="245"/>
      <c r="OEK136" s="245"/>
      <c r="OEL136" s="245"/>
      <c r="OEM136" s="245"/>
      <c r="OEN136" s="245"/>
      <c r="OEO136" s="245"/>
      <c r="OEP136" s="245"/>
      <c r="OEQ136" s="245"/>
      <c r="OER136" s="245"/>
      <c r="OES136" s="245"/>
      <c r="OET136" s="245"/>
      <c r="OEU136" s="245"/>
      <c r="OEV136" s="245"/>
      <c r="OEW136" s="245"/>
      <c r="OEX136" s="245"/>
      <c r="OEY136" s="245"/>
      <c r="OEZ136" s="245"/>
      <c r="OFA136" s="245"/>
      <c r="OFB136" s="245"/>
      <c r="OFC136" s="245"/>
      <c r="OFD136" s="245"/>
      <c r="OFE136" s="245"/>
      <c r="OFF136" s="245"/>
      <c r="OFG136" s="245"/>
      <c r="OFH136" s="245"/>
      <c r="OFI136" s="245"/>
      <c r="OFJ136" s="245"/>
      <c r="OFK136" s="245"/>
      <c r="OFL136" s="245"/>
      <c r="OFM136" s="245"/>
      <c r="OFN136" s="245"/>
      <c r="OFO136" s="245"/>
      <c r="OFP136" s="245"/>
      <c r="OFQ136" s="245"/>
      <c r="OFR136" s="245"/>
      <c r="OFS136" s="245"/>
      <c r="OFT136" s="245"/>
      <c r="OFU136" s="245"/>
      <c r="OFV136" s="245"/>
      <c r="OFW136" s="245"/>
      <c r="OFX136" s="245"/>
      <c r="OFY136" s="245"/>
      <c r="OFZ136" s="245"/>
      <c r="OGA136" s="245"/>
      <c r="OGB136" s="245"/>
      <c r="OGC136" s="245"/>
      <c r="OGD136" s="245"/>
      <c r="OGE136" s="245"/>
      <c r="OGF136" s="245"/>
      <c r="OGG136" s="245"/>
      <c r="OGH136" s="245"/>
      <c r="OGI136" s="245"/>
      <c r="OGJ136" s="245"/>
      <c r="OGK136" s="245"/>
      <c r="OGL136" s="245"/>
      <c r="OGM136" s="245"/>
      <c r="OGN136" s="245"/>
      <c r="OGO136" s="245"/>
      <c r="OGP136" s="245"/>
      <c r="OGQ136" s="245"/>
      <c r="OGR136" s="245"/>
      <c r="OGS136" s="245"/>
      <c r="OGT136" s="245"/>
      <c r="OGU136" s="245"/>
      <c r="OGV136" s="245"/>
      <c r="OGW136" s="245"/>
      <c r="OGX136" s="245"/>
      <c r="OGY136" s="245"/>
      <c r="OGZ136" s="245"/>
      <c r="OHA136" s="245"/>
      <c r="OHB136" s="245"/>
      <c r="OHC136" s="245"/>
      <c r="OHD136" s="245"/>
      <c r="OHE136" s="245"/>
      <c r="OHF136" s="245"/>
      <c r="OHG136" s="245"/>
      <c r="OHH136" s="245"/>
      <c r="OHI136" s="245"/>
      <c r="OHJ136" s="245"/>
      <c r="OHK136" s="245"/>
      <c r="OHL136" s="245"/>
      <c r="OHM136" s="245"/>
      <c r="OHN136" s="245"/>
      <c r="OHO136" s="245"/>
      <c r="OHP136" s="245"/>
      <c r="OHQ136" s="245"/>
      <c r="OHR136" s="245"/>
      <c r="OHS136" s="245"/>
      <c r="OHT136" s="245"/>
      <c r="OHU136" s="245"/>
      <c r="OHV136" s="245"/>
      <c r="OHW136" s="245"/>
      <c r="OHX136" s="245"/>
      <c r="OHY136" s="245"/>
      <c r="OHZ136" s="245"/>
      <c r="OIA136" s="245"/>
      <c r="OIB136" s="245"/>
      <c r="OIC136" s="245"/>
      <c r="OID136" s="245"/>
      <c r="OIE136" s="245"/>
      <c r="OIF136" s="245"/>
      <c r="OIG136" s="245"/>
      <c r="OIH136" s="245"/>
      <c r="OII136" s="245"/>
      <c r="OIJ136" s="245"/>
      <c r="OIK136" s="245"/>
      <c r="OIL136" s="245"/>
      <c r="OIM136" s="245"/>
      <c r="OIN136" s="245"/>
      <c r="OIO136" s="245"/>
      <c r="OIP136" s="245"/>
      <c r="OIQ136" s="245"/>
      <c r="OIR136" s="245"/>
      <c r="OIS136" s="245"/>
      <c r="OIT136" s="245"/>
      <c r="OIU136" s="245"/>
      <c r="OIV136" s="245"/>
      <c r="OIW136" s="245"/>
      <c r="OIX136" s="245"/>
      <c r="OIY136" s="245"/>
      <c r="OIZ136" s="245"/>
      <c r="OJA136" s="245"/>
      <c r="OJB136" s="245"/>
      <c r="OJC136" s="245"/>
      <c r="OJD136" s="245"/>
      <c r="OJE136" s="245"/>
      <c r="OJF136" s="245"/>
      <c r="OJG136" s="245"/>
      <c r="OJH136" s="245"/>
      <c r="OJI136" s="245"/>
      <c r="OJJ136" s="245"/>
      <c r="OJK136" s="245"/>
      <c r="OJL136" s="245"/>
      <c r="OJM136" s="245"/>
      <c r="OJN136" s="245"/>
      <c r="OJO136" s="245"/>
      <c r="OJP136" s="245"/>
      <c r="OJQ136" s="245"/>
      <c r="OJR136" s="245"/>
      <c r="OJS136" s="245"/>
      <c r="OJT136" s="245"/>
      <c r="OJU136" s="245"/>
      <c r="OJV136" s="245"/>
      <c r="OJW136" s="245"/>
      <c r="OJX136" s="245"/>
      <c r="OJY136" s="245"/>
      <c r="OJZ136" s="245"/>
      <c r="OKA136" s="245"/>
      <c r="OKB136" s="245"/>
      <c r="OKC136" s="245"/>
      <c r="OKD136" s="245"/>
      <c r="OKE136" s="245"/>
      <c r="OKF136" s="245"/>
      <c r="OKG136" s="245"/>
      <c r="OKH136" s="245"/>
      <c r="OKI136" s="245"/>
      <c r="OKJ136" s="245"/>
      <c r="OKK136" s="245"/>
      <c r="OKL136" s="245"/>
      <c r="OKM136" s="245"/>
      <c r="OKN136" s="245"/>
      <c r="OKO136" s="245"/>
      <c r="OKP136" s="245"/>
      <c r="OKQ136" s="245"/>
      <c r="OKR136" s="245"/>
      <c r="OKS136" s="245"/>
      <c r="OKT136" s="245"/>
      <c r="OKU136" s="245"/>
      <c r="OKV136" s="245"/>
      <c r="OKW136" s="245"/>
      <c r="OKX136" s="245"/>
      <c r="OKY136" s="245"/>
      <c r="OKZ136" s="245"/>
      <c r="OLA136" s="245"/>
      <c r="OLB136" s="245"/>
      <c r="OLC136" s="245"/>
      <c r="OLD136" s="245"/>
      <c r="OLE136" s="245"/>
      <c r="OLF136" s="245"/>
      <c r="OLG136" s="245"/>
      <c r="OLH136" s="245"/>
      <c r="OLI136" s="245"/>
      <c r="OLJ136" s="245"/>
      <c r="OLK136" s="245"/>
      <c r="OLL136" s="245"/>
      <c r="OLM136" s="245"/>
      <c r="OLN136" s="245"/>
      <c r="OLO136" s="245"/>
      <c r="OLP136" s="245"/>
      <c r="OLQ136" s="245"/>
      <c r="OLR136" s="245"/>
      <c r="OLS136" s="245"/>
      <c r="OLT136" s="245"/>
      <c r="OLU136" s="245"/>
      <c r="OLV136" s="245"/>
      <c r="OLW136" s="245"/>
      <c r="OLX136" s="245"/>
      <c r="OLY136" s="245"/>
      <c r="OLZ136" s="245"/>
      <c r="OMA136" s="245"/>
      <c r="OMB136" s="245"/>
      <c r="OMC136" s="245"/>
      <c r="OMD136" s="245"/>
      <c r="OME136" s="245"/>
      <c r="OMF136" s="245"/>
      <c r="OMG136" s="245"/>
      <c r="OMH136" s="245"/>
      <c r="OMI136" s="245"/>
      <c r="OMJ136" s="245"/>
      <c r="OMK136" s="245"/>
      <c r="OML136" s="245"/>
      <c r="OMM136" s="245"/>
      <c r="OMN136" s="245"/>
      <c r="OMO136" s="245"/>
      <c r="OMP136" s="245"/>
      <c r="OMQ136" s="245"/>
      <c r="OMR136" s="245"/>
      <c r="OMS136" s="245"/>
      <c r="OMT136" s="245"/>
      <c r="OMU136" s="245"/>
      <c r="OMV136" s="245"/>
      <c r="OMW136" s="245"/>
      <c r="OMX136" s="245"/>
      <c r="OMY136" s="245"/>
      <c r="OMZ136" s="245"/>
      <c r="ONA136" s="245"/>
      <c r="ONB136" s="245"/>
      <c r="ONC136" s="245"/>
      <c r="OND136" s="245"/>
      <c r="ONE136" s="245"/>
      <c r="ONF136" s="245"/>
      <c r="ONG136" s="245"/>
      <c r="ONH136" s="245"/>
      <c r="ONI136" s="245"/>
      <c r="ONJ136" s="245"/>
      <c r="ONK136" s="245"/>
      <c r="ONL136" s="245"/>
      <c r="ONM136" s="245"/>
      <c r="ONN136" s="245"/>
      <c r="ONO136" s="245"/>
      <c r="ONP136" s="245"/>
      <c r="ONQ136" s="245"/>
      <c r="ONR136" s="245"/>
      <c r="ONS136" s="245"/>
      <c r="ONT136" s="245"/>
      <c r="ONU136" s="245"/>
      <c r="ONV136" s="245"/>
      <c r="ONW136" s="245"/>
      <c r="ONX136" s="245"/>
      <c r="ONY136" s="245"/>
      <c r="ONZ136" s="245"/>
      <c r="OOA136" s="245"/>
      <c r="OOB136" s="245"/>
      <c r="OOC136" s="245"/>
      <c r="OOD136" s="245"/>
      <c r="OOE136" s="245"/>
      <c r="OOF136" s="245"/>
      <c r="OOG136" s="245"/>
      <c r="OOH136" s="245"/>
      <c r="OOI136" s="245"/>
      <c r="OOJ136" s="245"/>
      <c r="OOK136" s="245"/>
      <c r="OOL136" s="245"/>
      <c r="OOM136" s="245"/>
      <c r="OON136" s="245"/>
      <c r="OOO136" s="245"/>
      <c r="OOP136" s="245"/>
      <c r="OOQ136" s="245"/>
      <c r="OOR136" s="245"/>
      <c r="OOS136" s="245"/>
      <c r="OOT136" s="245"/>
      <c r="OOU136" s="245"/>
      <c r="OOV136" s="245"/>
      <c r="OOW136" s="245"/>
      <c r="OOX136" s="245"/>
      <c r="OOY136" s="245"/>
      <c r="OOZ136" s="245"/>
      <c r="OPA136" s="245"/>
      <c r="OPB136" s="245"/>
      <c r="OPC136" s="245"/>
      <c r="OPD136" s="245"/>
      <c r="OPE136" s="245"/>
      <c r="OPF136" s="245"/>
      <c r="OPG136" s="245"/>
      <c r="OPH136" s="245"/>
      <c r="OPI136" s="245"/>
      <c r="OPJ136" s="245"/>
      <c r="OPK136" s="245"/>
      <c r="OPL136" s="245"/>
      <c r="OPM136" s="245"/>
      <c r="OPN136" s="245"/>
      <c r="OPO136" s="245"/>
      <c r="OPP136" s="245"/>
      <c r="OPQ136" s="245"/>
      <c r="OPR136" s="245"/>
      <c r="OPS136" s="245"/>
      <c r="OPT136" s="245"/>
      <c r="OPU136" s="245"/>
      <c r="OPV136" s="245"/>
      <c r="OPW136" s="245"/>
      <c r="OPX136" s="245"/>
      <c r="OPY136" s="245"/>
      <c r="OPZ136" s="245"/>
      <c r="OQA136" s="245"/>
      <c r="OQB136" s="245"/>
      <c r="OQC136" s="245"/>
      <c r="OQD136" s="245"/>
      <c r="OQE136" s="245"/>
      <c r="OQF136" s="245"/>
      <c r="OQG136" s="245"/>
      <c r="OQH136" s="245"/>
      <c r="OQI136" s="245"/>
      <c r="OQJ136" s="245"/>
      <c r="OQK136" s="245"/>
      <c r="OQL136" s="245"/>
      <c r="OQM136" s="245"/>
      <c r="OQN136" s="245"/>
      <c r="OQO136" s="245"/>
      <c r="OQP136" s="245"/>
      <c r="OQQ136" s="245"/>
      <c r="OQR136" s="245"/>
      <c r="OQS136" s="245"/>
      <c r="OQT136" s="245"/>
      <c r="OQU136" s="245"/>
      <c r="OQV136" s="245"/>
      <c r="OQW136" s="245"/>
      <c r="OQX136" s="245"/>
      <c r="OQY136" s="245"/>
      <c r="OQZ136" s="245"/>
      <c r="ORA136" s="245"/>
      <c r="ORB136" s="245"/>
      <c r="ORC136" s="245"/>
      <c r="ORD136" s="245"/>
      <c r="ORE136" s="245"/>
      <c r="ORF136" s="245"/>
      <c r="ORG136" s="245"/>
      <c r="ORH136" s="245"/>
      <c r="ORI136" s="245"/>
      <c r="ORJ136" s="245"/>
      <c r="ORK136" s="245"/>
      <c r="ORL136" s="245"/>
      <c r="ORM136" s="245"/>
      <c r="ORN136" s="245"/>
      <c r="ORO136" s="245"/>
      <c r="ORP136" s="245"/>
      <c r="ORQ136" s="245"/>
      <c r="ORR136" s="245"/>
      <c r="ORS136" s="245"/>
      <c r="ORT136" s="245"/>
      <c r="ORU136" s="245"/>
      <c r="ORV136" s="245"/>
      <c r="ORW136" s="245"/>
      <c r="ORX136" s="245"/>
      <c r="ORY136" s="245"/>
      <c r="ORZ136" s="245"/>
      <c r="OSA136" s="245"/>
      <c r="OSB136" s="245"/>
      <c r="OSC136" s="245"/>
      <c r="OSD136" s="245"/>
      <c r="OSE136" s="245"/>
      <c r="OSF136" s="245"/>
      <c r="OSG136" s="245"/>
      <c r="OSH136" s="245"/>
      <c r="OSI136" s="245"/>
      <c r="OSJ136" s="245"/>
      <c r="OSK136" s="245"/>
      <c r="OSL136" s="245"/>
      <c r="OSM136" s="245"/>
      <c r="OSN136" s="245"/>
      <c r="OSO136" s="245"/>
      <c r="OSP136" s="245"/>
      <c r="OSQ136" s="245"/>
      <c r="OSR136" s="245"/>
      <c r="OSS136" s="245"/>
      <c r="OST136" s="245"/>
      <c r="OSU136" s="245"/>
      <c r="OSV136" s="245"/>
      <c r="OSW136" s="245"/>
      <c r="OSX136" s="245"/>
      <c r="OSY136" s="245"/>
      <c r="OSZ136" s="245"/>
      <c r="OTA136" s="245"/>
      <c r="OTB136" s="245"/>
      <c r="OTC136" s="245"/>
      <c r="OTD136" s="245"/>
      <c r="OTE136" s="245"/>
      <c r="OTF136" s="245"/>
      <c r="OTG136" s="245"/>
      <c r="OTH136" s="245"/>
      <c r="OTI136" s="245"/>
      <c r="OTJ136" s="245"/>
      <c r="OTK136" s="245"/>
      <c r="OTL136" s="245"/>
      <c r="OTM136" s="245"/>
      <c r="OTN136" s="245"/>
      <c r="OTO136" s="245"/>
      <c r="OTP136" s="245"/>
      <c r="OTQ136" s="245"/>
      <c r="OTR136" s="245"/>
      <c r="OTS136" s="245"/>
      <c r="OTT136" s="245"/>
      <c r="OTU136" s="245"/>
      <c r="OTV136" s="245"/>
      <c r="OTW136" s="245"/>
      <c r="OTX136" s="245"/>
      <c r="OTY136" s="245"/>
      <c r="OTZ136" s="245"/>
      <c r="OUA136" s="245"/>
      <c r="OUB136" s="245"/>
      <c r="OUC136" s="245"/>
      <c r="OUD136" s="245"/>
      <c r="OUE136" s="245"/>
      <c r="OUF136" s="245"/>
      <c r="OUG136" s="245"/>
      <c r="OUH136" s="245"/>
      <c r="OUI136" s="245"/>
      <c r="OUJ136" s="245"/>
      <c r="OUK136" s="245"/>
      <c r="OUL136" s="245"/>
      <c r="OUM136" s="245"/>
      <c r="OUN136" s="245"/>
      <c r="OUO136" s="245"/>
      <c r="OUP136" s="245"/>
      <c r="OUQ136" s="245"/>
      <c r="OUR136" s="245"/>
      <c r="OUS136" s="245"/>
      <c r="OUT136" s="245"/>
      <c r="OUU136" s="245"/>
      <c r="OUV136" s="245"/>
      <c r="OUW136" s="245"/>
      <c r="OUX136" s="245"/>
      <c r="OUY136" s="245"/>
      <c r="OUZ136" s="245"/>
      <c r="OVA136" s="245"/>
      <c r="OVB136" s="245"/>
      <c r="OVC136" s="245"/>
      <c r="OVD136" s="245"/>
      <c r="OVE136" s="245"/>
      <c r="OVF136" s="245"/>
      <c r="OVG136" s="245"/>
      <c r="OVH136" s="245"/>
      <c r="OVI136" s="245"/>
      <c r="OVJ136" s="245"/>
      <c r="OVK136" s="245"/>
      <c r="OVL136" s="245"/>
      <c r="OVM136" s="245"/>
      <c r="OVN136" s="245"/>
      <c r="OVO136" s="245"/>
      <c r="OVP136" s="245"/>
      <c r="OVQ136" s="245"/>
      <c r="OVR136" s="245"/>
      <c r="OVS136" s="245"/>
      <c r="OVT136" s="245"/>
      <c r="OVU136" s="245"/>
      <c r="OVV136" s="245"/>
      <c r="OVW136" s="245"/>
      <c r="OVX136" s="245"/>
      <c r="OVY136" s="245"/>
      <c r="OVZ136" s="245"/>
      <c r="OWA136" s="245"/>
      <c r="OWB136" s="245"/>
      <c r="OWC136" s="245"/>
      <c r="OWD136" s="245"/>
      <c r="OWE136" s="245"/>
      <c r="OWF136" s="245"/>
      <c r="OWG136" s="245"/>
      <c r="OWH136" s="245"/>
      <c r="OWI136" s="245"/>
      <c r="OWJ136" s="245"/>
      <c r="OWK136" s="245"/>
      <c r="OWL136" s="245"/>
      <c r="OWM136" s="245"/>
      <c r="OWN136" s="245"/>
      <c r="OWO136" s="245"/>
      <c r="OWP136" s="245"/>
      <c r="OWQ136" s="245"/>
      <c r="OWR136" s="245"/>
      <c r="OWS136" s="245"/>
      <c r="OWT136" s="245"/>
      <c r="OWU136" s="245"/>
      <c r="OWV136" s="245"/>
      <c r="OWW136" s="245"/>
      <c r="OWX136" s="245"/>
      <c r="OWY136" s="245"/>
      <c r="OWZ136" s="245"/>
      <c r="OXA136" s="245"/>
      <c r="OXB136" s="245"/>
      <c r="OXC136" s="245"/>
      <c r="OXD136" s="245"/>
      <c r="OXE136" s="245"/>
      <c r="OXF136" s="245"/>
      <c r="OXG136" s="245"/>
      <c r="OXH136" s="245"/>
      <c r="OXI136" s="245"/>
      <c r="OXJ136" s="245"/>
      <c r="OXK136" s="245"/>
      <c r="OXL136" s="245"/>
      <c r="OXM136" s="245"/>
      <c r="OXN136" s="245"/>
      <c r="OXO136" s="245"/>
      <c r="OXP136" s="245"/>
      <c r="OXQ136" s="245"/>
      <c r="OXR136" s="245"/>
      <c r="OXS136" s="245"/>
      <c r="OXT136" s="245"/>
      <c r="OXU136" s="245"/>
      <c r="OXV136" s="245"/>
      <c r="OXW136" s="245"/>
      <c r="OXX136" s="245"/>
      <c r="OXY136" s="245"/>
      <c r="OXZ136" s="245"/>
      <c r="OYA136" s="245"/>
      <c r="OYB136" s="245"/>
      <c r="OYC136" s="245"/>
      <c r="OYD136" s="245"/>
      <c r="OYE136" s="245"/>
      <c r="OYF136" s="245"/>
      <c r="OYG136" s="245"/>
      <c r="OYH136" s="245"/>
      <c r="OYI136" s="245"/>
      <c r="OYJ136" s="245"/>
      <c r="OYK136" s="245"/>
      <c r="OYL136" s="245"/>
      <c r="OYM136" s="245"/>
      <c r="OYN136" s="245"/>
      <c r="OYO136" s="245"/>
      <c r="OYP136" s="245"/>
      <c r="OYQ136" s="245"/>
      <c r="OYR136" s="245"/>
      <c r="OYS136" s="245"/>
      <c r="OYT136" s="245"/>
      <c r="OYU136" s="245"/>
      <c r="OYV136" s="245"/>
      <c r="OYW136" s="245"/>
      <c r="OYX136" s="245"/>
      <c r="OYY136" s="245"/>
      <c r="OYZ136" s="245"/>
      <c r="OZA136" s="245"/>
      <c r="OZB136" s="245"/>
      <c r="OZC136" s="245"/>
      <c r="OZD136" s="245"/>
      <c r="OZE136" s="245"/>
      <c r="OZF136" s="245"/>
      <c r="OZG136" s="245"/>
      <c r="OZH136" s="245"/>
      <c r="OZI136" s="245"/>
      <c r="OZJ136" s="245"/>
      <c r="OZK136" s="245"/>
      <c r="OZL136" s="245"/>
      <c r="OZM136" s="245"/>
      <c r="OZN136" s="245"/>
      <c r="OZO136" s="245"/>
      <c r="OZP136" s="245"/>
      <c r="OZQ136" s="245"/>
      <c r="OZR136" s="245"/>
      <c r="OZS136" s="245"/>
      <c r="OZT136" s="245"/>
      <c r="OZU136" s="245"/>
      <c r="OZV136" s="245"/>
      <c r="OZW136" s="245"/>
      <c r="OZX136" s="245"/>
      <c r="OZY136" s="245"/>
      <c r="OZZ136" s="245"/>
      <c r="PAA136" s="245"/>
      <c r="PAB136" s="245"/>
      <c r="PAC136" s="245"/>
      <c r="PAD136" s="245"/>
      <c r="PAE136" s="245"/>
      <c r="PAF136" s="245"/>
      <c r="PAG136" s="245"/>
      <c r="PAH136" s="245"/>
      <c r="PAI136" s="245"/>
      <c r="PAJ136" s="245"/>
      <c r="PAK136" s="245"/>
      <c r="PAL136" s="245"/>
      <c r="PAM136" s="245"/>
      <c r="PAN136" s="245"/>
      <c r="PAO136" s="245"/>
      <c r="PAP136" s="245"/>
      <c r="PAQ136" s="245"/>
      <c r="PAR136" s="245"/>
      <c r="PAS136" s="245"/>
      <c r="PAT136" s="245"/>
      <c r="PAU136" s="245"/>
      <c r="PAV136" s="245"/>
      <c r="PAW136" s="245"/>
      <c r="PAX136" s="245"/>
      <c r="PAY136" s="245"/>
      <c r="PAZ136" s="245"/>
      <c r="PBA136" s="245"/>
      <c r="PBB136" s="245"/>
      <c r="PBC136" s="245"/>
      <c r="PBD136" s="245"/>
      <c r="PBE136" s="245"/>
      <c r="PBF136" s="245"/>
      <c r="PBG136" s="245"/>
      <c r="PBH136" s="245"/>
      <c r="PBI136" s="245"/>
      <c r="PBJ136" s="245"/>
      <c r="PBK136" s="245"/>
      <c r="PBL136" s="245"/>
      <c r="PBM136" s="245"/>
      <c r="PBN136" s="245"/>
      <c r="PBO136" s="245"/>
      <c r="PBP136" s="245"/>
      <c r="PBQ136" s="245"/>
      <c r="PBR136" s="245"/>
      <c r="PBS136" s="245"/>
      <c r="PBT136" s="245"/>
      <c r="PBU136" s="245"/>
      <c r="PBV136" s="245"/>
      <c r="PBW136" s="245"/>
      <c r="PBX136" s="245"/>
      <c r="PBY136" s="245"/>
      <c r="PBZ136" s="245"/>
      <c r="PCA136" s="245"/>
      <c r="PCB136" s="245"/>
      <c r="PCC136" s="245"/>
      <c r="PCD136" s="245"/>
      <c r="PCE136" s="245"/>
      <c r="PCF136" s="245"/>
      <c r="PCG136" s="245"/>
      <c r="PCH136" s="245"/>
      <c r="PCI136" s="245"/>
      <c r="PCJ136" s="245"/>
      <c r="PCK136" s="245"/>
      <c r="PCL136" s="245"/>
      <c r="PCM136" s="245"/>
      <c r="PCN136" s="245"/>
      <c r="PCO136" s="245"/>
      <c r="PCP136" s="245"/>
      <c r="PCQ136" s="245"/>
      <c r="PCR136" s="245"/>
      <c r="PCS136" s="245"/>
      <c r="PCT136" s="245"/>
      <c r="PCU136" s="245"/>
      <c r="PCV136" s="245"/>
      <c r="PCW136" s="245"/>
      <c r="PCX136" s="245"/>
      <c r="PCY136" s="245"/>
      <c r="PCZ136" s="245"/>
      <c r="PDA136" s="245"/>
      <c r="PDB136" s="245"/>
      <c r="PDC136" s="245"/>
      <c r="PDD136" s="245"/>
      <c r="PDE136" s="245"/>
      <c r="PDF136" s="245"/>
      <c r="PDG136" s="245"/>
      <c r="PDH136" s="245"/>
      <c r="PDI136" s="245"/>
      <c r="PDJ136" s="245"/>
      <c r="PDK136" s="245"/>
      <c r="PDL136" s="245"/>
      <c r="PDM136" s="245"/>
      <c r="PDN136" s="245"/>
      <c r="PDO136" s="245"/>
      <c r="PDP136" s="245"/>
      <c r="PDQ136" s="245"/>
      <c r="PDR136" s="245"/>
      <c r="PDS136" s="245"/>
      <c r="PDT136" s="245"/>
      <c r="PDU136" s="245"/>
      <c r="PDV136" s="245"/>
      <c r="PDW136" s="245"/>
      <c r="PDX136" s="245"/>
      <c r="PDY136" s="245"/>
      <c r="PDZ136" s="245"/>
      <c r="PEA136" s="245"/>
      <c r="PEB136" s="245"/>
      <c r="PEC136" s="245"/>
      <c r="PED136" s="245"/>
      <c r="PEE136" s="245"/>
      <c r="PEF136" s="245"/>
      <c r="PEG136" s="245"/>
      <c r="PEH136" s="245"/>
      <c r="PEI136" s="245"/>
      <c r="PEJ136" s="245"/>
      <c r="PEK136" s="245"/>
      <c r="PEL136" s="245"/>
      <c r="PEM136" s="245"/>
      <c r="PEN136" s="245"/>
      <c r="PEO136" s="245"/>
      <c r="PEP136" s="245"/>
      <c r="PEQ136" s="245"/>
      <c r="PER136" s="245"/>
      <c r="PES136" s="245"/>
      <c r="PET136" s="245"/>
      <c r="PEU136" s="245"/>
      <c r="PEV136" s="245"/>
      <c r="PEW136" s="245"/>
      <c r="PEX136" s="245"/>
      <c r="PEY136" s="245"/>
      <c r="PEZ136" s="245"/>
      <c r="PFA136" s="245"/>
      <c r="PFB136" s="245"/>
      <c r="PFC136" s="245"/>
      <c r="PFD136" s="245"/>
      <c r="PFE136" s="245"/>
      <c r="PFF136" s="245"/>
      <c r="PFG136" s="245"/>
      <c r="PFH136" s="245"/>
      <c r="PFI136" s="245"/>
      <c r="PFJ136" s="245"/>
      <c r="PFK136" s="245"/>
      <c r="PFL136" s="245"/>
      <c r="PFM136" s="245"/>
      <c r="PFN136" s="245"/>
      <c r="PFO136" s="245"/>
      <c r="PFP136" s="245"/>
      <c r="PFQ136" s="245"/>
      <c r="PFR136" s="245"/>
      <c r="PFS136" s="245"/>
      <c r="PFT136" s="245"/>
      <c r="PFU136" s="245"/>
      <c r="PFV136" s="245"/>
      <c r="PFW136" s="245"/>
      <c r="PFX136" s="245"/>
      <c r="PFY136" s="245"/>
      <c r="PFZ136" s="245"/>
      <c r="PGA136" s="245"/>
      <c r="PGB136" s="245"/>
      <c r="PGC136" s="245"/>
      <c r="PGD136" s="245"/>
      <c r="PGE136" s="245"/>
      <c r="PGF136" s="245"/>
      <c r="PGG136" s="245"/>
      <c r="PGH136" s="245"/>
      <c r="PGI136" s="245"/>
      <c r="PGJ136" s="245"/>
      <c r="PGK136" s="245"/>
      <c r="PGL136" s="245"/>
      <c r="PGM136" s="245"/>
      <c r="PGN136" s="245"/>
      <c r="PGO136" s="245"/>
      <c r="PGP136" s="245"/>
      <c r="PGQ136" s="245"/>
      <c r="PGR136" s="245"/>
      <c r="PGS136" s="245"/>
      <c r="PGT136" s="245"/>
      <c r="PGU136" s="245"/>
      <c r="PGV136" s="245"/>
      <c r="PGW136" s="245"/>
      <c r="PGX136" s="245"/>
      <c r="PGY136" s="245"/>
      <c r="PGZ136" s="245"/>
      <c r="PHA136" s="245"/>
      <c r="PHB136" s="245"/>
      <c r="PHC136" s="245"/>
      <c r="PHD136" s="245"/>
      <c r="PHE136" s="245"/>
      <c r="PHF136" s="245"/>
      <c r="PHG136" s="245"/>
      <c r="PHH136" s="245"/>
      <c r="PHI136" s="245"/>
      <c r="PHJ136" s="245"/>
      <c r="PHK136" s="245"/>
      <c r="PHL136" s="245"/>
      <c r="PHM136" s="245"/>
      <c r="PHN136" s="245"/>
      <c r="PHO136" s="245"/>
      <c r="PHP136" s="245"/>
      <c r="PHQ136" s="245"/>
      <c r="PHR136" s="245"/>
      <c r="PHS136" s="245"/>
      <c r="PHT136" s="245"/>
      <c r="PHU136" s="245"/>
      <c r="PHV136" s="245"/>
      <c r="PHW136" s="245"/>
      <c r="PHX136" s="245"/>
      <c r="PHY136" s="245"/>
      <c r="PHZ136" s="245"/>
      <c r="PIA136" s="245"/>
      <c r="PIB136" s="245"/>
      <c r="PIC136" s="245"/>
      <c r="PID136" s="245"/>
      <c r="PIE136" s="245"/>
      <c r="PIF136" s="245"/>
      <c r="PIG136" s="245"/>
      <c r="PIH136" s="245"/>
      <c r="PII136" s="245"/>
      <c r="PIJ136" s="245"/>
      <c r="PIK136" s="245"/>
      <c r="PIL136" s="245"/>
      <c r="PIM136" s="245"/>
      <c r="PIN136" s="245"/>
      <c r="PIO136" s="245"/>
      <c r="PIP136" s="245"/>
      <c r="PIQ136" s="245"/>
      <c r="PIR136" s="245"/>
      <c r="PIS136" s="245"/>
      <c r="PIT136" s="245"/>
      <c r="PIU136" s="245"/>
      <c r="PIV136" s="245"/>
      <c r="PIW136" s="245"/>
      <c r="PIX136" s="245"/>
      <c r="PIY136" s="245"/>
      <c r="PIZ136" s="245"/>
      <c r="PJA136" s="245"/>
      <c r="PJB136" s="245"/>
      <c r="PJC136" s="245"/>
      <c r="PJD136" s="245"/>
      <c r="PJE136" s="245"/>
      <c r="PJF136" s="245"/>
      <c r="PJG136" s="245"/>
      <c r="PJH136" s="245"/>
      <c r="PJI136" s="245"/>
      <c r="PJJ136" s="245"/>
      <c r="PJK136" s="245"/>
      <c r="PJL136" s="245"/>
      <c r="PJM136" s="245"/>
      <c r="PJN136" s="245"/>
      <c r="PJO136" s="245"/>
      <c r="PJP136" s="245"/>
      <c r="PJQ136" s="245"/>
      <c r="PJR136" s="245"/>
      <c r="PJS136" s="245"/>
      <c r="PJT136" s="245"/>
      <c r="PJU136" s="245"/>
      <c r="PJV136" s="245"/>
      <c r="PJW136" s="245"/>
      <c r="PJX136" s="245"/>
      <c r="PJY136" s="245"/>
      <c r="PJZ136" s="245"/>
      <c r="PKA136" s="245"/>
      <c r="PKB136" s="245"/>
      <c r="PKC136" s="245"/>
      <c r="PKD136" s="245"/>
      <c r="PKE136" s="245"/>
      <c r="PKF136" s="245"/>
      <c r="PKG136" s="245"/>
      <c r="PKH136" s="245"/>
      <c r="PKI136" s="245"/>
      <c r="PKJ136" s="245"/>
      <c r="PKK136" s="245"/>
      <c r="PKL136" s="245"/>
      <c r="PKM136" s="245"/>
      <c r="PKN136" s="245"/>
      <c r="PKO136" s="245"/>
      <c r="PKP136" s="245"/>
      <c r="PKQ136" s="245"/>
      <c r="PKR136" s="245"/>
      <c r="PKS136" s="245"/>
      <c r="PKT136" s="245"/>
      <c r="PKU136" s="245"/>
      <c r="PKV136" s="245"/>
      <c r="PKW136" s="245"/>
      <c r="PKX136" s="245"/>
      <c r="PKY136" s="245"/>
      <c r="PKZ136" s="245"/>
      <c r="PLA136" s="245"/>
      <c r="PLB136" s="245"/>
      <c r="PLC136" s="245"/>
      <c r="PLD136" s="245"/>
      <c r="PLE136" s="245"/>
      <c r="PLF136" s="245"/>
      <c r="PLG136" s="245"/>
      <c r="PLH136" s="245"/>
      <c r="PLI136" s="245"/>
      <c r="PLJ136" s="245"/>
      <c r="PLK136" s="245"/>
      <c r="PLL136" s="245"/>
      <c r="PLM136" s="245"/>
      <c r="PLN136" s="245"/>
      <c r="PLO136" s="245"/>
      <c r="PLP136" s="245"/>
      <c r="PLQ136" s="245"/>
      <c r="PLR136" s="245"/>
      <c r="PLS136" s="245"/>
      <c r="PLT136" s="245"/>
      <c r="PLU136" s="245"/>
      <c r="PLV136" s="245"/>
      <c r="PLW136" s="245"/>
      <c r="PLX136" s="245"/>
      <c r="PLY136" s="245"/>
      <c r="PLZ136" s="245"/>
      <c r="PMA136" s="245"/>
      <c r="PMB136" s="245"/>
      <c r="PMC136" s="245"/>
      <c r="PMD136" s="245"/>
      <c r="PME136" s="245"/>
      <c r="PMF136" s="245"/>
      <c r="PMG136" s="245"/>
      <c r="PMH136" s="245"/>
      <c r="PMI136" s="245"/>
      <c r="PMJ136" s="245"/>
      <c r="PMK136" s="245"/>
      <c r="PML136" s="245"/>
      <c r="PMM136" s="245"/>
      <c r="PMN136" s="245"/>
      <c r="PMO136" s="245"/>
      <c r="PMP136" s="245"/>
      <c r="PMQ136" s="245"/>
      <c r="PMR136" s="245"/>
      <c r="PMS136" s="245"/>
      <c r="PMT136" s="245"/>
      <c r="PMU136" s="245"/>
      <c r="PMV136" s="245"/>
      <c r="PMW136" s="245"/>
      <c r="PMX136" s="245"/>
      <c r="PMY136" s="245"/>
      <c r="PMZ136" s="245"/>
      <c r="PNA136" s="245"/>
      <c r="PNB136" s="245"/>
      <c r="PNC136" s="245"/>
      <c r="PND136" s="245"/>
      <c r="PNE136" s="245"/>
      <c r="PNF136" s="245"/>
      <c r="PNG136" s="245"/>
      <c r="PNH136" s="245"/>
      <c r="PNI136" s="245"/>
      <c r="PNJ136" s="245"/>
      <c r="PNK136" s="245"/>
      <c r="PNL136" s="245"/>
      <c r="PNM136" s="245"/>
      <c r="PNN136" s="245"/>
      <c r="PNO136" s="245"/>
      <c r="PNP136" s="245"/>
      <c r="PNQ136" s="245"/>
      <c r="PNR136" s="245"/>
      <c r="PNS136" s="245"/>
      <c r="PNT136" s="245"/>
      <c r="PNU136" s="245"/>
      <c r="PNV136" s="245"/>
      <c r="PNW136" s="245"/>
      <c r="PNX136" s="245"/>
      <c r="PNY136" s="245"/>
      <c r="PNZ136" s="245"/>
      <c r="POA136" s="245"/>
      <c r="POB136" s="245"/>
      <c r="POC136" s="245"/>
      <c r="POD136" s="245"/>
      <c r="POE136" s="245"/>
      <c r="POF136" s="245"/>
      <c r="POG136" s="245"/>
      <c r="POH136" s="245"/>
      <c r="POI136" s="245"/>
      <c r="POJ136" s="245"/>
      <c r="POK136" s="245"/>
      <c r="POL136" s="245"/>
      <c r="POM136" s="245"/>
      <c r="PON136" s="245"/>
      <c r="POO136" s="245"/>
      <c r="POP136" s="245"/>
      <c r="POQ136" s="245"/>
      <c r="POR136" s="245"/>
      <c r="POS136" s="245"/>
      <c r="POT136" s="245"/>
      <c r="POU136" s="245"/>
      <c r="POV136" s="245"/>
      <c r="POW136" s="245"/>
      <c r="POX136" s="245"/>
      <c r="POY136" s="245"/>
      <c r="POZ136" s="245"/>
      <c r="PPA136" s="245"/>
      <c r="PPB136" s="245"/>
      <c r="PPC136" s="245"/>
      <c r="PPD136" s="245"/>
      <c r="PPE136" s="245"/>
      <c r="PPF136" s="245"/>
      <c r="PPG136" s="245"/>
      <c r="PPH136" s="245"/>
      <c r="PPI136" s="245"/>
      <c r="PPJ136" s="245"/>
      <c r="PPK136" s="245"/>
      <c r="PPL136" s="245"/>
      <c r="PPM136" s="245"/>
      <c r="PPN136" s="245"/>
      <c r="PPO136" s="245"/>
      <c r="PPP136" s="245"/>
      <c r="PPQ136" s="245"/>
      <c r="PPR136" s="245"/>
      <c r="PPS136" s="245"/>
      <c r="PPT136" s="245"/>
      <c r="PPU136" s="245"/>
      <c r="PPV136" s="245"/>
      <c r="PPW136" s="245"/>
      <c r="PPX136" s="245"/>
      <c r="PPY136" s="245"/>
      <c r="PPZ136" s="245"/>
      <c r="PQA136" s="245"/>
      <c r="PQB136" s="245"/>
      <c r="PQC136" s="245"/>
      <c r="PQD136" s="245"/>
      <c r="PQE136" s="245"/>
      <c r="PQF136" s="245"/>
      <c r="PQG136" s="245"/>
      <c r="PQH136" s="245"/>
      <c r="PQI136" s="245"/>
      <c r="PQJ136" s="245"/>
      <c r="PQK136" s="245"/>
      <c r="PQL136" s="245"/>
      <c r="PQM136" s="245"/>
      <c r="PQN136" s="245"/>
      <c r="PQO136" s="245"/>
      <c r="PQP136" s="245"/>
      <c r="PQQ136" s="245"/>
      <c r="PQR136" s="245"/>
      <c r="PQS136" s="245"/>
      <c r="PQT136" s="245"/>
      <c r="PQU136" s="245"/>
      <c r="PQV136" s="245"/>
      <c r="PQW136" s="245"/>
      <c r="PQX136" s="245"/>
      <c r="PQY136" s="245"/>
      <c r="PQZ136" s="245"/>
      <c r="PRA136" s="245"/>
      <c r="PRB136" s="245"/>
      <c r="PRC136" s="245"/>
      <c r="PRD136" s="245"/>
      <c r="PRE136" s="245"/>
      <c r="PRF136" s="245"/>
      <c r="PRG136" s="245"/>
      <c r="PRH136" s="245"/>
      <c r="PRI136" s="245"/>
      <c r="PRJ136" s="245"/>
      <c r="PRK136" s="245"/>
      <c r="PRL136" s="245"/>
      <c r="PRM136" s="245"/>
      <c r="PRN136" s="245"/>
      <c r="PRO136" s="245"/>
      <c r="PRP136" s="245"/>
      <c r="PRQ136" s="245"/>
      <c r="PRR136" s="245"/>
      <c r="PRS136" s="245"/>
      <c r="PRT136" s="245"/>
      <c r="PRU136" s="245"/>
      <c r="PRV136" s="245"/>
      <c r="PRW136" s="245"/>
      <c r="PRX136" s="245"/>
      <c r="PRY136" s="245"/>
      <c r="PRZ136" s="245"/>
      <c r="PSA136" s="245"/>
      <c r="PSB136" s="245"/>
      <c r="PSC136" s="245"/>
      <c r="PSD136" s="245"/>
      <c r="PSE136" s="245"/>
      <c r="PSF136" s="245"/>
      <c r="PSG136" s="245"/>
      <c r="PSH136" s="245"/>
      <c r="PSI136" s="245"/>
      <c r="PSJ136" s="245"/>
      <c r="PSK136" s="245"/>
      <c r="PSL136" s="245"/>
      <c r="PSM136" s="245"/>
      <c r="PSN136" s="245"/>
      <c r="PSO136" s="245"/>
      <c r="PSP136" s="245"/>
      <c r="PSQ136" s="245"/>
      <c r="PSR136" s="245"/>
      <c r="PSS136" s="245"/>
      <c r="PST136" s="245"/>
      <c r="PSU136" s="245"/>
      <c r="PSV136" s="245"/>
      <c r="PSW136" s="245"/>
      <c r="PSX136" s="245"/>
      <c r="PSY136" s="245"/>
      <c r="PSZ136" s="245"/>
      <c r="PTA136" s="245"/>
      <c r="PTB136" s="245"/>
      <c r="PTC136" s="245"/>
      <c r="PTD136" s="245"/>
      <c r="PTE136" s="245"/>
      <c r="PTF136" s="245"/>
      <c r="PTG136" s="245"/>
      <c r="PTH136" s="245"/>
      <c r="PTI136" s="245"/>
      <c r="PTJ136" s="245"/>
      <c r="PTK136" s="245"/>
      <c r="PTL136" s="245"/>
      <c r="PTM136" s="245"/>
      <c r="PTN136" s="245"/>
      <c r="PTO136" s="245"/>
      <c r="PTP136" s="245"/>
      <c r="PTQ136" s="245"/>
      <c r="PTR136" s="245"/>
      <c r="PTS136" s="245"/>
      <c r="PTT136" s="245"/>
      <c r="PTU136" s="245"/>
      <c r="PTV136" s="245"/>
      <c r="PTW136" s="245"/>
      <c r="PTX136" s="245"/>
      <c r="PTY136" s="245"/>
      <c r="PTZ136" s="245"/>
      <c r="PUA136" s="245"/>
      <c r="PUB136" s="245"/>
      <c r="PUC136" s="245"/>
      <c r="PUD136" s="245"/>
      <c r="PUE136" s="245"/>
      <c r="PUF136" s="245"/>
      <c r="PUG136" s="245"/>
      <c r="PUH136" s="245"/>
      <c r="PUI136" s="245"/>
      <c r="PUJ136" s="245"/>
      <c r="PUK136" s="245"/>
      <c r="PUL136" s="245"/>
      <c r="PUM136" s="245"/>
      <c r="PUN136" s="245"/>
      <c r="PUO136" s="245"/>
      <c r="PUP136" s="245"/>
      <c r="PUQ136" s="245"/>
      <c r="PUR136" s="245"/>
      <c r="PUS136" s="245"/>
      <c r="PUT136" s="245"/>
      <c r="PUU136" s="245"/>
      <c r="PUV136" s="245"/>
      <c r="PUW136" s="245"/>
      <c r="PUX136" s="245"/>
      <c r="PUY136" s="245"/>
      <c r="PUZ136" s="245"/>
      <c r="PVA136" s="245"/>
      <c r="PVB136" s="245"/>
      <c r="PVC136" s="245"/>
      <c r="PVD136" s="245"/>
      <c r="PVE136" s="245"/>
      <c r="PVF136" s="245"/>
      <c r="PVG136" s="245"/>
      <c r="PVH136" s="245"/>
      <c r="PVI136" s="245"/>
      <c r="PVJ136" s="245"/>
      <c r="PVK136" s="245"/>
      <c r="PVL136" s="245"/>
      <c r="PVM136" s="245"/>
      <c r="PVN136" s="245"/>
      <c r="PVO136" s="245"/>
      <c r="PVP136" s="245"/>
      <c r="PVQ136" s="245"/>
      <c r="PVR136" s="245"/>
      <c r="PVS136" s="245"/>
      <c r="PVT136" s="245"/>
      <c r="PVU136" s="245"/>
      <c r="PVV136" s="245"/>
      <c r="PVW136" s="245"/>
      <c r="PVX136" s="245"/>
      <c r="PVY136" s="245"/>
      <c r="PVZ136" s="245"/>
      <c r="PWA136" s="245"/>
      <c r="PWB136" s="245"/>
      <c r="PWC136" s="245"/>
      <c r="PWD136" s="245"/>
      <c r="PWE136" s="245"/>
      <c r="PWF136" s="245"/>
      <c r="PWG136" s="245"/>
      <c r="PWH136" s="245"/>
      <c r="PWI136" s="245"/>
      <c r="PWJ136" s="245"/>
      <c r="PWK136" s="245"/>
      <c r="PWL136" s="245"/>
      <c r="PWM136" s="245"/>
      <c r="PWN136" s="245"/>
      <c r="PWO136" s="245"/>
      <c r="PWP136" s="245"/>
      <c r="PWQ136" s="245"/>
      <c r="PWR136" s="245"/>
      <c r="PWS136" s="245"/>
      <c r="PWT136" s="245"/>
      <c r="PWU136" s="245"/>
      <c r="PWV136" s="245"/>
      <c r="PWW136" s="245"/>
      <c r="PWX136" s="245"/>
      <c r="PWY136" s="245"/>
      <c r="PWZ136" s="245"/>
      <c r="PXA136" s="245"/>
      <c r="PXB136" s="245"/>
      <c r="PXC136" s="245"/>
      <c r="PXD136" s="245"/>
      <c r="PXE136" s="245"/>
      <c r="PXF136" s="245"/>
      <c r="PXG136" s="245"/>
      <c r="PXH136" s="245"/>
      <c r="PXI136" s="245"/>
      <c r="PXJ136" s="245"/>
      <c r="PXK136" s="245"/>
      <c r="PXL136" s="245"/>
      <c r="PXM136" s="245"/>
      <c r="PXN136" s="245"/>
      <c r="PXO136" s="245"/>
      <c r="PXP136" s="245"/>
      <c r="PXQ136" s="245"/>
      <c r="PXR136" s="245"/>
      <c r="PXS136" s="245"/>
      <c r="PXT136" s="245"/>
      <c r="PXU136" s="245"/>
      <c r="PXV136" s="245"/>
      <c r="PXW136" s="245"/>
      <c r="PXX136" s="245"/>
      <c r="PXY136" s="245"/>
      <c r="PXZ136" s="245"/>
      <c r="PYA136" s="245"/>
      <c r="PYB136" s="245"/>
      <c r="PYC136" s="245"/>
      <c r="PYD136" s="245"/>
      <c r="PYE136" s="245"/>
      <c r="PYF136" s="245"/>
      <c r="PYG136" s="245"/>
      <c r="PYH136" s="245"/>
      <c r="PYI136" s="245"/>
      <c r="PYJ136" s="245"/>
      <c r="PYK136" s="245"/>
      <c r="PYL136" s="245"/>
      <c r="PYM136" s="245"/>
      <c r="PYN136" s="245"/>
      <c r="PYO136" s="245"/>
      <c r="PYP136" s="245"/>
      <c r="PYQ136" s="245"/>
      <c r="PYR136" s="245"/>
      <c r="PYS136" s="245"/>
      <c r="PYT136" s="245"/>
      <c r="PYU136" s="245"/>
      <c r="PYV136" s="245"/>
      <c r="PYW136" s="245"/>
      <c r="PYX136" s="245"/>
      <c r="PYY136" s="245"/>
      <c r="PYZ136" s="245"/>
      <c r="PZA136" s="245"/>
      <c r="PZB136" s="245"/>
      <c r="PZC136" s="245"/>
      <c r="PZD136" s="245"/>
      <c r="PZE136" s="245"/>
      <c r="PZF136" s="245"/>
      <c r="PZG136" s="245"/>
      <c r="PZH136" s="245"/>
      <c r="PZI136" s="245"/>
      <c r="PZJ136" s="245"/>
      <c r="PZK136" s="245"/>
      <c r="PZL136" s="245"/>
      <c r="PZM136" s="245"/>
      <c r="PZN136" s="245"/>
      <c r="PZO136" s="245"/>
      <c r="PZP136" s="245"/>
      <c r="PZQ136" s="245"/>
      <c r="PZR136" s="245"/>
      <c r="PZS136" s="245"/>
      <c r="PZT136" s="245"/>
      <c r="PZU136" s="245"/>
      <c r="PZV136" s="245"/>
      <c r="PZW136" s="245"/>
      <c r="PZX136" s="245"/>
      <c r="PZY136" s="245"/>
      <c r="PZZ136" s="245"/>
      <c r="QAA136" s="245"/>
      <c r="QAB136" s="245"/>
      <c r="QAC136" s="245"/>
      <c r="QAD136" s="245"/>
      <c r="QAE136" s="245"/>
      <c r="QAF136" s="245"/>
      <c r="QAG136" s="245"/>
      <c r="QAH136" s="245"/>
      <c r="QAI136" s="245"/>
      <c r="QAJ136" s="245"/>
      <c r="QAK136" s="245"/>
      <c r="QAL136" s="245"/>
      <c r="QAM136" s="245"/>
      <c r="QAN136" s="245"/>
      <c r="QAO136" s="245"/>
      <c r="QAP136" s="245"/>
      <c r="QAQ136" s="245"/>
      <c r="QAR136" s="245"/>
      <c r="QAS136" s="245"/>
      <c r="QAT136" s="245"/>
      <c r="QAU136" s="245"/>
      <c r="QAV136" s="245"/>
      <c r="QAW136" s="245"/>
      <c r="QAX136" s="245"/>
      <c r="QAY136" s="245"/>
      <c r="QAZ136" s="245"/>
      <c r="QBA136" s="245"/>
      <c r="QBB136" s="245"/>
      <c r="QBC136" s="245"/>
      <c r="QBD136" s="245"/>
      <c r="QBE136" s="245"/>
      <c r="QBF136" s="245"/>
      <c r="QBG136" s="245"/>
      <c r="QBH136" s="245"/>
      <c r="QBI136" s="245"/>
      <c r="QBJ136" s="245"/>
      <c r="QBK136" s="245"/>
      <c r="QBL136" s="245"/>
      <c r="QBM136" s="245"/>
      <c r="QBN136" s="245"/>
      <c r="QBO136" s="245"/>
      <c r="QBP136" s="245"/>
      <c r="QBQ136" s="245"/>
      <c r="QBR136" s="245"/>
      <c r="QBS136" s="245"/>
      <c r="QBT136" s="245"/>
      <c r="QBU136" s="245"/>
      <c r="QBV136" s="245"/>
      <c r="QBW136" s="245"/>
      <c r="QBX136" s="245"/>
      <c r="QBY136" s="245"/>
      <c r="QBZ136" s="245"/>
      <c r="QCA136" s="245"/>
      <c r="QCB136" s="245"/>
      <c r="QCC136" s="245"/>
      <c r="QCD136" s="245"/>
      <c r="QCE136" s="245"/>
      <c r="QCF136" s="245"/>
      <c r="QCG136" s="245"/>
      <c r="QCH136" s="245"/>
      <c r="QCI136" s="245"/>
      <c r="QCJ136" s="245"/>
      <c r="QCK136" s="245"/>
      <c r="QCL136" s="245"/>
      <c r="QCM136" s="245"/>
      <c r="QCN136" s="245"/>
      <c r="QCO136" s="245"/>
      <c r="QCP136" s="245"/>
      <c r="QCQ136" s="245"/>
      <c r="QCR136" s="245"/>
      <c r="QCS136" s="245"/>
      <c r="QCT136" s="245"/>
      <c r="QCU136" s="245"/>
      <c r="QCV136" s="245"/>
      <c r="QCW136" s="245"/>
      <c r="QCX136" s="245"/>
      <c r="QCY136" s="245"/>
      <c r="QCZ136" s="245"/>
      <c r="QDA136" s="245"/>
      <c r="QDB136" s="245"/>
      <c r="QDC136" s="245"/>
      <c r="QDD136" s="245"/>
      <c r="QDE136" s="245"/>
      <c r="QDF136" s="245"/>
      <c r="QDG136" s="245"/>
      <c r="QDH136" s="245"/>
      <c r="QDI136" s="245"/>
      <c r="QDJ136" s="245"/>
      <c r="QDK136" s="245"/>
      <c r="QDL136" s="245"/>
      <c r="QDM136" s="245"/>
      <c r="QDN136" s="245"/>
      <c r="QDO136" s="245"/>
      <c r="QDP136" s="245"/>
      <c r="QDQ136" s="245"/>
      <c r="QDR136" s="245"/>
      <c r="QDS136" s="245"/>
      <c r="QDT136" s="245"/>
      <c r="QDU136" s="245"/>
      <c r="QDV136" s="245"/>
      <c r="QDW136" s="245"/>
      <c r="QDX136" s="245"/>
      <c r="QDY136" s="245"/>
      <c r="QDZ136" s="245"/>
      <c r="QEA136" s="245"/>
      <c r="QEB136" s="245"/>
      <c r="QEC136" s="245"/>
      <c r="QED136" s="245"/>
      <c r="QEE136" s="245"/>
      <c r="QEF136" s="245"/>
      <c r="QEG136" s="245"/>
      <c r="QEH136" s="245"/>
      <c r="QEI136" s="245"/>
      <c r="QEJ136" s="245"/>
      <c r="QEK136" s="245"/>
      <c r="QEL136" s="245"/>
      <c r="QEM136" s="245"/>
      <c r="QEN136" s="245"/>
      <c r="QEO136" s="245"/>
      <c r="QEP136" s="245"/>
      <c r="QEQ136" s="245"/>
      <c r="QER136" s="245"/>
      <c r="QES136" s="245"/>
      <c r="QET136" s="245"/>
      <c r="QEU136" s="245"/>
      <c r="QEV136" s="245"/>
      <c r="QEW136" s="245"/>
      <c r="QEX136" s="245"/>
      <c r="QEY136" s="245"/>
      <c r="QEZ136" s="245"/>
      <c r="QFA136" s="245"/>
      <c r="QFB136" s="245"/>
      <c r="QFC136" s="245"/>
      <c r="QFD136" s="245"/>
      <c r="QFE136" s="245"/>
      <c r="QFF136" s="245"/>
      <c r="QFG136" s="245"/>
      <c r="QFH136" s="245"/>
      <c r="QFI136" s="245"/>
      <c r="QFJ136" s="245"/>
      <c r="QFK136" s="245"/>
      <c r="QFL136" s="245"/>
      <c r="QFM136" s="245"/>
      <c r="QFN136" s="245"/>
      <c r="QFO136" s="245"/>
      <c r="QFP136" s="245"/>
      <c r="QFQ136" s="245"/>
      <c r="QFR136" s="245"/>
      <c r="QFS136" s="245"/>
      <c r="QFT136" s="245"/>
      <c r="QFU136" s="245"/>
      <c r="QFV136" s="245"/>
      <c r="QFW136" s="245"/>
      <c r="QFX136" s="245"/>
      <c r="QFY136" s="245"/>
      <c r="QFZ136" s="245"/>
      <c r="QGA136" s="245"/>
      <c r="QGB136" s="245"/>
      <c r="QGC136" s="245"/>
      <c r="QGD136" s="245"/>
      <c r="QGE136" s="245"/>
      <c r="QGF136" s="245"/>
      <c r="QGG136" s="245"/>
      <c r="QGH136" s="245"/>
      <c r="QGI136" s="245"/>
      <c r="QGJ136" s="245"/>
      <c r="QGK136" s="245"/>
      <c r="QGL136" s="245"/>
      <c r="QGM136" s="245"/>
      <c r="QGN136" s="245"/>
      <c r="QGO136" s="245"/>
      <c r="QGP136" s="245"/>
      <c r="QGQ136" s="245"/>
      <c r="QGR136" s="245"/>
      <c r="QGS136" s="245"/>
      <c r="QGT136" s="245"/>
      <c r="QGU136" s="245"/>
      <c r="QGV136" s="245"/>
      <c r="QGW136" s="245"/>
      <c r="QGX136" s="245"/>
      <c r="QGY136" s="245"/>
      <c r="QGZ136" s="245"/>
      <c r="QHA136" s="245"/>
      <c r="QHB136" s="245"/>
      <c r="QHC136" s="245"/>
      <c r="QHD136" s="245"/>
      <c r="QHE136" s="245"/>
      <c r="QHF136" s="245"/>
      <c r="QHG136" s="245"/>
      <c r="QHH136" s="245"/>
      <c r="QHI136" s="245"/>
      <c r="QHJ136" s="245"/>
      <c r="QHK136" s="245"/>
      <c r="QHL136" s="245"/>
      <c r="QHM136" s="245"/>
      <c r="QHN136" s="245"/>
      <c r="QHO136" s="245"/>
      <c r="QHP136" s="245"/>
      <c r="QHQ136" s="245"/>
      <c r="QHR136" s="245"/>
      <c r="QHS136" s="245"/>
      <c r="QHT136" s="245"/>
      <c r="QHU136" s="245"/>
      <c r="QHV136" s="245"/>
      <c r="QHW136" s="245"/>
      <c r="QHX136" s="245"/>
      <c r="QHY136" s="245"/>
      <c r="QHZ136" s="245"/>
      <c r="QIA136" s="245"/>
      <c r="QIB136" s="245"/>
      <c r="QIC136" s="245"/>
      <c r="QID136" s="245"/>
      <c r="QIE136" s="245"/>
      <c r="QIF136" s="245"/>
      <c r="QIG136" s="245"/>
      <c r="QIH136" s="245"/>
      <c r="QII136" s="245"/>
      <c r="QIJ136" s="245"/>
      <c r="QIK136" s="245"/>
      <c r="QIL136" s="245"/>
      <c r="QIM136" s="245"/>
      <c r="QIN136" s="245"/>
      <c r="QIO136" s="245"/>
      <c r="QIP136" s="245"/>
      <c r="QIQ136" s="245"/>
      <c r="QIR136" s="245"/>
      <c r="QIS136" s="245"/>
      <c r="QIT136" s="245"/>
      <c r="QIU136" s="245"/>
      <c r="QIV136" s="245"/>
      <c r="QIW136" s="245"/>
      <c r="QIX136" s="245"/>
      <c r="QIY136" s="245"/>
      <c r="QIZ136" s="245"/>
      <c r="QJA136" s="245"/>
      <c r="QJB136" s="245"/>
      <c r="QJC136" s="245"/>
      <c r="QJD136" s="245"/>
      <c r="QJE136" s="245"/>
      <c r="QJF136" s="245"/>
      <c r="QJG136" s="245"/>
      <c r="QJH136" s="245"/>
      <c r="QJI136" s="245"/>
      <c r="QJJ136" s="245"/>
      <c r="QJK136" s="245"/>
      <c r="QJL136" s="245"/>
      <c r="QJM136" s="245"/>
      <c r="QJN136" s="245"/>
      <c r="QJO136" s="245"/>
      <c r="QJP136" s="245"/>
      <c r="QJQ136" s="245"/>
      <c r="QJR136" s="245"/>
      <c r="QJS136" s="245"/>
      <c r="QJT136" s="245"/>
      <c r="QJU136" s="245"/>
      <c r="QJV136" s="245"/>
      <c r="QJW136" s="245"/>
      <c r="QJX136" s="245"/>
      <c r="QJY136" s="245"/>
      <c r="QJZ136" s="245"/>
      <c r="QKA136" s="245"/>
      <c r="QKB136" s="245"/>
      <c r="QKC136" s="245"/>
      <c r="QKD136" s="245"/>
      <c r="QKE136" s="245"/>
      <c r="QKF136" s="245"/>
      <c r="QKG136" s="245"/>
      <c r="QKH136" s="245"/>
      <c r="QKI136" s="245"/>
      <c r="QKJ136" s="245"/>
      <c r="QKK136" s="245"/>
      <c r="QKL136" s="245"/>
      <c r="QKM136" s="245"/>
      <c r="QKN136" s="245"/>
      <c r="QKO136" s="245"/>
      <c r="QKP136" s="245"/>
      <c r="QKQ136" s="245"/>
      <c r="QKR136" s="245"/>
      <c r="QKS136" s="245"/>
      <c r="QKT136" s="245"/>
      <c r="QKU136" s="245"/>
      <c r="QKV136" s="245"/>
      <c r="QKW136" s="245"/>
      <c r="QKX136" s="245"/>
      <c r="QKY136" s="245"/>
      <c r="QKZ136" s="245"/>
      <c r="QLA136" s="245"/>
      <c r="QLB136" s="245"/>
      <c r="QLC136" s="245"/>
      <c r="QLD136" s="245"/>
      <c r="QLE136" s="245"/>
      <c r="QLF136" s="245"/>
      <c r="QLG136" s="245"/>
      <c r="QLH136" s="245"/>
      <c r="QLI136" s="245"/>
      <c r="QLJ136" s="245"/>
      <c r="QLK136" s="245"/>
      <c r="QLL136" s="245"/>
      <c r="QLM136" s="245"/>
      <c r="QLN136" s="245"/>
      <c r="QLO136" s="245"/>
      <c r="QLP136" s="245"/>
      <c r="QLQ136" s="245"/>
      <c r="QLR136" s="245"/>
      <c r="QLS136" s="245"/>
      <c r="QLT136" s="245"/>
      <c r="QLU136" s="245"/>
      <c r="QLV136" s="245"/>
      <c r="QLW136" s="245"/>
      <c r="QLX136" s="245"/>
      <c r="QLY136" s="245"/>
      <c r="QLZ136" s="245"/>
      <c r="QMA136" s="245"/>
      <c r="QMB136" s="245"/>
      <c r="QMC136" s="245"/>
      <c r="QMD136" s="245"/>
      <c r="QME136" s="245"/>
      <c r="QMF136" s="245"/>
      <c r="QMG136" s="245"/>
      <c r="QMH136" s="245"/>
      <c r="QMI136" s="245"/>
      <c r="QMJ136" s="245"/>
      <c r="QMK136" s="245"/>
      <c r="QML136" s="245"/>
      <c r="QMM136" s="245"/>
      <c r="QMN136" s="245"/>
      <c r="QMO136" s="245"/>
      <c r="QMP136" s="245"/>
      <c r="QMQ136" s="245"/>
      <c r="QMR136" s="245"/>
      <c r="QMS136" s="245"/>
      <c r="QMT136" s="245"/>
      <c r="QMU136" s="245"/>
      <c r="QMV136" s="245"/>
      <c r="QMW136" s="245"/>
      <c r="QMX136" s="245"/>
      <c r="QMY136" s="245"/>
      <c r="QMZ136" s="245"/>
      <c r="QNA136" s="245"/>
      <c r="QNB136" s="245"/>
      <c r="QNC136" s="245"/>
      <c r="QND136" s="245"/>
      <c r="QNE136" s="245"/>
      <c r="QNF136" s="245"/>
      <c r="QNG136" s="245"/>
      <c r="QNH136" s="245"/>
      <c r="QNI136" s="245"/>
      <c r="QNJ136" s="245"/>
      <c r="QNK136" s="245"/>
      <c r="QNL136" s="245"/>
      <c r="QNM136" s="245"/>
      <c r="QNN136" s="245"/>
      <c r="QNO136" s="245"/>
      <c r="QNP136" s="245"/>
      <c r="QNQ136" s="245"/>
      <c r="QNR136" s="245"/>
      <c r="QNS136" s="245"/>
      <c r="QNT136" s="245"/>
      <c r="QNU136" s="245"/>
      <c r="QNV136" s="245"/>
      <c r="QNW136" s="245"/>
      <c r="QNX136" s="245"/>
      <c r="QNY136" s="245"/>
      <c r="QNZ136" s="245"/>
      <c r="QOA136" s="245"/>
      <c r="QOB136" s="245"/>
      <c r="QOC136" s="245"/>
      <c r="QOD136" s="245"/>
      <c r="QOE136" s="245"/>
      <c r="QOF136" s="245"/>
      <c r="QOG136" s="245"/>
      <c r="QOH136" s="245"/>
      <c r="QOI136" s="245"/>
      <c r="QOJ136" s="245"/>
      <c r="QOK136" s="245"/>
      <c r="QOL136" s="245"/>
      <c r="QOM136" s="245"/>
      <c r="QON136" s="245"/>
      <c r="QOO136" s="245"/>
      <c r="QOP136" s="245"/>
      <c r="QOQ136" s="245"/>
      <c r="QOR136" s="245"/>
      <c r="QOS136" s="245"/>
      <c r="QOT136" s="245"/>
      <c r="QOU136" s="245"/>
      <c r="QOV136" s="245"/>
      <c r="QOW136" s="245"/>
      <c r="QOX136" s="245"/>
      <c r="QOY136" s="245"/>
      <c r="QOZ136" s="245"/>
      <c r="QPA136" s="245"/>
      <c r="QPB136" s="245"/>
      <c r="QPC136" s="245"/>
      <c r="QPD136" s="245"/>
      <c r="QPE136" s="245"/>
      <c r="QPF136" s="245"/>
      <c r="QPG136" s="245"/>
      <c r="QPH136" s="245"/>
      <c r="QPI136" s="245"/>
      <c r="QPJ136" s="245"/>
      <c r="QPK136" s="245"/>
      <c r="QPL136" s="245"/>
      <c r="QPM136" s="245"/>
      <c r="QPN136" s="245"/>
      <c r="QPO136" s="245"/>
      <c r="QPP136" s="245"/>
      <c r="QPQ136" s="245"/>
      <c r="QPR136" s="245"/>
      <c r="QPS136" s="245"/>
      <c r="QPT136" s="245"/>
      <c r="QPU136" s="245"/>
      <c r="QPV136" s="245"/>
      <c r="QPW136" s="245"/>
      <c r="QPX136" s="245"/>
      <c r="QPY136" s="245"/>
      <c r="QPZ136" s="245"/>
      <c r="QQA136" s="245"/>
      <c r="QQB136" s="245"/>
      <c r="QQC136" s="245"/>
      <c r="QQD136" s="245"/>
      <c r="QQE136" s="245"/>
      <c r="QQF136" s="245"/>
      <c r="QQG136" s="245"/>
      <c r="QQH136" s="245"/>
      <c r="QQI136" s="245"/>
      <c r="QQJ136" s="245"/>
      <c r="QQK136" s="245"/>
      <c r="QQL136" s="245"/>
      <c r="QQM136" s="245"/>
      <c r="QQN136" s="245"/>
      <c r="QQO136" s="245"/>
      <c r="QQP136" s="245"/>
      <c r="QQQ136" s="245"/>
      <c r="QQR136" s="245"/>
      <c r="QQS136" s="245"/>
      <c r="QQT136" s="245"/>
      <c r="QQU136" s="245"/>
      <c r="QQV136" s="245"/>
      <c r="QQW136" s="245"/>
      <c r="QQX136" s="245"/>
      <c r="QQY136" s="245"/>
      <c r="QQZ136" s="245"/>
      <c r="QRA136" s="245"/>
      <c r="QRB136" s="245"/>
      <c r="QRC136" s="245"/>
      <c r="QRD136" s="245"/>
      <c r="QRE136" s="245"/>
      <c r="QRF136" s="245"/>
      <c r="QRG136" s="245"/>
      <c r="QRH136" s="245"/>
      <c r="QRI136" s="245"/>
      <c r="QRJ136" s="245"/>
      <c r="QRK136" s="245"/>
      <c r="QRL136" s="245"/>
      <c r="QRM136" s="245"/>
      <c r="QRN136" s="245"/>
      <c r="QRO136" s="245"/>
      <c r="QRP136" s="245"/>
      <c r="QRQ136" s="245"/>
      <c r="QRR136" s="245"/>
      <c r="QRS136" s="245"/>
      <c r="QRT136" s="245"/>
      <c r="QRU136" s="245"/>
      <c r="QRV136" s="245"/>
      <c r="QRW136" s="245"/>
      <c r="QRX136" s="245"/>
      <c r="QRY136" s="245"/>
      <c r="QRZ136" s="245"/>
      <c r="QSA136" s="245"/>
      <c r="QSB136" s="245"/>
      <c r="QSC136" s="245"/>
      <c r="QSD136" s="245"/>
      <c r="QSE136" s="245"/>
      <c r="QSF136" s="245"/>
      <c r="QSG136" s="245"/>
      <c r="QSH136" s="245"/>
      <c r="QSI136" s="245"/>
      <c r="QSJ136" s="245"/>
      <c r="QSK136" s="245"/>
      <c r="QSL136" s="245"/>
      <c r="QSM136" s="245"/>
      <c r="QSN136" s="245"/>
      <c r="QSO136" s="245"/>
      <c r="QSP136" s="245"/>
      <c r="QSQ136" s="245"/>
      <c r="QSR136" s="245"/>
      <c r="QSS136" s="245"/>
      <c r="QST136" s="245"/>
      <c r="QSU136" s="245"/>
      <c r="QSV136" s="245"/>
      <c r="QSW136" s="245"/>
      <c r="QSX136" s="245"/>
      <c r="QSY136" s="245"/>
      <c r="QSZ136" s="245"/>
      <c r="QTA136" s="245"/>
      <c r="QTB136" s="245"/>
      <c r="QTC136" s="245"/>
      <c r="QTD136" s="245"/>
      <c r="QTE136" s="245"/>
      <c r="QTF136" s="245"/>
      <c r="QTG136" s="245"/>
      <c r="QTH136" s="245"/>
      <c r="QTI136" s="245"/>
      <c r="QTJ136" s="245"/>
      <c r="QTK136" s="245"/>
      <c r="QTL136" s="245"/>
      <c r="QTM136" s="245"/>
      <c r="QTN136" s="245"/>
      <c r="QTO136" s="245"/>
      <c r="QTP136" s="245"/>
      <c r="QTQ136" s="245"/>
      <c r="QTR136" s="245"/>
      <c r="QTS136" s="245"/>
      <c r="QTT136" s="245"/>
      <c r="QTU136" s="245"/>
      <c r="QTV136" s="245"/>
      <c r="QTW136" s="245"/>
      <c r="QTX136" s="245"/>
      <c r="QTY136" s="245"/>
      <c r="QTZ136" s="245"/>
      <c r="QUA136" s="245"/>
      <c r="QUB136" s="245"/>
      <c r="QUC136" s="245"/>
      <c r="QUD136" s="245"/>
      <c r="QUE136" s="245"/>
      <c r="QUF136" s="245"/>
      <c r="QUG136" s="245"/>
      <c r="QUH136" s="245"/>
      <c r="QUI136" s="245"/>
      <c r="QUJ136" s="245"/>
      <c r="QUK136" s="245"/>
      <c r="QUL136" s="245"/>
      <c r="QUM136" s="245"/>
      <c r="QUN136" s="245"/>
      <c r="QUO136" s="245"/>
      <c r="QUP136" s="245"/>
      <c r="QUQ136" s="245"/>
      <c r="QUR136" s="245"/>
      <c r="QUS136" s="245"/>
      <c r="QUT136" s="245"/>
      <c r="QUU136" s="245"/>
      <c r="QUV136" s="245"/>
      <c r="QUW136" s="245"/>
      <c r="QUX136" s="245"/>
      <c r="QUY136" s="245"/>
      <c r="QUZ136" s="245"/>
      <c r="QVA136" s="245"/>
      <c r="QVB136" s="245"/>
      <c r="QVC136" s="245"/>
      <c r="QVD136" s="245"/>
      <c r="QVE136" s="245"/>
      <c r="QVF136" s="245"/>
      <c r="QVG136" s="245"/>
      <c r="QVH136" s="245"/>
      <c r="QVI136" s="245"/>
      <c r="QVJ136" s="245"/>
      <c r="QVK136" s="245"/>
      <c r="QVL136" s="245"/>
      <c r="QVM136" s="245"/>
      <c r="QVN136" s="245"/>
      <c r="QVO136" s="245"/>
      <c r="QVP136" s="245"/>
      <c r="QVQ136" s="245"/>
      <c r="QVR136" s="245"/>
      <c r="QVS136" s="245"/>
      <c r="QVT136" s="245"/>
      <c r="QVU136" s="245"/>
      <c r="QVV136" s="245"/>
      <c r="QVW136" s="245"/>
      <c r="QVX136" s="245"/>
      <c r="QVY136" s="245"/>
      <c r="QVZ136" s="245"/>
      <c r="QWA136" s="245"/>
      <c r="QWB136" s="245"/>
      <c r="QWC136" s="245"/>
      <c r="QWD136" s="245"/>
      <c r="QWE136" s="245"/>
      <c r="QWF136" s="245"/>
      <c r="QWG136" s="245"/>
      <c r="QWH136" s="245"/>
      <c r="QWI136" s="245"/>
      <c r="QWJ136" s="245"/>
      <c r="QWK136" s="245"/>
      <c r="QWL136" s="245"/>
      <c r="QWM136" s="245"/>
      <c r="QWN136" s="245"/>
      <c r="QWO136" s="245"/>
      <c r="QWP136" s="245"/>
      <c r="QWQ136" s="245"/>
      <c r="QWR136" s="245"/>
      <c r="QWS136" s="245"/>
      <c r="QWT136" s="245"/>
      <c r="QWU136" s="245"/>
      <c r="QWV136" s="245"/>
      <c r="QWW136" s="245"/>
      <c r="QWX136" s="245"/>
      <c r="QWY136" s="245"/>
      <c r="QWZ136" s="245"/>
      <c r="QXA136" s="245"/>
      <c r="QXB136" s="245"/>
      <c r="QXC136" s="245"/>
      <c r="QXD136" s="245"/>
      <c r="QXE136" s="245"/>
      <c r="QXF136" s="245"/>
      <c r="QXG136" s="245"/>
      <c r="QXH136" s="245"/>
      <c r="QXI136" s="245"/>
      <c r="QXJ136" s="245"/>
      <c r="QXK136" s="245"/>
      <c r="QXL136" s="245"/>
      <c r="QXM136" s="245"/>
      <c r="QXN136" s="245"/>
      <c r="QXO136" s="245"/>
      <c r="QXP136" s="245"/>
      <c r="QXQ136" s="245"/>
      <c r="QXR136" s="245"/>
      <c r="QXS136" s="245"/>
      <c r="QXT136" s="245"/>
      <c r="QXU136" s="245"/>
      <c r="QXV136" s="245"/>
      <c r="QXW136" s="245"/>
      <c r="QXX136" s="245"/>
      <c r="QXY136" s="245"/>
      <c r="QXZ136" s="245"/>
      <c r="QYA136" s="245"/>
      <c r="QYB136" s="245"/>
      <c r="QYC136" s="245"/>
      <c r="QYD136" s="245"/>
      <c r="QYE136" s="245"/>
      <c r="QYF136" s="245"/>
      <c r="QYG136" s="245"/>
      <c r="QYH136" s="245"/>
      <c r="QYI136" s="245"/>
      <c r="QYJ136" s="245"/>
      <c r="QYK136" s="245"/>
      <c r="QYL136" s="245"/>
      <c r="QYM136" s="245"/>
      <c r="QYN136" s="245"/>
      <c r="QYO136" s="245"/>
      <c r="QYP136" s="245"/>
      <c r="QYQ136" s="245"/>
      <c r="QYR136" s="245"/>
      <c r="QYS136" s="245"/>
      <c r="QYT136" s="245"/>
      <c r="QYU136" s="245"/>
      <c r="QYV136" s="245"/>
      <c r="QYW136" s="245"/>
      <c r="QYX136" s="245"/>
      <c r="QYY136" s="245"/>
      <c r="QYZ136" s="245"/>
      <c r="QZA136" s="245"/>
      <c r="QZB136" s="245"/>
      <c r="QZC136" s="245"/>
      <c r="QZD136" s="245"/>
      <c r="QZE136" s="245"/>
      <c r="QZF136" s="245"/>
      <c r="QZG136" s="245"/>
      <c r="QZH136" s="245"/>
      <c r="QZI136" s="245"/>
      <c r="QZJ136" s="245"/>
      <c r="QZK136" s="245"/>
      <c r="QZL136" s="245"/>
      <c r="QZM136" s="245"/>
      <c r="QZN136" s="245"/>
      <c r="QZO136" s="245"/>
      <c r="QZP136" s="245"/>
      <c r="QZQ136" s="245"/>
      <c r="QZR136" s="245"/>
      <c r="QZS136" s="245"/>
      <c r="QZT136" s="245"/>
      <c r="QZU136" s="245"/>
      <c r="QZV136" s="245"/>
      <c r="QZW136" s="245"/>
      <c r="QZX136" s="245"/>
      <c r="QZY136" s="245"/>
      <c r="QZZ136" s="245"/>
      <c r="RAA136" s="245"/>
      <c r="RAB136" s="245"/>
      <c r="RAC136" s="245"/>
      <c r="RAD136" s="245"/>
      <c r="RAE136" s="245"/>
      <c r="RAF136" s="245"/>
      <c r="RAG136" s="245"/>
      <c r="RAH136" s="245"/>
      <c r="RAI136" s="245"/>
      <c r="RAJ136" s="245"/>
      <c r="RAK136" s="245"/>
      <c r="RAL136" s="245"/>
      <c r="RAM136" s="245"/>
      <c r="RAN136" s="245"/>
      <c r="RAO136" s="245"/>
      <c r="RAP136" s="245"/>
      <c r="RAQ136" s="245"/>
      <c r="RAR136" s="245"/>
      <c r="RAS136" s="245"/>
      <c r="RAT136" s="245"/>
      <c r="RAU136" s="245"/>
      <c r="RAV136" s="245"/>
      <c r="RAW136" s="245"/>
      <c r="RAX136" s="245"/>
      <c r="RAY136" s="245"/>
      <c r="RAZ136" s="245"/>
      <c r="RBA136" s="245"/>
      <c r="RBB136" s="245"/>
      <c r="RBC136" s="245"/>
      <c r="RBD136" s="245"/>
      <c r="RBE136" s="245"/>
      <c r="RBF136" s="245"/>
      <c r="RBG136" s="245"/>
      <c r="RBH136" s="245"/>
      <c r="RBI136" s="245"/>
      <c r="RBJ136" s="245"/>
      <c r="RBK136" s="245"/>
      <c r="RBL136" s="245"/>
      <c r="RBM136" s="245"/>
      <c r="RBN136" s="245"/>
      <c r="RBO136" s="245"/>
      <c r="RBP136" s="245"/>
      <c r="RBQ136" s="245"/>
      <c r="RBR136" s="245"/>
      <c r="RBS136" s="245"/>
      <c r="RBT136" s="245"/>
      <c r="RBU136" s="245"/>
      <c r="RBV136" s="245"/>
      <c r="RBW136" s="245"/>
      <c r="RBX136" s="245"/>
      <c r="RBY136" s="245"/>
      <c r="RBZ136" s="245"/>
      <c r="RCA136" s="245"/>
      <c r="RCB136" s="245"/>
      <c r="RCC136" s="245"/>
      <c r="RCD136" s="245"/>
      <c r="RCE136" s="245"/>
      <c r="RCF136" s="245"/>
      <c r="RCG136" s="245"/>
      <c r="RCH136" s="245"/>
      <c r="RCI136" s="245"/>
      <c r="RCJ136" s="245"/>
      <c r="RCK136" s="245"/>
      <c r="RCL136" s="245"/>
      <c r="RCM136" s="245"/>
      <c r="RCN136" s="245"/>
      <c r="RCO136" s="245"/>
      <c r="RCP136" s="245"/>
      <c r="RCQ136" s="245"/>
      <c r="RCR136" s="245"/>
      <c r="RCS136" s="245"/>
      <c r="RCT136" s="245"/>
      <c r="RCU136" s="245"/>
      <c r="RCV136" s="245"/>
      <c r="RCW136" s="245"/>
      <c r="RCX136" s="245"/>
      <c r="RCY136" s="245"/>
      <c r="RCZ136" s="245"/>
      <c r="RDA136" s="245"/>
      <c r="RDB136" s="245"/>
      <c r="RDC136" s="245"/>
      <c r="RDD136" s="245"/>
      <c r="RDE136" s="245"/>
      <c r="RDF136" s="245"/>
      <c r="RDG136" s="245"/>
      <c r="RDH136" s="245"/>
      <c r="RDI136" s="245"/>
      <c r="RDJ136" s="245"/>
      <c r="RDK136" s="245"/>
      <c r="RDL136" s="245"/>
      <c r="RDM136" s="245"/>
      <c r="RDN136" s="245"/>
      <c r="RDO136" s="245"/>
      <c r="RDP136" s="245"/>
      <c r="RDQ136" s="245"/>
      <c r="RDR136" s="245"/>
      <c r="RDS136" s="245"/>
      <c r="RDT136" s="245"/>
      <c r="RDU136" s="245"/>
      <c r="RDV136" s="245"/>
      <c r="RDW136" s="245"/>
      <c r="RDX136" s="245"/>
      <c r="RDY136" s="245"/>
      <c r="RDZ136" s="245"/>
      <c r="REA136" s="245"/>
      <c r="REB136" s="245"/>
      <c r="REC136" s="245"/>
      <c r="RED136" s="245"/>
      <c r="REE136" s="245"/>
      <c r="REF136" s="245"/>
      <c r="REG136" s="245"/>
      <c r="REH136" s="245"/>
      <c r="REI136" s="245"/>
      <c r="REJ136" s="245"/>
      <c r="REK136" s="245"/>
      <c r="REL136" s="245"/>
      <c r="REM136" s="245"/>
      <c r="REN136" s="245"/>
      <c r="REO136" s="245"/>
      <c r="REP136" s="245"/>
      <c r="REQ136" s="245"/>
      <c r="RER136" s="245"/>
      <c r="RES136" s="245"/>
      <c r="RET136" s="245"/>
      <c r="REU136" s="245"/>
      <c r="REV136" s="245"/>
      <c r="REW136" s="245"/>
      <c r="REX136" s="245"/>
      <c r="REY136" s="245"/>
      <c r="REZ136" s="245"/>
      <c r="RFA136" s="245"/>
      <c r="RFB136" s="245"/>
      <c r="RFC136" s="245"/>
      <c r="RFD136" s="245"/>
      <c r="RFE136" s="245"/>
      <c r="RFF136" s="245"/>
      <c r="RFG136" s="245"/>
      <c r="RFH136" s="245"/>
      <c r="RFI136" s="245"/>
      <c r="RFJ136" s="245"/>
      <c r="RFK136" s="245"/>
      <c r="RFL136" s="245"/>
      <c r="RFM136" s="245"/>
      <c r="RFN136" s="245"/>
      <c r="RFO136" s="245"/>
      <c r="RFP136" s="245"/>
      <c r="RFQ136" s="245"/>
      <c r="RFR136" s="245"/>
      <c r="RFS136" s="245"/>
      <c r="RFT136" s="245"/>
      <c r="RFU136" s="245"/>
      <c r="RFV136" s="245"/>
      <c r="RFW136" s="245"/>
      <c r="RFX136" s="245"/>
      <c r="RFY136" s="245"/>
      <c r="RFZ136" s="245"/>
      <c r="RGA136" s="245"/>
      <c r="RGB136" s="245"/>
      <c r="RGC136" s="245"/>
      <c r="RGD136" s="245"/>
      <c r="RGE136" s="245"/>
      <c r="RGF136" s="245"/>
      <c r="RGG136" s="245"/>
      <c r="RGH136" s="245"/>
      <c r="RGI136" s="245"/>
      <c r="RGJ136" s="245"/>
      <c r="RGK136" s="245"/>
      <c r="RGL136" s="245"/>
      <c r="RGM136" s="245"/>
      <c r="RGN136" s="245"/>
      <c r="RGO136" s="245"/>
      <c r="RGP136" s="245"/>
      <c r="RGQ136" s="245"/>
      <c r="RGR136" s="245"/>
      <c r="RGS136" s="245"/>
      <c r="RGT136" s="245"/>
      <c r="RGU136" s="245"/>
      <c r="RGV136" s="245"/>
      <c r="RGW136" s="245"/>
      <c r="RGX136" s="245"/>
      <c r="RGY136" s="245"/>
      <c r="RGZ136" s="245"/>
      <c r="RHA136" s="245"/>
      <c r="RHB136" s="245"/>
      <c r="RHC136" s="245"/>
      <c r="RHD136" s="245"/>
      <c r="RHE136" s="245"/>
      <c r="RHF136" s="245"/>
      <c r="RHG136" s="245"/>
      <c r="RHH136" s="245"/>
      <c r="RHI136" s="245"/>
      <c r="RHJ136" s="245"/>
      <c r="RHK136" s="245"/>
      <c r="RHL136" s="245"/>
      <c r="RHM136" s="245"/>
      <c r="RHN136" s="245"/>
      <c r="RHO136" s="245"/>
      <c r="RHP136" s="245"/>
      <c r="RHQ136" s="245"/>
      <c r="RHR136" s="245"/>
      <c r="RHS136" s="245"/>
      <c r="RHT136" s="245"/>
      <c r="RHU136" s="245"/>
      <c r="RHV136" s="245"/>
      <c r="RHW136" s="245"/>
      <c r="RHX136" s="245"/>
      <c r="RHY136" s="245"/>
      <c r="RHZ136" s="245"/>
      <c r="RIA136" s="245"/>
      <c r="RIB136" s="245"/>
      <c r="RIC136" s="245"/>
      <c r="RID136" s="245"/>
      <c r="RIE136" s="245"/>
      <c r="RIF136" s="245"/>
      <c r="RIG136" s="245"/>
      <c r="RIH136" s="245"/>
      <c r="RII136" s="245"/>
      <c r="RIJ136" s="245"/>
      <c r="RIK136" s="245"/>
      <c r="RIL136" s="245"/>
      <c r="RIM136" s="245"/>
      <c r="RIN136" s="245"/>
      <c r="RIO136" s="245"/>
      <c r="RIP136" s="245"/>
      <c r="RIQ136" s="245"/>
      <c r="RIR136" s="245"/>
      <c r="RIS136" s="245"/>
      <c r="RIT136" s="245"/>
      <c r="RIU136" s="245"/>
      <c r="RIV136" s="245"/>
      <c r="RIW136" s="245"/>
      <c r="RIX136" s="245"/>
      <c r="RIY136" s="245"/>
      <c r="RIZ136" s="245"/>
      <c r="RJA136" s="245"/>
      <c r="RJB136" s="245"/>
      <c r="RJC136" s="245"/>
      <c r="RJD136" s="245"/>
      <c r="RJE136" s="245"/>
      <c r="RJF136" s="245"/>
      <c r="RJG136" s="245"/>
      <c r="RJH136" s="245"/>
      <c r="RJI136" s="245"/>
      <c r="RJJ136" s="245"/>
      <c r="RJK136" s="245"/>
      <c r="RJL136" s="245"/>
      <c r="RJM136" s="245"/>
      <c r="RJN136" s="245"/>
      <c r="RJO136" s="245"/>
      <c r="RJP136" s="245"/>
      <c r="RJQ136" s="245"/>
      <c r="RJR136" s="245"/>
      <c r="RJS136" s="245"/>
      <c r="RJT136" s="245"/>
      <c r="RJU136" s="245"/>
      <c r="RJV136" s="245"/>
      <c r="RJW136" s="245"/>
      <c r="RJX136" s="245"/>
      <c r="RJY136" s="245"/>
      <c r="RJZ136" s="245"/>
      <c r="RKA136" s="245"/>
      <c r="RKB136" s="245"/>
      <c r="RKC136" s="245"/>
      <c r="RKD136" s="245"/>
      <c r="RKE136" s="245"/>
      <c r="RKF136" s="245"/>
      <c r="RKG136" s="245"/>
      <c r="RKH136" s="245"/>
      <c r="RKI136" s="245"/>
      <c r="RKJ136" s="245"/>
      <c r="RKK136" s="245"/>
      <c r="RKL136" s="245"/>
      <c r="RKM136" s="245"/>
      <c r="RKN136" s="245"/>
      <c r="RKO136" s="245"/>
      <c r="RKP136" s="245"/>
      <c r="RKQ136" s="245"/>
      <c r="RKR136" s="245"/>
      <c r="RKS136" s="245"/>
      <c r="RKT136" s="245"/>
      <c r="RKU136" s="245"/>
      <c r="RKV136" s="245"/>
      <c r="RKW136" s="245"/>
      <c r="RKX136" s="245"/>
      <c r="RKY136" s="245"/>
      <c r="RKZ136" s="245"/>
      <c r="RLA136" s="245"/>
      <c r="RLB136" s="245"/>
      <c r="RLC136" s="245"/>
      <c r="RLD136" s="245"/>
      <c r="RLE136" s="245"/>
      <c r="RLF136" s="245"/>
      <c r="RLG136" s="245"/>
      <c r="RLH136" s="245"/>
      <c r="RLI136" s="245"/>
      <c r="RLJ136" s="245"/>
      <c r="RLK136" s="245"/>
      <c r="RLL136" s="245"/>
      <c r="RLM136" s="245"/>
      <c r="RLN136" s="245"/>
      <c r="RLO136" s="245"/>
      <c r="RLP136" s="245"/>
      <c r="RLQ136" s="245"/>
      <c r="RLR136" s="245"/>
      <c r="RLS136" s="245"/>
      <c r="RLT136" s="245"/>
      <c r="RLU136" s="245"/>
      <c r="RLV136" s="245"/>
      <c r="RLW136" s="245"/>
      <c r="RLX136" s="245"/>
      <c r="RLY136" s="245"/>
      <c r="RLZ136" s="245"/>
      <c r="RMA136" s="245"/>
      <c r="RMB136" s="245"/>
      <c r="RMC136" s="245"/>
      <c r="RMD136" s="245"/>
      <c r="RME136" s="245"/>
      <c r="RMF136" s="245"/>
      <c r="RMG136" s="245"/>
      <c r="RMH136" s="245"/>
      <c r="RMI136" s="245"/>
      <c r="RMJ136" s="245"/>
      <c r="RMK136" s="245"/>
      <c r="RML136" s="245"/>
      <c r="RMM136" s="245"/>
      <c r="RMN136" s="245"/>
      <c r="RMO136" s="245"/>
      <c r="RMP136" s="245"/>
      <c r="RMQ136" s="245"/>
      <c r="RMR136" s="245"/>
      <c r="RMS136" s="245"/>
      <c r="RMT136" s="245"/>
      <c r="RMU136" s="245"/>
      <c r="RMV136" s="245"/>
      <c r="RMW136" s="245"/>
      <c r="RMX136" s="245"/>
      <c r="RMY136" s="245"/>
      <c r="RMZ136" s="245"/>
      <c r="RNA136" s="245"/>
      <c r="RNB136" s="245"/>
      <c r="RNC136" s="245"/>
      <c r="RND136" s="245"/>
      <c r="RNE136" s="245"/>
      <c r="RNF136" s="245"/>
      <c r="RNG136" s="245"/>
      <c r="RNH136" s="245"/>
      <c r="RNI136" s="245"/>
      <c r="RNJ136" s="245"/>
      <c r="RNK136" s="245"/>
      <c r="RNL136" s="245"/>
      <c r="RNM136" s="245"/>
      <c r="RNN136" s="245"/>
      <c r="RNO136" s="245"/>
      <c r="RNP136" s="245"/>
      <c r="RNQ136" s="245"/>
      <c r="RNR136" s="245"/>
      <c r="RNS136" s="245"/>
      <c r="RNT136" s="245"/>
      <c r="RNU136" s="245"/>
      <c r="RNV136" s="245"/>
      <c r="RNW136" s="245"/>
      <c r="RNX136" s="245"/>
      <c r="RNY136" s="245"/>
      <c r="RNZ136" s="245"/>
      <c r="ROA136" s="245"/>
      <c r="ROB136" s="245"/>
      <c r="ROC136" s="245"/>
      <c r="ROD136" s="245"/>
      <c r="ROE136" s="245"/>
      <c r="ROF136" s="245"/>
      <c r="ROG136" s="245"/>
      <c r="ROH136" s="245"/>
      <c r="ROI136" s="245"/>
      <c r="ROJ136" s="245"/>
      <c r="ROK136" s="245"/>
      <c r="ROL136" s="245"/>
      <c r="ROM136" s="245"/>
      <c r="RON136" s="245"/>
      <c r="ROO136" s="245"/>
      <c r="ROP136" s="245"/>
      <c r="ROQ136" s="245"/>
      <c r="ROR136" s="245"/>
      <c r="ROS136" s="245"/>
      <c r="ROT136" s="245"/>
      <c r="ROU136" s="245"/>
      <c r="ROV136" s="245"/>
      <c r="ROW136" s="245"/>
      <c r="ROX136" s="245"/>
      <c r="ROY136" s="245"/>
      <c r="ROZ136" s="245"/>
      <c r="RPA136" s="245"/>
      <c r="RPB136" s="245"/>
      <c r="RPC136" s="245"/>
      <c r="RPD136" s="245"/>
      <c r="RPE136" s="245"/>
      <c r="RPF136" s="245"/>
      <c r="RPG136" s="245"/>
      <c r="RPH136" s="245"/>
      <c r="RPI136" s="245"/>
      <c r="RPJ136" s="245"/>
      <c r="RPK136" s="245"/>
      <c r="RPL136" s="245"/>
      <c r="RPM136" s="245"/>
      <c r="RPN136" s="245"/>
      <c r="RPO136" s="245"/>
      <c r="RPP136" s="245"/>
      <c r="RPQ136" s="245"/>
      <c r="RPR136" s="245"/>
      <c r="RPS136" s="245"/>
      <c r="RPT136" s="245"/>
      <c r="RPU136" s="245"/>
      <c r="RPV136" s="245"/>
      <c r="RPW136" s="245"/>
      <c r="RPX136" s="245"/>
      <c r="RPY136" s="245"/>
      <c r="RPZ136" s="245"/>
      <c r="RQA136" s="245"/>
      <c r="RQB136" s="245"/>
      <c r="RQC136" s="245"/>
      <c r="RQD136" s="245"/>
      <c r="RQE136" s="245"/>
      <c r="RQF136" s="245"/>
      <c r="RQG136" s="245"/>
      <c r="RQH136" s="245"/>
      <c r="RQI136" s="245"/>
      <c r="RQJ136" s="245"/>
      <c r="RQK136" s="245"/>
      <c r="RQL136" s="245"/>
      <c r="RQM136" s="245"/>
      <c r="RQN136" s="245"/>
      <c r="RQO136" s="245"/>
      <c r="RQP136" s="245"/>
      <c r="RQQ136" s="245"/>
      <c r="RQR136" s="245"/>
      <c r="RQS136" s="245"/>
      <c r="RQT136" s="245"/>
      <c r="RQU136" s="245"/>
      <c r="RQV136" s="245"/>
      <c r="RQW136" s="245"/>
      <c r="RQX136" s="245"/>
      <c r="RQY136" s="245"/>
      <c r="RQZ136" s="245"/>
      <c r="RRA136" s="245"/>
      <c r="RRB136" s="245"/>
      <c r="RRC136" s="245"/>
      <c r="RRD136" s="245"/>
      <c r="RRE136" s="245"/>
      <c r="RRF136" s="245"/>
      <c r="RRG136" s="245"/>
      <c r="RRH136" s="245"/>
      <c r="RRI136" s="245"/>
      <c r="RRJ136" s="245"/>
      <c r="RRK136" s="245"/>
      <c r="RRL136" s="245"/>
      <c r="RRM136" s="245"/>
      <c r="RRN136" s="245"/>
      <c r="RRO136" s="245"/>
      <c r="RRP136" s="245"/>
      <c r="RRQ136" s="245"/>
      <c r="RRR136" s="245"/>
      <c r="RRS136" s="245"/>
      <c r="RRT136" s="245"/>
      <c r="RRU136" s="245"/>
      <c r="RRV136" s="245"/>
      <c r="RRW136" s="245"/>
      <c r="RRX136" s="245"/>
      <c r="RRY136" s="245"/>
      <c r="RRZ136" s="245"/>
      <c r="RSA136" s="245"/>
      <c r="RSB136" s="245"/>
      <c r="RSC136" s="245"/>
      <c r="RSD136" s="245"/>
      <c r="RSE136" s="245"/>
      <c r="RSF136" s="245"/>
      <c r="RSG136" s="245"/>
      <c r="RSH136" s="245"/>
      <c r="RSI136" s="245"/>
      <c r="RSJ136" s="245"/>
      <c r="RSK136" s="245"/>
      <c r="RSL136" s="245"/>
      <c r="RSM136" s="245"/>
      <c r="RSN136" s="245"/>
      <c r="RSO136" s="245"/>
      <c r="RSP136" s="245"/>
      <c r="RSQ136" s="245"/>
      <c r="RSR136" s="245"/>
      <c r="RSS136" s="245"/>
      <c r="RST136" s="245"/>
      <c r="RSU136" s="245"/>
      <c r="RSV136" s="245"/>
      <c r="RSW136" s="245"/>
      <c r="RSX136" s="245"/>
      <c r="RSY136" s="245"/>
      <c r="RSZ136" s="245"/>
      <c r="RTA136" s="245"/>
      <c r="RTB136" s="245"/>
      <c r="RTC136" s="245"/>
      <c r="RTD136" s="245"/>
      <c r="RTE136" s="245"/>
      <c r="RTF136" s="245"/>
      <c r="RTG136" s="245"/>
      <c r="RTH136" s="245"/>
      <c r="RTI136" s="245"/>
      <c r="RTJ136" s="245"/>
      <c r="RTK136" s="245"/>
      <c r="RTL136" s="245"/>
      <c r="RTM136" s="245"/>
      <c r="RTN136" s="245"/>
      <c r="RTO136" s="245"/>
      <c r="RTP136" s="245"/>
      <c r="RTQ136" s="245"/>
      <c r="RTR136" s="245"/>
      <c r="RTS136" s="245"/>
      <c r="RTT136" s="245"/>
      <c r="RTU136" s="245"/>
      <c r="RTV136" s="245"/>
      <c r="RTW136" s="245"/>
      <c r="RTX136" s="245"/>
      <c r="RTY136" s="245"/>
      <c r="RTZ136" s="245"/>
      <c r="RUA136" s="245"/>
      <c r="RUB136" s="245"/>
      <c r="RUC136" s="245"/>
      <c r="RUD136" s="245"/>
      <c r="RUE136" s="245"/>
      <c r="RUF136" s="245"/>
      <c r="RUG136" s="245"/>
      <c r="RUH136" s="245"/>
      <c r="RUI136" s="245"/>
      <c r="RUJ136" s="245"/>
      <c r="RUK136" s="245"/>
      <c r="RUL136" s="245"/>
      <c r="RUM136" s="245"/>
      <c r="RUN136" s="245"/>
      <c r="RUO136" s="245"/>
      <c r="RUP136" s="245"/>
      <c r="RUQ136" s="245"/>
      <c r="RUR136" s="245"/>
      <c r="RUS136" s="245"/>
      <c r="RUT136" s="245"/>
      <c r="RUU136" s="245"/>
      <c r="RUV136" s="245"/>
      <c r="RUW136" s="245"/>
      <c r="RUX136" s="245"/>
      <c r="RUY136" s="245"/>
      <c r="RUZ136" s="245"/>
      <c r="RVA136" s="245"/>
      <c r="RVB136" s="245"/>
      <c r="RVC136" s="245"/>
      <c r="RVD136" s="245"/>
      <c r="RVE136" s="245"/>
      <c r="RVF136" s="245"/>
      <c r="RVG136" s="245"/>
      <c r="RVH136" s="245"/>
      <c r="RVI136" s="245"/>
      <c r="RVJ136" s="245"/>
      <c r="RVK136" s="245"/>
      <c r="RVL136" s="245"/>
      <c r="RVM136" s="245"/>
      <c r="RVN136" s="245"/>
      <c r="RVO136" s="245"/>
      <c r="RVP136" s="245"/>
      <c r="RVQ136" s="245"/>
      <c r="RVR136" s="245"/>
      <c r="RVS136" s="245"/>
      <c r="RVT136" s="245"/>
      <c r="RVU136" s="245"/>
      <c r="RVV136" s="245"/>
      <c r="RVW136" s="245"/>
      <c r="RVX136" s="245"/>
      <c r="RVY136" s="245"/>
      <c r="RVZ136" s="245"/>
      <c r="RWA136" s="245"/>
      <c r="RWB136" s="245"/>
      <c r="RWC136" s="245"/>
      <c r="RWD136" s="245"/>
      <c r="RWE136" s="245"/>
      <c r="RWF136" s="245"/>
      <c r="RWG136" s="245"/>
      <c r="RWH136" s="245"/>
      <c r="RWI136" s="245"/>
      <c r="RWJ136" s="245"/>
      <c r="RWK136" s="245"/>
      <c r="RWL136" s="245"/>
      <c r="RWM136" s="245"/>
      <c r="RWN136" s="245"/>
      <c r="RWO136" s="245"/>
      <c r="RWP136" s="245"/>
      <c r="RWQ136" s="245"/>
      <c r="RWR136" s="245"/>
      <c r="RWS136" s="245"/>
      <c r="RWT136" s="245"/>
      <c r="RWU136" s="245"/>
      <c r="RWV136" s="245"/>
      <c r="RWW136" s="245"/>
      <c r="RWX136" s="245"/>
      <c r="RWY136" s="245"/>
      <c r="RWZ136" s="245"/>
      <c r="RXA136" s="245"/>
      <c r="RXB136" s="245"/>
      <c r="RXC136" s="245"/>
      <c r="RXD136" s="245"/>
      <c r="RXE136" s="245"/>
      <c r="RXF136" s="245"/>
      <c r="RXG136" s="245"/>
      <c r="RXH136" s="245"/>
      <c r="RXI136" s="245"/>
      <c r="RXJ136" s="245"/>
      <c r="RXK136" s="245"/>
      <c r="RXL136" s="245"/>
      <c r="RXM136" s="245"/>
      <c r="RXN136" s="245"/>
      <c r="RXO136" s="245"/>
      <c r="RXP136" s="245"/>
      <c r="RXQ136" s="245"/>
      <c r="RXR136" s="245"/>
      <c r="RXS136" s="245"/>
      <c r="RXT136" s="245"/>
      <c r="RXU136" s="245"/>
      <c r="RXV136" s="245"/>
      <c r="RXW136" s="245"/>
      <c r="RXX136" s="245"/>
      <c r="RXY136" s="245"/>
      <c r="RXZ136" s="245"/>
      <c r="RYA136" s="245"/>
      <c r="RYB136" s="245"/>
      <c r="RYC136" s="245"/>
      <c r="RYD136" s="245"/>
      <c r="RYE136" s="245"/>
      <c r="RYF136" s="245"/>
      <c r="RYG136" s="245"/>
      <c r="RYH136" s="245"/>
      <c r="RYI136" s="245"/>
      <c r="RYJ136" s="245"/>
      <c r="RYK136" s="245"/>
      <c r="RYL136" s="245"/>
      <c r="RYM136" s="245"/>
      <c r="RYN136" s="245"/>
      <c r="RYO136" s="245"/>
      <c r="RYP136" s="245"/>
      <c r="RYQ136" s="245"/>
      <c r="RYR136" s="245"/>
      <c r="RYS136" s="245"/>
      <c r="RYT136" s="245"/>
      <c r="RYU136" s="245"/>
      <c r="RYV136" s="245"/>
      <c r="RYW136" s="245"/>
      <c r="RYX136" s="245"/>
      <c r="RYY136" s="245"/>
      <c r="RYZ136" s="245"/>
      <c r="RZA136" s="245"/>
      <c r="RZB136" s="245"/>
      <c r="RZC136" s="245"/>
      <c r="RZD136" s="245"/>
      <c r="RZE136" s="245"/>
      <c r="RZF136" s="245"/>
      <c r="RZG136" s="245"/>
      <c r="RZH136" s="245"/>
      <c r="RZI136" s="245"/>
      <c r="RZJ136" s="245"/>
      <c r="RZK136" s="245"/>
      <c r="RZL136" s="245"/>
      <c r="RZM136" s="245"/>
      <c r="RZN136" s="245"/>
      <c r="RZO136" s="245"/>
      <c r="RZP136" s="245"/>
      <c r="RZQ136" s="245"/>
      <c r="RZR136" s="245"/>
      <c r="RZS136" s="245"/>
      <c r="RZT136" s="245"/>
      <c r="RZU136" s="245"/>
      <c r="RZV136" s="245"/>
      <c r="RZW136" s="245"/>
      <c r="RZX136" s="245"/>
      <c r="RZY136" s="245"/>
      <c r="RZZ136" s="245"/>
      <c r="SAA136" s="245"/>
      <c r="SAB136" s="245"/>
      <c r="SAC136" s="245"/>
      <c r="SAD136" s="245"/>
      <c r="SAE136" s="245"/>
      <c r="SAF136" s="245"/>
      <c r="SAG136" s="245"/>
      <c r="SAH136" s="245"/>
      <c r="SAI136" s="245"/>
      <c r="SAJ136" s="245"/>
      <c r="SAK136" s="245"/>
      <c r="SAL136" s="245"/>
      <c r="SAM136" s="245"/>
      <c r="SAN136" s="245"/>
      <c r="SAO136" s="245"/>
      <c r="SAP136" s="245"/>
      <c r="SAQ136" s="245"/>
      <c r="SAR136" s="245"/>
      <c r="SAS136" s="245"/>
      <c r="SAT136" s="245"/>
      <c r="SAU136" s="245"/>
      <c r="SAV136" s="245"/>
      <c r="SAW136" s="245"/>
      <c r="SAX136" s="245"/>
      <c r="SAY136" s="245"/>
      <c r="SAZ136" s="245"/>
      <c r="SBA136" s="245"/>
      <c r="SBB136" s="245"/>
      <c r="SBC136" s="245"/>
      <c r="SBD136" s="245"/>
      <c r="SBE136" s="245"/>
      <c r="SBF136" s="245"/>
      <c r="SBG136" s="245"/>
      <c r="SBH136" s="245"/>
      <c r="SBI136" s="245"/>
      <c r="SBJ136" s="245"/>
      <c r="SBK136" s="245"/>
      <c r="SBL136" s="245"/>
      <c r="SBM136" s="245"/>
      <c r="SBN136" s="245"/>
      <c r="SBO136" s="245"/>
      <c r="SBP136" s="245"/>
      <c r="SBQ136" s="245"/>
      <c r="SBR136" s="245"/>
      <c r="SBS136" s="245"/>
      <c r="SBT136" s="245"/>
      <c r="SBU136" s="245"/>
      <c r="SBV136" s="245"/>
      <c r="SBW136" s="245"/>
      <c r="SBX136" s="245"/>
      <c r="SBY136" s="245"/>
      <c r="SBZ136" s="245"/>
      <c r="SCA136" s="245"/>
      <c r="SCB136" s="245"/>
      <c r="SCC136" s="245"/>
      <c r="SCD136" s="245"/>
      <c r="SCE136" s="245"/>
      <c r="SCF136" s="245"/>
      <c r="SCG136" s="245"/>
      <c r="SCH136" s="245"/>
      <c r="SCI136" s="245"/>
      <c r="SCJ136" s="245"/>
      <c r="SCK136" s="245"/>
      <c r="SCL136" s="245"/>
      <c r="SCM136" s="245"/>
      <c r="SCN136" s="245"/>
      <c r="SCO136" s="245"/>
      <c r="SCP136" s="245"/>
      <c r="SCQ136" s="245"/>
      <c r="SCR136" s="245"/>
      <c r="SCS136" s="245"/>
      <c r="SCT136" s="245"/>
      <c r="SCU136" s="245"/>
      <c r="SCV136" s="245"/>
      <c r="SCW136" s="245"/>
      <c r="SCX136" s="245"/>
      <c r="SCY136" s="245"/>
      <c r="SCZ136" s="245"/>
      <c r="SDA136" s="245"/>
      <c r="SDB136" s="245"/>
      <c r="SDC136" s="245"/>
      <c r="SDD136" s="245"/>
      <c r="SDE136" s="245"/>
      <c r="SDF136" s="245"/>
      <c r="SDG136" s="245"/>
      <c r="SDH136" s="245"/>
      <c r="SDI136" s="245"/>
      <c r="SDJ136" s="245"/>
      <c r="SDK136" s="245"/>
      <c r="SDL136" s="245"/>
      <c r="SDM136" s="245"/>
      <c r="SDN136" s="245"/>
      <c r="SDO136" s="245"/>
      <c r="SDP136" s="245"/>
      <c r="SDQ136" s="245"/>
      <c r="SDR136" s="245"/>
      <c r="SDS136" s="245"/>
      <c r="SDT136" s="245"/>
      <c r="SDU136" s="245"/>
      <c r="SDV136" s="245"/>
      <c r="SDW136" s="245"/>
      <c r="SDX136" s="245"/>
      <c r="SDY136" s="245"/>
      <c r="SDZ136" s="245"/>
      <c r="SEA136" s="245"/>
      <c r="SEB136" s="245"/>
      <c r="SEC136" s="245"/>
      <c r="SED136" s="245"/>
      <c r="SEE136" s="245"/>
      <c r="SEF136" s="245"/>
      <c r="SEG136" s="245"/>
      <c r="SEH136" s="245"/>
      <c r="SEI136" s="245"/>
      <c r="SEJ136" s="245"/>
      <c r="SEK136" s="245"/>
      <c r="SEL136" s="245"/>
      <c r="SEM136" s="245"/>
      <c r="SEN136" s="245"/>
      <c r="SEO136" s="245"/>
      <c r="SEP136" s="245"/>
      <c r="SEQ136" s="245"/>
      <c r="SER136" s="245"/>
      <c r="SES136" s="245"/>
      <c r="SET136" s="245"/>
      <c r="SEU136" s="245"/>
      <c r="SEV136" s="245"/>
      <c r="SEW136" s="245"/>
      <c r="SEX136" s="245"/>
      <c r="SEY136" s="245"/>
      <c r="SEZ136" s="245"/>
      <c r="SFA136" s="245"/>
      <c r="SFB136" s="245"/>
      <c r="SFC136" s="245"/>
      <c r="SFD136" s="245"/>
      <c r="SFE136" s="245"/>
      <c r="SFF136" s="245"/>
      <c r="SFG136" s="245"/>
      <c r="SFH136" s="245"/>
      <c r="SFI136" s="245"/>
      <c r="SFJ136" s="245"/>
      <c r="SFK136" s="245"/>
      <c r="SFL136" s="245"/>
      <c r="SFM136" s="245"/>
      <c r="SFN136" s="245"/>
      <c r="SFO136" s="245"/>
      <c r="SFP136" s="245"/>
      <c r="SFQ136" s="245"/>
      <c r="SFR136" s="245"/>
      <c r="SFS136" s="245"/>
      <c r="SFT136" s="245"/>
      <c r="SFU136" s="245"/>
      <c r="SFV136" s="245"/>
      <c r="SFW136" s="245"/>
      <c r="SFX136" s="245"/>
      <c r="SFY136" s="245"/>
      <c r="SFZ136" s="245"/>
      <c r="SGA136" s="245"/>
      <c r="SGB136" s="245"/>
      <c r="SGC136" s="245"/>
      <c r="SGD136" s="245"/>
      <c r="SGE136" s="245"/>
      <c r="SGF136" s="245"/>
      <c r="SGG136" s="245"/>
      <c r="SGH136" s="245"/>
      <c r="SGI136" s="245"/>
      <c r="SGJ136" s="245"/>
      <c r="SGK136" s="245"/>
      <c r="SGL136" s="245"/>
      <c r="SGM136" s="245"/>
      <c r="SGN136" s="245"/>
      <c r="SGO136" s="245"/>
      <c r="SGP136" s="245"/>
      <c r="SGQ136" s="245"/>
      <c r="SGR136" s="245"/>
      <c r="SGS136" s="245"/>
      <c r="SGT136" s="245"/>
      <c r="SGU136" s="245"/>
      <c r="SGV136" s="245"/>
      <c r="SGW136" s="245"/>
      <c r="SGX136" s="245"/>
      <c r="SGY136" s="245"/>
      <c r="SGZ136" s="245"/>
      <c r="SHA136" s="245"/>
      <c r="SHB136" s="245"/>
      <c r="SHC136" s="245"/>
      <c r="SHD136" s="245"/>
      <c r="SHE136" s="245"/>
      <c r="SHF136" s="245"/>
      <c r="SHG136" s="245"/>
      <c r="SHH136" s="245"/>
      <c r="SHI136" s="245"/>
      <c r="SHJ136" s="245"/>
      <c r="SHK136" s="245"/>
      <c r="SHL136" s="245"/>
      <c r="SHM136" s="245"/>
      <c r="SHN136" s="245"/>
      <c r="SHO136" s="245"/>
      <c r="SHP136" s="245"/>
      <c r="SHQ136" s="245"/>
      <c r="SHR136" s="245"/>
      <c r="SHS136" s="245"/>
      <c r="SHT136" s="245"/>
      <c r="SHU136" s="245"/>
      <c r="SHV136" s="245"/>
      <c r="SHW136" s="245"/>
      <c r="SHX136" s="245"/>
      <c r="SHY136" s="245"/>
      <c r="SHZ136" s="245"/>
      <c r="SIA136" s="245"/>
      <c r="SIB136" s="245"/>
      <c r="SIC136" s="245"/>
      <c r="SID136" s="245"/>
      <c r="SIE136" s="245"/>
      <c r="SIF136" s="245"/>
      <c r="SIG136" s="245"/>
      <c r="SIH136" s="245"/>
      <c r="SII136" s="245"/>
      <c r="SIJ136" s="245"/>
      <c r="SIK136" s="245"/>
      <c r="SIL136" s="245"/>
      <c r="SIM136" s="245"/>
      <c r="SIN136" s="245"/>
      <c r="SIO136" s="245"/>
      <c r="SIP136" s="245"/>
      <c r="SIQ136" s="245"/>
      <c r="SIR136" s="245"/>
      <c r="SIS136" s="245"/>
      <c r="SIT136" s="245"/>
      <c r="SIU136" s="245"/>
      <c r="SIV136" s="245"/>
      <c r="SIW136" s="245"/>
      <c r="SIX136" s="245"/>
      <c r="SIY136" s="245"/>
      <c r="SIZ136" s="245"/>
      <c r="SJA136" s="245"/>
      <c r="SJB136" s="245"/>
      <c r="SJC136" s="245"/>
      <c r="SJD136" s="245"/>
      <c r="SJE136" s="245"/>
      <c r="SJF136" s="245"/>
      <c r="SJG136" s="245"/>
      <c r="SJH136" s="245"/>
      <c r="SJI136" s="245"/>
      <c r="SJJ136" s="245"/>
      <c r="SJK136" s="245"/>
      <c r="SJL136" s="245"/>
      <c r="SJM136" s="245"/>
      <c r="SJN136" s="245"/>
      <c r="SJO136" s="245"/>
      <c r="SJP136" s="245"/>
      <c r="SJQ136" s="245"/>
      <c r="SJR136" s="245"/>
      <c r="SJS136" s="245"/>
      <c r="SJT136" s="245"/>
      <c r="SJU136" s="245"/>
      <c r="SJV136" s="245"/>
      <c r="SJW136" s="245"/>
      <c r="SJX136" s="245"/>
      <c r="SJY136" s="245"/>
      <c r="SJZ136" s="245"/>
      <c r="SKA136" s="245"/>
      <c r="SKB136" s="245"/>
      <c r="SKC136" s="245"/>
      <c r="SKD136" s="245"/>
      <c r="SKE136" s="245"/>
      <c r="SKF136" s="245"/>
      <c r="SKG136" s="245"/>
      <c r="SKH136" s="245"/>
      <c r="SKI136" s="245"/>
      <c r="SKJ136" s="245"/>
      <c r="SKK136" s="245"/>
      <c r="SKL136" s="245"/>
      <c r="SKM136" s="245"/>
      <c r="SKN136" s="245"/>
      <c r="SKO136" s="245"/>
      <c r="SKP136" s="245"/>
      <c r="SKQ136" s="245"/>
      <c r="SKR136" s="245"/>
      <c r="SKS136" s="245"/>
      <c r="SKT136" s="245"/>
      <c r="SKU136" s="245"/>
      <c r="SKV136" s="245"/>
      <c r="SKW136" s="245"/>
      <c r="SKX136" s="245"/>
      <c r="SKY136" s="245"/>
      <c r="SKZ136" s="245"/>
      <c r="SLA136" s="245"/>
      <c r="SLB136" s="245"/>
      <c r="SLC136" s="245"/>
      <c r="SLD136" s="245"/>
      <c r="SLE136" s="245"/>
      <c r="SLF136" s="245"/>
      <c r="SLG136" s="245"/>
      <c r="SLH136" s="245"/>
      <c r="SLI136" s="245"/>
      <c r="SLJ136" s="245"/>
      <c r="SLK136" s="245"/>
      <c r="SLL136" s="245"/>
      <c r="SLM136" s="245"/>
      <c r="SLN136" s="245"/>
      <c r="SLO136" s="245"/>
      <c r="SLP136" s="245"/>
      <c r="SLQ136" s="245"/>
      <c r="SLR136" s="245"/>
      <c r="SLS136" s="245"/>
      <c r="SLT136" s="245"/>
      <c r="SLU136" s="245"/>
      <c r="SLV136" s="245"/>
      <c r="SLW136" s="245"/>
      <c r="SLX136" s="245"/>
      <c r="SLY136" s="245"/>
      <c r="SLZ136" s="245"/>
      <c r="SMA136" s="245"/>
      <c r="SMB136" s="245"/>
      <c r="SMC136" s="245"/>
      <c r="SMD136" s="245"/>
      <c r="SME136" s="245"/>
      <c r="SMF136" s="245"/>
      <c r="SMG136" s="245"/>
      <c r="SMH136" s="245"/>
      <c r="SMI136" s="245"/>
      <c r="SMJ136" s="245"/>
      <c r="SMK136" s="245"/>
      <c r="SML136" s="245"/>
      <c r="SMM136" s="245"/>
      <c r="SMN136" s="245"/>
      <c r="SMO136" s="245"/>
      <c r="SMP136" s="245"/>
      <c r="SMQ136" s="245"/>
      <c r="SMR136" s="245"/>
      <c r="SMS136" s="245"/>
      <c r="SMT136" s="245"/>
      <c r="SMU136" s="245"/>
      <c r="SMV136" s="245"/>
      <c r="SMW136" s="245"/>
      <c r="SMX136" s="245"/>
      <c r="SMY136" s="245"/>
      <c r="SMZ136" s="245"/>
      <c r="SNA136" s="245"/>
      <c r="SNB136" s="245"/>
      <c r="SNC136" s="245"/>
      <c r="SND136" s="245"/>
      <c r="SNE136" s="245"/>
      <c r="SNF136" s="245"/>
      <c r="SNG136" s="245"/>
      <c r="SNH136" s="245"/>
      <c r="SNI136" s="245"/>
      <c r="SNJ136" s="245"/>
      <c r="SNK136" s="245"/>
      <c r="SNL136" s="245"/>
      <c r="SNM136" s="245"/>
      <c r="SNN136" s="245"/>
      <c r="SNO136" s="245"/>
      <c r="SNP136" s="245"/>
      <c r="SNQ136" s="245"/>
      <c r="SNR136" s="245"/>
      <c r="SNS136" s="245"/>
      <c r="SNT136" s="245"/>
      <c r="SNU136" s="245"/>
      <c r="SNV136" s="245"/>
      <c r="SNW136" s="245"/>
      <c r="SNX136" s="245"/>
      <c r="SNY136" s="245"/>
      <c r="SNZ136" s="245"/>
      <c r="SOA136" s="245"/>
      <c r="SOB136" s="245"/>
      <c r="SOC136" s="245"/>
      <c r="SOD136" s="245"/>
      <c r="SOE136" s="245"/>
      <c r="SOF136" s="245"/>
      <c r="SOG136" s="245"/>
      <c r="SOH136" s="245"/>
      <c r="SOI136" s="245"/>
      <c r="SOJ136" s="245"/>
      <c r="SOK136" s="245"/>
      <c r="SOL136" s="245"/>
      <c r="SOM136" s="245"/>
      <c r="SON136" s="245"/>
      <c r="SOO136" s="245"/>
      <c r="SOP136" s="245"/>
      <c r="SOQ136" s="245"/>
      <c r="SOR136" s="245"/>
      <c r="SOS136" s="245"/>
      <c r="SOT136" s="245"/>
      <c r="SOU136" s="245"/>
      <c r="SOV136" s="245"/>
      <c r="SOW136" s="245"/>
      <c r="SOX136" s="245"/>
      <c r="SOY136" s="245"/>
      <c r="SOZ136" s="245"/>
      <c r="SPA136" s="245"/>
      <c r="SPB136" s="245"/>
      <c r="SPC136" s="245"/>
      <c r="SPD136" s="245"/>
      <c r="SPE136" s="245"/>
      <c r="SPF136" s="245"/>
      <c r="SPG136" s="245"/>
      <c r="SPH136" s="245"/>
      <c r="SPI136" s="245"/>
      <c r="SPJ136" s="245"/>
      <c r="SPK136" s="245"/>
      <c r="SPL136" s="245"/>
      <c r="SPM136" s="245"/>
      <c r="SPN136" s="245"/>
      <c r="SPO136" s="245"/>
      <c r="SPP136" s="245"/>
      <c r="SPQ136" s="245"/>
      <c r="SPR136" s="245"/>
      <c r="SPS136" s="245"/>
      <c r="SPT136" s="245"/>
      <c r="SPU136" s="245"/>
      <c r="SPV136" s="245"/>
      <c r="SPW136" s="245"/>
      <c r="SPX136" s="245"/>
      <c r="SPY136" s="245"/>
      <c r="SPZ136" s="245"/>
      <c r="SQA136" s="245"/>
      <c r="SQB136" s="245"/>
      <c r="SQC136" s="245"/>
      <c r="SQD136" s="245"/>
      <c r="SQE136" s="245"/>
      <c r="SQF136" s="245"/>
      <c r="SQG136" s="245"/>
      <c r="SQH136" s="245"/>
      <c r="SQI136" s="245"/>
      <c r="SQJ136" s="245"/>
      <c r="SQK136" s="245"/>
      <c r="SQL136" s="245"/>
      <c r="SQM136" s="245"/>
      <c r="SQN136" s="245"/>
      <c r="SQO136" s="245"/>
      <c r="SQP136" s="245"/>
      <c r="SQQ136" s="245"/>
      <c r="SQR136" s="245"/>
      <c r="SQS136" s="245"/>
      <c r="SQT136" s="245"/>
      <c r="SQU136" s="245"/>
      <c r="SQV136" s="245"/>
      <c r="SQW136" s="245"/>
      <c r="SQX136" s="245"/>
      <c r="SQY136" s="245"/>
      <c r="SQZ136" s="245"/>
      <c r="SRA136" s="245"/>
      <c r="SRB136" s="245"/>
      <c r="SRC136" s="245"/>
      <c r="SRD136" s="245"/>
      <c r="SRE136" s="245"/>
      <c r="SRF136" s="245"/>
      <c r="SRG136" s="245"/>
      <c r="SRH136" s="245"/>
      <c r="SRI136" s="245"/>
      <c r="SRJ136" s="245"/>
      <c r="SRK136" s="245"/>
      <c r="SRL136" s="245"/>
      <c r="SRM136" s="245"/>
      <c r="SRN136" s="245"/>
      <c r="SRO136" s="245"/>
      <c r="SRP136" s="245"/>
      <c r="SRQ136" s="245"/>
      <c r="SRR136" s="245"/>
      <c r="SRS136" s="245"/>
      <c r="SRT136" s="245"/>
      <c r="SRU136" s="245"/>
      <c r="SRV136" s="245"/>
      <c r="SRW136" s="245"/>
      <c r="SRX136" s="245"/>
      <c r="SRY136" s="245"/>
      <c r="SRZ136" s="245"/>
      <c r="SSA136" s="245"/>
      <c r="SSB136" s="245"/>
      <c r="SSC136" s="245"/>
      <c r="SSD136" s="245"/>
      <c r="SSE136" s="245"/>
      <c r="SSF136" s="245"/>
      <c r="SSG136" s="245"/>
      <c r="SSH136" s="245"/>
      <c r="SSI136" s="245"/>
      <c r="SSJ136" s="245"/>
      <c r="SSK136" s="245"/>
      <c r="SSL136" s="245"/>
      <c r="SSM136" s="245"/>
      <c r="SSN136" s="245"/>
      <c r="SSO136" s="245"/>
      <c r="SSP136" s="245"/>
      <c r="SSQ136" s="245"/>
      <c r="SSR136" s="245"/>
      <c r="SSS136" s="245"/>
      <c r="SST136" s="245"/>
      <c r="SSU136" s="245"/>
      <c r="SSV136" s="245"/>
      <c r="SSW136" s="245"/>
      <c r="SSX136" s="245"/>
      <c r="SSY136" s="245"/>
      <c r="SSZ136" s="245"/>
      <c r="STA136" s="245"/>
      <c r="STB136" s="245"/>
      <c r="STC136" s="245"/>
      <c r="STD136" s="245"/>
      <c r="STE136" s="245"/>
      <c r="STF136" s="245"/>
      <c r="STG136" s="245"/>
      <c r="STH136" s="245"/>
      <c r="STI136" s="245"/>
      <c r="STJ136" s="245"/>
      <c r="STK136" s="245"/>
      <c r="STL136" s="245"/>
      <c r="STM136" s="245"/>
      <c r="STN136" s="245"/>
      <c r="STO136" s="245"/>
      <c r="STP136" s="245"/>
      <c r="STQ136" s="245"/>
      <c r="STR136" s="245"/>
      <c r="STS136" s="245"/>
      <c r="STT136" s="245"/>
      <c r="STU136" s="245"/>
      <c r="STV136" s="245"/>
      <c r="STW136" s="245"/>
      <c r="STX136" s="245"/>
      <c r="STY136" s="245"/>
      <c r="STZ136" s="245"/>
      <c r="SUA136" s="245"/>
      <c r="SUB136" s="245"/>
      <c r="SUC136" s="245"/>
      <c r="SUD136" s="245"/>
      <c r="SUE136" s="245"/>
      <c r="SUF136" s="245"/>
      <c r="SUG136" s="245"/>
      <c r="SUH136" s="245"/>
      <c r="SUI136" s="245"/>
      <c r="SUJ136" s="245"/>
      <c r="SUK136" s="245"/>
      <c r="SUL136" s="245"/>
      <c r="SUM136" s="245"/>
      <c r="SUN136" s="245"/>
      <c r="SUO136" s="245"/>
      <c r="SUP136" s="245"/>
      <c r="SUQ136" s="245"/>
      <c r="SUR136" s="245"/>
      <c r="SUS136" s="245"/>
      <c r="SUT136" s="245"/>
      <c r="SUU136" s="245"/>
      <c r="SUV136" s="245"/>
      <c r="SUW136" s="245"/>
      <c r="SUX136" s="245"/>
      <c r="SUY136" s="245"/>
      <c r="SUZ136" s="245"/>
      <c r="SVA136" s="245"/>
      <c r="SVB136" s="245"/>
      <c r="SVC136" s="245"/>
      <c r="SVD136" s="245"/>
      <c r="SVE136" s="245"/>
      <c r="SVF136" s="245"/>
      <c r="SVG136" s="245"/>
      <c r="SVH136" s="245"/>
      <c r="SVI136" s="245"/>
      <c r="SVJ136" s="245"/>
      <c r="SVK136" s="245"/>
      <c r="SVL136" s="245"/>
      <c r="SVM136" s="245"/>
      <c r="SVN136" s="245"/>
      <c r="SVO136" s="245"/>
      <c r="SVP136" s="245"/>
      <c r="SVQ136" s="245"/>
      <c r="SVR136" s="245"/>
      <c r="SVS136" s="245"/>
      <c r="SVT136" s="245"/>
      <c r="SVU136" s="245"/>
      <c r="SVV136" s="245"/>
      <c r="SVW136" s="245"/>
      <c r="SVX136" s="245"/>
      <c r="SVY136" s="245"/>
      <c r="SVZ136" s="245"/>
      <c r="SWA136" s="245"/>
      <c r="SWB136" s="245"/>
      <c r="SWC136" s="245"/>
      <c r="SWD136" s="245"/>
      <c r="SWE136" s="245"/>
      <c r="SWF136" s="245"/>
      <c r="SWG136" s="245"/>
      <c r="SWH136" s="245"/>
      <c r="SWI136" s="245"/>
      <c r="SWJ136" s="245"/>
      <c r="SWK136" s="245"/>
      <c r="SWL136" s="245"/>
      <c r="SWM136" s="245"/>
      <c r="SWN136" s="245"/>
      <c r="SWO136" s="245"/>
      <c r="SWP136" s="245"/>
      <c r="SWQ136" s="245"/>
      <c r="SWR136" s="245"/>
      <c r="SWS136" s="245"/>
      <c r="SWT136" s="245"/>
      <c r="SWU136" s="245"/>
      <c r="SWV136" s="245"/>
      <c r="SWW136" s="245"/>
      <c r="SWX136" s="245"/>
      <c r="SWY136" s="245"/>
      <c r="SWZ136" s="245"/>
      <c r="SXA136" s="245"/>
      <c r="SXB136" s="245"/>
      <c r="SXC136" s="245"/>
      <c r="SXD136" s="245"/>
      <c r="SXE136" s="245"/>
      <c r="SXF136" s="245"/>
      <c r="SXG136" s="245"/>
      <c r="SXH136" s="245"/>
      <c r="SXI136" s="245"/>
      <c r="SXJ136" s="245"/>
      <c r="SXK136" s="245"/>
      <c r="SXL136" s="245"/>
      <c r="SXM136" s="245"/>
      <c r="SXN136" s="245"/>
      <c r="SXO136" s="245"/>
      <c r="SXP136" s="245"/>
      <c r="SXQ136" s="245"/>
      <c r="SXR136" s="245"/>
      <c r="SXS136" s="245"/>
      <c r="SXT136" s="245"/>
      <c r="SXU136" s="245"/>
      <c r="SXV136" s="245"/>
      <c r="SXW136" s="245"/>
      <c r="SXX136" s="245"/>
      <c r="SXY136" s="245"/>
      <c r="SXZ136" s="245"/>
      <c r="SYA136" s="245"/>
      <c r="SYB136" s="245"/>
      <c r="SYC136" s="245"/>
      <c r="SYD136" s="245"/>
      <c r="SYE136" s="245"/>
      <c r="SYF136" s="245"/>
      <c r="SYG136" s="245"/>
      <c r="SYH136" s="245"/>
      <c r="SYI136" s="245"/>
      <c r="SYJ136" s="245"/>
      <c r="SYK136" s="245"/>
      <c r="SYL136" s="245"/>
      <c r="SYM136" s="245"/>
      <c r="SYN136" s="245"/>
      <c r="SYO136" s="245"/>
      <c r="SYP136" s="245"/>
      <c r="SYQ136" s="245"/>
      <c r="SYR136" s="245"/>
      <c r="SYS136" s="245"/>
      <c r="SYT136" s="245"/>
      <c r="SYU136" s="245"/>
      <c r="SYV136" s="245"/>
      <c r="SYW136" s="245"/>
      <c r="SYX136" s="245"/>
      <c r="SYY136" s="245"/>
      <c r="SYZ136" s="245"/>
      <c r="SZA136" s="245"/>
      <c r="SZB136" s="245"/>
      <c r="SZC136" s="245"/>
      <c r="SZD136" s="245"/>
      <c r="SZE136" s="245"/>
      <c r="SZF136" s="245"/>
      <c r="SZG136" s="245"/>
      <c r="SZH136" s="245"/>
      <c r="SZI136" s="245"/>
      <c r="SZJ136" s="245"/>
      <c r="SZK136" s="245"/>
      <c r="SZL136" s="245"/>
      <c r="SZM136" s="245"/>
      <c r="SZN136" s="245"/>
      <c r="SZO136" s="245"/>
      <c r="SZP136" s="245"/>
      <c r="SZQ136" s="245"/>
      <c r="SZR136" s="245"/>
      <c r="SZS136" s="245"/>
      <c r="SZT136" s="245"/>
      <c r="SZU136" s="245"/>
      <c r="SZV136" s="245"/>
      <c r="SZW136" s="245"/>
      <c r="SZX136" s="245"/>
      <c r="SZY136" s="245"/>
      <c r="SZZ136" s="245"/>
      <c r="TAA136" s="245"/>
      <c r="TAB136" s="245"/>
      <c r="TAC136" s="245"/>
      <c r="TAD136" s="245"/>
      <c r="TAE136" s="245"/>
      <c r="TAF136" s="245"/>
      <c r="TAG136" s="245"/>
      <c r="TAH136" s="245"/>
      <c r="TAI136" s="245"/>
      <c r="TAJ136" s="245"/>
      <c r="TAK136" s="245"/>
      <c r="TAL136" s="245"/>
      <c r="TAM136" s="245"/>
      <c r="TAN136" s="245"/>
      <c r="TAO136" s="245"/>
      <c r="TAP136" s="245"/>
      <c r="TAQ136" s="245"/>
      <c r="TAR136" s="245"/>
      <c r="TAS136" s="245"/>
      <c r="TAT136" s="245"/>
      <c r="TAU136" s="245"/>
      <c r="TAV136" s="245"/>
      <c r="TAW136" s="245"/>
      <c r="TAX136" s="245"/>
      <c r="TAY136" s="245"/>
      <c r="TAZ136" s="245"/>
      <c r="TBA136" s="245"/>
      <c r="TBB136" s="245"/>
      <c r="TBC136" s="245"/>
      <c r="TBD136" s="245"/>
      <c r="TBE136" s="245"/>
      <c r="TBF136" s="245"/>
      <c r="TBG136" s="245"/>
      <c r="TBH136" s="245"/>
      <c r="TBI136" s="245"/>
      <c r="TBJ136" s="245"/>
      <c r="TBK136" s="245"/>
      <c r="TBL136" s="245"/>
      <c r="TBM136" s="245"/>
      <c r="TBN136" s="245"/>
      <c r="TBO136" s="245"/>
      <c r="TBP136" s="245"/>
      <c r="TBQ136" s="245"/>
      <c r="TBR136" s="245"/>
      <c r="TBS136" s="245"/>
      <c r="TBT136" s="245"/>
      <c r="TBU136" s="245"/>
      <c r="TBV136" s="245"/>
      <c r="TBW136" s="245"/>
      <c r="TBX136" s="245"/>
      <c r="TBY136" s="245"/>
      <c r="TBZ136" s="245"/>
      <c r="TCA136" s="245"/>
      <c r="TCB136" s="245"/>
      <c r="TCC136" s="245"/>
      <c r="TCD136" s="245"/>
      <c r="TCE136" s="245"/>
      <c r="TCF136" s="245"/>
      <c r="TCG136" s="245"/>
      <c r="TCH136" s="245"/>
      <c r="TCI136" s="245"/>
      <c r="TCJ136" s="245"/>
      <c r="TCK136" s="245"/>
      <c r="TCL136" s="245"/>
      <c r="TCM136" s="245"/>
      <c r="TCN136" s="245"/>
      <c r="TCO136" s="245"/>
      <c r="TCP136" s="245"/>
      <c r="TCQ136" s="245"/>
      <c r="TCR136" s="245"/>
      <c r="TCS136" s="245"/>
      <c r="TCT136" s="245"/>
      <c r="TCU136" s="245"/>
      <c r="TCV136" s="245"/>
      <c r="TCW136" s="245"/>
      <c r="TCX136" s="245"/>
      <c r="TCY136" s="245"/>
      <c r="TCZ136" s="245"/>
      <c r="TDA136" s="245"/>
      <c r="TDB136" s="245"/>
      <c r="TDC136" s="245"/>
      <c r="TDD136" s="245"/>
      <c r="TDE136" s="245"/>
      <c r="TDF136" s="245"/>
      <c r="TDG136" s="245"/>
      <c r="TDH136" s="245"/>
      <c r="TDI136" s="245"/>
      <c r="TDJ136" s="245"/>
      <c r="TDK136" s="245"/>
      <c r="TDL136" s="245"/>
      <c r="TDM136" s="245"/>
      <c r="TDN136" s="245"/>
      <c r="TDO136" s="245"/>
      <c r="TDP136" s="245"/>
      <c r="TDQ136" s="245"/>
      <c r="TDR136" s="245"/>
      <c r="TDS136" s="245"/>
      <c r="TDT136" s="245"/>
      <c r="TDU136" s="245"/>
      <c r="TDV136" s="245"/>
      <c r="TDW136" s="245"/>
      <c r="TDX136" s="245"/>
      <c r="TDY136" s="245"/>
      <c r="TDZ136" s="245"/>
      <c r="TEA136" s="245"/>
      <c r="TEB136" s="245"/>
      <c r="TEC136" s="245"/>
      <c r="TED136" s="245"/>
      <c r="TEE136" s="245"/>
      <c r="TEF136" s="245"/>
      <c r="TEG136" s="245"/>
      <c r="TEH136" s="245"/>
      <c r="TEI136" s="245"/>
      <c r="TEJ136" s="245"/>
      <c r="TEK136" s="245"/>
      <c r="TEL136" s="245"/>
      <c r="TEM136" s="245"/>
      <c r="TEN136" s="245"/>
      <c r="TEO136" s="245"/>
      <c r="TEP136" s="245"/>
      <c r="TEQ136" s="245"/>
      <c r="TER136" s="245"/>
      <c r="TES136" s="245"/>
      <c r="TET136" s="245"/>
      <c r="TEU136" s="245"/>
      <c r="TEV136" s="245"/>
      <c r="TEW136" s="245"/>
      <c r="TEX136" s="245"/>
      <c r="TEY136" s="245"/>
      <c r="TEZ136" s="245"/>
      <c r="TFA136" s="245"/>
      <c r="TFB136" s="245"/>
      <c r="TFC136" s="245"/>
      <c r="TFD136" s="245"/>
      <c r="TFE136" s="245"/>
      <c r="TFF136" s="245"/>
      <c r="TFG136" s="245"/>
      <c r="TFH136" s="245"/>
      <c r="TFI136" s="245"/>
      <c r="TFJ136" s="245"/>
      <c r="TFK136" s="245"/>
      <c r="TFL136" s="245"/>
      <c r="TFM136" s="245"/>
      <c r="TFN136" s="245"/>
      <c r="TFO136" s="245"/>
      <c r="TFP136" s="245"/>
      <c r="TFQ136" s="245"/>
      <c r="TFR136" s="245"/>
      <c r="TFS136" s="245"/>
      <c r="TFT136" s="245"/>
      <c r="TFU136" s="245"/>
      <c r="TFV136" s="245"/>
      <c r="TFW136" s="245"/>
      <c r="TFX136" s="245"/>
      <c r="TFY136" s="245"/>
      <c r="TFZ136" s="245"/>
      <c r="TGA136" s="245"/>
      <c r="TGB136" s="245"/>
      <c r="TGC136" s="245"/>
      <c r="TGD136" s="245"/>
      <c r="TGE136" s="245"/>
      <c r="TGF136" s="245"/>
      <c r="TGG136" s="245"/>
      <c r="TGH136" s="245"/>
      <c r="TGI136" s="245"/>
      <c r="TGJ136" s="245"/>
      <c r="TGK136" s="245"/>
      <c r="TGL136" s="245"/>
      <c r="TGM136" s="245"/>
      <c r="TGN136" s="245"/>
      <c r="TGO136" s="245"/>
      <c r="TGP136" s="245"/>
      <c r="TGQ136" s="245"/>
      <c r="TGR136" s="245"/>
      <c r="TGS136" s="245"/>
      <c r="TGT136" s="245"/>
      <c r="TGU136" s="245"/>
      <c r="TGV136" s="245"/>
      <c r="TGW136" s="245"/>
      <c r="TGX136" s="245"/>
      <c r="TGY136" s="245"/>
      <c r="TGZ136" s="245"/>
      <c r="THA136" s="245"/>
      <c r="THB136" s="245"/>
      <c r="THC136" s="245"/>
      <c r="THD136" s="245"/>
      <c r="THE136" s="245"/>
      <c r="THF136" s="245"/>
      <c r="THG136" s="245"/>
      <c r="THH136" s="245"/>
      <c r="THI136" s="245"/>
      <c r="THJ136" s="245"/>
      <c r="THK136" s="245"/>
      <c r="THL136" s="245"/>
      <c r="THM136" s="245"/>
      <c r="THN136" s="245"/>
      <c r="THO136" s="245"/>
      <c r="THP136" s="245"/>
      <c r="THQ136" s="245"/>
      <c r="THR136" s="245"/>
      <c r="THS136" s="245"/>
      <c r="THT136" s="245"/>
      <c r="THU136" s="245"/>
      <c r="THV136" s="245"/>
      <c r="THW136" s="245"/>
      <c r="THX136" s="245"/>
      <c r="THY136" s="245"/>
      <c r="THZ136" s="245"/>
      <c r="TIA136" s="245"/>
      <c r="TIB136" s="245"/>
      <c r="TIC136" s="245"/>
      <c r="TID136" s="245"/>
      <c r="TIE136" s="245"/>
      <c r="TIF136" s="245"/>
      <c r="TIG136" s="245"/>
      <c r="TIH136" s="245"/>
      <c r="TII136" s="245"/>
      <c r="TIJ136" s="245"/>
      <c r="TIK136" s="245"/>
      <c r="TIL136" s="245"/>
      <c r="TIM136" s="245"/>
      <c r="TIN136" s="245"/>
      <c r="TIO136" s="245"/>
      <c r="TIP136" s="245"/>
      <c r="TIQ136" s="245"/>
      <c r="TIR136" s="245"/>
      <c r="TIS136" s="245"/>
      <c r="TIT136" s="245"/>
      <c r="TIU136" s="245"/>
      <c r="TIV136" s="245"/>
      <c r="TIW136" s="245"/>
      <c r="TIX136" s="245"/>
      <c r="TIY136" s="245"/>
      <c r="TIZ136" s="245"/>
      <c r="TJA136" s="245"/>
      <c r="TJB136" s="245"/>
      <c r="TJC136" s="245"/>
      <c r="TJD136" s="245"/>
      <c r="TJE136" s="245"/>
      <c r="TJF136" s="245"/>
      <c r="TJG136" s="245"/>
      <c r="TJH136" s="245"/>
      <c r="TJI136" s="245"/>
      <c r="TJJ136" s="245"/>
      <c r="TJK136" s="245"/>
      <c r="TJL136" s="245"/>
      <c r="TJM136" s="245"/>
      <c r="TJN136" s="245"/>
      <c r="TJO136" s="245"/>
      <c r="TJP136" s="245"/>
      <c r="TJQ136" s="245"/>
      <c r="TJR136" s="245"/>
      <c r="TJS136" s="245"/>
      <c r="TJT136" s="245"/>
      <c r="TJU136" s="245"/>
      <c r="TJV136" s="245"/>
      <c r="TJW136" s="245"/>
      <c r="TJX136" s="245"/>
      <c r="TJY136" s="245"/>
      <c r="TJZ136" s="245"/>
      <c r="TKA136" s="245"/>
      <c r="TKB136" s="245"/>
      <c r="TKC136" s="245"/>
      <c r="TKD136" s="245"/>
      <c r="TKE136" s="245"/>
      <c r="TKF136" s="245"/>
      <c r="TKG136" s="245"/>
      <c r="TKH136" s="245"/>
      <c r="TKI136" s="245"/>
      <c r="TKJ136" s="245"/>
      <c r="TKK136" s="245"/>
      <c r="TKL136" s="245"/>
      <c r="TKM136" s="245"/>
      <c r="TKN136" s="245"/>
      <c r="TKO136" s="245"/>
      <c r="TKP136" s="245"/>
      <c r="TKQ136" s="245"/>
      <c r="TKR136" s="245"/>
      <c r="TKS136" s="245"/>
      <c r="TKT136" s="245"/>
      <c r="TKU136" s="245"/>
      <c r="TKV136" s="245"/>
      <c r="TKW136" s="245"/>
      <c r="TKX136" s="245"/>
      <c r="TKY136" s="245"/>
      <c r="TKZ136" s="245"/>
      <c r="TLA136" s="245"/>
      <c r="TLB136" s="245"/>
      <c r="TLC136" s="245"/>
      <c r="TLD136" s="245"/>
      <c r="TLE136" s="245"/>
      <c r="TLF136" s="245"/>
      <c r="TLG136" s="245"/>
      <c r="TLH136" s="245"/>
      <c r="TLI136" s="245"/>
      <c r="TLJ136" s="245"/>
      <c r="TLK136" s="245"/>
      <c r="TLL136" s="245"/>
      <c r="TLM136" s="245"/>
      <c r="TLN136" s="245"/>
      <c r="TLO136" s="245"/>
      <c r="TLP136" s="245"/>
      <c r="TLQ136" s="245"/>
      <c r="TLR136" s="245"/>
      <c r="TLS136" s="245"/>
      <c r="TLT136" s="245"/>
      <c r="TLU136" s="245"/>
      <c r="TLV136" s="245"/>
      <c r="TLW136" s="245"/>
      <c r="TLX136" s="245"/>
      <c r="TLY136" s="245"/>
      <c r="TLZ136" s="245"/>
      <c r="TMA136" s="245"/>
      <c r="TMB136" s="245"/>
      <c r="TMC136" s="245"/>
      <c r="TMD136" s="245"/>
      <c r="TME136" s="245"/>
      <c r="TMF136" s="245"/>
      <c r="TMG136" s="245"/>
      <c r="TMH136" s="245"/>
      <c r="TMI136" s="245"/>
      <c r="TMJ136" s="245"/>
      <c r="TMK136" s="245"/>
      <c r="TML136" s="245"/>
      <c r="TMM136" s="245"/>
      <c r="TMN136" s="245"/>
      <c r="TMO136" s="245"/>
      <c r="TMP136" s="245"/>
      <c r="TMQ136" s="245"/>
      <c r="TMR136" s="245"/>
      <c r="TMS136" s="245"/>
      <c r="TMT136" s="245"/>
      <c r="TMU136" s="245"/>
      <c r="TMV136" s="245"/>
      <c r="TMW136" s="245"/>
      <c r="TMX136" s="245"/>
      <c r="TMY136" s="245"/>
      <c r="TMZ136" s="245"/>
      <c r="TNA136" s="245"/>
      <c r="TNB136" s="245"/>
      <c r="TNC136" s="245"/>
      <c r="TND136" s="245"/>
      <c r="TNE136" s="245"/>
      <c r="TNF136" s="245"/>
      <c r="TNG136" s="245"/>
      <c r="TNH136" s="245"/>
      <c r="TNI136" s="245"/>
      <c r="TNJ136" s="245"/>
      <c r="TNK136" s="245"/>
      <c r="TNL136" s="245"/>
      <c r="TNM136" s="245"/>
      <c r="TNN136" s="245"/>
      <c r="TNO136" s="245"/>
      <c r="TNP136" s="245"/>
      <c r="TNQ136" s="245"/>
      <c r="TNR136" s="245"/>
      <c r="TNS136" s="245"/>
      <c r="TNT136" s="245"/>
      <c r="TNU136" s="245"/>
      <c r="TNV136" s="245"/>
      <c r="TNW136" s="245"/>
      <c r="TNX136" s="245"/>
      <c r="TNY136" s="245"/>
      <c r="TNZ136" s="245"/>
      <c r="TOA136" s="245"/>
      <c r="TOB136" s="245"/>
      <c r="TOC136" s="245"/>
      <c r="TOD136" s="245"/>
      <c r="TOE136" s="245"/>
      <c r="TOF136" s="245"/>
      <c r="TOG136" s="245"/>
      <c r="TOH136" s="245"/>
      <c r="TOI136" s="245"/>
      <c r="TOJ136" s="245"/>
      <c r="TOK136" s="245"/>
      <c r="TOL136" s="245"/>
      <c r="TOM136" s="245"/>
      <c r="TON136" s="245"/>
      <c r="TOO136" s="245"/>
      <c r="TOP136" s="245"/>
      <c r="TOQ136" s="245"/>
      <c r="TOR136" s="245"/>
      <c r="TOS136" s="245"/>
      <c r="TOT136" s="245"/>
      <c r="TOU136" s="245"/>
      <c r="TOV136" s="245"/>
      <c r="TOW136" s="245"/>
      <c r="TOX136" s="245"/>
      <c r="TOY136" s="245"/>
      <c r="TOZ136" s="245"/>
      <c r="TPA136" s="245"/>
      <c r="TPB136" s="245"/>
      <c r="TPC136" s="245"/>
      <c r="TPD136" s="245"/>
      <c r="TPE136" s="245"/>
      <c r="TPF136" s="245"/>
      <c r="TPG136" s="245"/>
      <c r="TPH136" s="245"/>
      <c r="TPI136" s="245"/>
      <c r="TPJ136" s="245"/>
      <c r="TPK136" s="245"/>
      <c r="TPL136" s="245"/>
      <c r="TPM136" s="245"/>
      <c r="TPN136" s="245"/>
      <c r="TPO136" s="245"/>
      <c r="TPP136" s="245"/>
      <c r="TPQ136" s="245"/>
      <c r="TPR136" s="245"/>
      <c r="TPS136" s="245"/>
      <c r="TPT136" s="245"/>
      <c r="TPU136" s="245"/>
      <c r="TPV136" s="245"/>
      <c r="TPW136" s="245"/>
      <c r="TPX136" s="245"/>
      <c r="TPY136" s="245"/>
      <c r="TPZ136" s="245"/>
      <c r="TQA136" s="245"/>
      <c r="TQB136" s="245"/>
      <c r="TQC136" s="245"/>
      <c r="TQD136" s="245"/>
      <c r="TQE136" s="245"/>
      <c r="TQF136" s="245"/>
      <c r="TQG136" s="245"/>
      <c r="TQH136" s="245"/>
      <c r="TQI136" s="245"/>
      <c r="TQJ136" s="245"/>
      <c r="TQK136" s="245"/>
      <c r="TQL136" s="245"/>
      <c r="TQM136" s="245"/>
      <c r="TQN136" s="245"/>
      <c r="TQO136" s="245"/>
      <c r="TQP136" s="245"/>
      <c r="TQQ136" s="245"/>
      <c r="TQR136" s="245"/>
      <c r="TQS136" s="245"/>
      <c r="TQT136" s="245"/>
      <c r="TQU136" s="245"/>
      <c r="TQV136" s="245"/>
      <c r="TQW136" s="245"/>
      <c r="TQX136" s="245"/>
      <c r="TQY136" s="245"/>
      <c r="TQZ136" s="245"/>
      <c r="TRA136" s="245"/>
      <c r="TRB136" s="245"/>
      <c r="TRC136" s="245"/>
      <c r="TRD136" s="245"/>
      <c r="TRE136" s="245"/>
      <c r="TRF136" s="245"/>
      <c r="TRG136" s="245"/>
      <c r="TRH136" s="245"/>
      <c r="TRI136" s="245"/>
      <c r="TRJ136" s="245"/>
      <c r="TRK136" s="245"/>
      <c r="TRL136" s="245"/>
      <c r="TRM136" s="245"/>
      <c r="TRN136" s="245"/>
      <c r="TRO136" s="245"/>
      <c r="TRP136" s="245"/>
      <c r="TRQ136" s="245"/>
      <c r="TRR136" s="245"/>
      <c r="TRS136" s="245"/>
      <c r="TRT136" s="245"/>
      <c r="TRU136" s="245"/>
      <c r="TRV136" s="245"/>
      <c r="TRW136" s="245"/>
      <c r="TRX136" s="245"/>
      <c r="TRY136" s="245"/>
      <c r="TRZ136" s="245"/>
      <c r="TSA136" s="245"/>
      <c r="TSB136" s="245"/>
      <c r="TSC136" s="245"/>
      <c r="TSD136" s="245"/>
      <c r="TSE136" s="245"/>
      <c r="TSF136" s="245"/>
      <c r="TSG136" s="245"/>
      <c r="TSH136" s="245"/>
      <c r="TSI136" s="245"/>
      <c r="TSJ136" s="245"/>
      <c r="TSK136" s="245"/>
      <c r="TSL136" s="245"/>
      <c r="TSM136" s="245"/>
      <c r="TSN136" s="245"/>
      <c r="TSO136" s="245"/>
      <c r="TSP136" s="245"/>
      <c r="TSQ136" s="245"/>
      <c r="TSR136" s="245"/>
      <c r="TSS136" s="245"/>
      <c r="TST136" s="245"/>
      <c r="TSU136" s="245"/>
      <c r="TSV136" s="245"/>
      <c r="TSW136" s="245"/>
      <c r="TSX136" s="245"/>
      <c r="TSY136" s="245"/>
      <c r="TSZ136" s="245"/>
      <c r="TTA136" s="245"/>
      <c r="TTB136" s="245"/>
      <c r="TTC136" s="245"/>
      <c r="TTD136" s="245"/>
      <c r="TTE136" s="245"/>
      <c r="TTF136" s="245"/>
      <c r="TTG136" s="245"/>
      <c r="TTH136" s="245"/>
      <c r="TTI136" s="245"/>
      <c r="TTJ136" s="245"/>
      <c r="TTK136" s="245"/>
      <c r="TTL136" s="245"/>
      <c r="TTM136" s="245"/>
      <c r="TTN136" s="245"/>
      <c r="TTO136" s="245"/>
      <c r="TTP136" s="245"/>
      <c r="TTQ136" s="245"/>
      <c r="TTR136" s="245"/>
      <c r="TTS136" s="245"/>
      <c r="TTT136" s="245"/>
      <c r="TTU136" s="245"/>
      <c r="TTV136" s="245"/>
      <c r="TTW136" s="245"/>
      <c r="TTX136" s="245"/>
      <c r="TTY136" s="245"/>
      <c r="TTZ136" s="245"/>
      <c r="TUA136" s="245"/>
      <c r="TUB136" s="245"/>
      <c r="TUC136" s="245"/>
      <c r="TUD136" s="245"/>
      <c r="TUE136" s="245"/>
      <c r="TUF136" s="245"/>
      <c r="TUG136" s="245"/>
      <c r="TUH136" s="245"/>
      <c r="TUI136" s="245"/>
      <c r="TUJ136" s="245"/>
      <c r="TUK136" s="245"/>
      <c r="TUL136" s="245"/>
      <c r="TUM136" s="245"/>
      <c r="TUN136" s="245"/>
      <c r="TUO136" s="245"/>
      <c r="TUP136" s="245"/>
      <c r="TUQ136" s="245"/>
      <c r="TUR136" s="245"/>
      <c r="TUS136" s="245"/>
      <c r="TUT136" s="245"/>
      <c r="TUU136" s="245"/>
      <c r="TUV136" s="245"/>
      <c r="TUW136" s="245"/>
      <c r="TUX136" s="245"/>
      <c r="TUY136" s="245"/>
      <c r="TUZ136" s="245"/>
      <c r="TVA136" s="245"/>
      <c r="TVB136" s="245"/>
      <c r="TVC136" s="245"/>
      <c r="TVD136" s="245"/>
      <c r="TVE136" s="245"/>
      <c r="TVF136" s="245"/>
      <c r="TVG136" s="245"/>
      <c r="TVH136" s="245"/>
      <c r="TVI136" s="245"/>
      <c r="TVJ136" s="245"/>
      <c r="TVK136" s="245"/>
      <c r="TVL136" s="245"/>
      <c r="TVM136" s="245"/>
      <c r="TVN136" s="245"/>
      <c r="TVO136" s="245"/>
      <c r="TVP136" s="245"/>
      <c r="TVQ136" s="245"/>
      <c r="TVR136" s="245"/>
      <c r="TVS136" s="245"/>
      <c r="TVT136" s="245"/>
      <c r="TVU136" s="245"/>
      <c r="TVV136" s="245"/>
      <c r="TVW136" s="245"/>
      <c r="TVX136" s="245"/>
      <c r="TVY136" s="245"/>
      <c r="TVZ136" s="245"/>
      <c r="TWA136" s="245"/>
      <c r="TWB136" s="245"/>
      <c r="TWC136" s="245"/>
      <c r="TWD136" s="245"/>
      <c r="TWE136" s="245"/>
      <c r="TWF136" s="245"/>
      <c r="TWG136" s="245"/>
      <c r="TWH136" s="245"/>
      <c r="TWI136" s="245"/>
      <c r="TWJ136" s="245"/>
      <c r="TWK136" s="245"/>
      <c r="TWL136" s="245"/>
      <c r="TWM136" s="245"/>
      <c r="TWN136" s="245"/>
      <c r="TWO136" s="245"/>
      <c r="TWP136" s="245"/>
      <c r="TWQ136" s="245"/>
      <c r="TWR136" s="245"/>
      <c r="TWS136" s="245"/>
      <c r="TWT136" s="245"/>
      <c r="TWU136" s="245"/>
      <c r="TWV136" s="245"/>
      <c r="TWW136" s="245"/>
      <c r="TWX136" s="245"/>
      <c r="TWY136" s="245"/>
      <c r="TWZ136" s="245"/>
      <c r="TXA136" s="245"/>
      <c r="TXB136" s="245"/>
      <c r="TXC136" s="245"/>
      <c r="TXD136" s="245"/>
      <c r="TXE136" s="245"/>
      <c r="TXF136" s="245"/>
      <c r="TXG136" s="245"/>
      <c r="TXH136" s="245"/>
      <c r="TXI136" s="245"/>
      <c r="TXJ136" s="245"/>
      <c r="TXK136" s="245"/>
      <c r="TXL136" s="245"/>
      <c r="TXM136" s="245"/>
      <c r="TXN136" s="245"/>
      <c r="TXO136" s="245"/>
      <c r="TXP136" s="245"/>
      <c r="TXQ136" s="245"/>
      <c r="TXR136" s="245"/>
      <c r="TXS136" s="245"/>
      <c r="TXT136" s="245"/>
      <c r="TXU136" s="245"/>
      <c r="TXV136" s="245"/>
      <c r="TXW136" s="245"/>
      <c r="TXX136" s="245"/>
      <c r="TXY136" s="245"/>
      <c r="TXZ136" s="245"/>
      <c r="TYA136" s="245"/>
      <c r="TYB136" s="245"/>
      <c r="TYC136" s="245"/>
      <c r="TYD136" s="245"/>
      <c r="TYE136" s="245"/>
      <c r="TYF136" s="245"/>
      <c r="TYG136" s="245"/>
      <c r="TYH136" s="245"/>
      <c r="TYI136" s="245"/>
      <c r="TYJ136" s="245"/>
      <c r="TYK136" s="245"/>
      <c r="TYL136" s="245"/>
      <c r="TYM136" s="245"/>
      <c r="TYN136" s="245"/>
      <c r="TYO136" s="245"/>
      <c r="TYP136" s="245"/>
      <c r="TYQ136" s="245"/>
      <c r="TYR136" s="245"/>
      <c r="TYS136" s="245"/>
      <c r="TYT136" s="245"/>
      <c r="TYU136" s="245"/>
      <c r="TYV136" s="245"/>
      <c r="TYW136" s="245"/>
      <c r="TYX136" s="245"/>
      <c r="TYY136" s="245"/>
      <c r="TYZ136" s="245"/>
      <c r="TZA136" s="245"/>
      <c r="TZB136" s="245"/>
      <c r="TZC136" s="245"/>
      <c r="TZD136" s="245"/>
      <c r="TZE136" s="245"/>
      <c r="TZF136" s="245"/>
      <c r="TZG136" s="245"/>
      <c r="TZH136" s="245"/>
      <c r="TZI136" s="245"/>
      <c r="TZJ136" s="245"/>
      <c r="TZK136" s="245"/>
      <c r="TZL136" s="245"/>
      <c r="TZM136" s="245"/>
      <c r="TZN136" s="245"/>
      <c r="TZO136" s="245"/>
      <c r="TZP136" s="245"/>
      <c r="TZQ136" s="245"/>
      <c r="TZR136" s="245"/>
      <c r="TZS136" s="245"/>
      <c r="TZT136" s="245"/>
      <c r="TZU136" s="245"/>
      <c r="TZV136" s="245"/>
      <c r="TZW136" s="245"/>
      <c r="TZX136" s="245"/>
      <c r="TZY136" s="245"/>
      <c r="TZZ136" s="245"/>
      <c r="UAA136" s="245"/>
      <c r="UAB136" s="245"/>
      <c r="UAC136" s="245"/>
      <c r="UAD136" s="245"/>
      <c r="UAE136" s="245"/>
      <c r="UAF136" s="245"/>
      <c r="UAG136" s="245"/>
      <c r="UAH136" s="245"/>
      <c r="UAI136" s="245"/>
      <c r="UAJ136" s="245"/>
      <c r="UAK136" s="245"/>
      <c r="UAL136" s="245"/>
      <c r="UAM136" s="245"/>
      <c r="UAN136" s="245"/>
      <c r="UAO136" s="245"/>
      <c r="UAP136" s="245"/>
      <c r="UAQ136" s="245"/>
      <c r="UAR136" s="245"/>
      <c r="UAS136" s="245"/>
      <c r="UAT136" s="245"/>
      <c r="UAU136" s="245"/>
      <c r="UAV136" s="245"/>
      <c r="UAW136" s="245"/>
      <c r="UAX136" s="245"/>
      <c r="UAY136" s="245"/>
      <c r="UAZ136" s="245"/>
      <c r="UBA136" s="245"/>
      <c r="UBB136" s="245"/>
      <c r="UBC136" s="245"/>
      <c r="UBD136" s="245"/>
      <c r="UBE136" s="245"/>
      <c r="UBF136" s="245"/>
      <c r="UBG136" s="245"/>
      <c r="UBH136" s="245"/>
      <c r="UBI136" s="245"/>
      <c r="UBJ136" s="245"/>
      <c r="UBK136" s="245"/>
      <c r="UBL136" s="245"/>
      <c r="UBM136" s="245"/>
      <c r="UBN136" s="245"/>
      <c r="UBO136" s="245"/>
      <c r="UBP136" s="245"/>
      <c r="UBQ136" s="245"/>
      <c r="UBR136" s="245"/>
      <c r="UBS136" s="245"/>
      <c r="UBT136" s="245"/>
      <c r="UBU136" s="245"/>
      <c r="UBV136" s="245"/>
      <c r="UBW136" s="245"/>
      <c r="UBX136" s="245"/>
      <c r="UBY136" s="245"/>
      <c r="UBZ136" s="245"/>
      <c r="UCA136" s="245"/>
      <c r="UCB136" s="245"/>
      <c r="UCC136" s="245"/>
      <c r="UCD136" s="245"/>
      <c r="UCE136" s="245"/>
      <c r="UCF136" s="245"/>
      <c r="UCG136" s="245"/>
      <c r="UCH136" s="245"/>
      <c r="UCI136" s="245"/>
      <c r="UCJ136" s="245"/>
      <c r="UCK136" s="245"/>
      <c r="UCL136" s="245"/>
      <c r="UCM136" s="245"/>
      <c r="UCN136" s="245"/>
      <c r="UCO136" s="245"/>
      <c r="UCP136" s="245"/>
      <c r="UCQ136" s="245"/>
      <c r="UCR136" s="245"/>
      <c r="UCS136" s="245"/>
      <c r="UCT136" s="245"/>
      <c r="UCU136" s="245"/>
      <c r="UCV136" s="245"/>
      <c r="UCW136" s="245"/>
      <c r="UCX136" s="245"/>
      <c r="UCY136" s="245"/>
      <c r="UCZ136" s="245"/>
      <c r="UDA136" s="245"/>
      <c r="UDB136" s="245"/>
      <c r="UDC136" s="245"/>
      <c r="UDD136" s="245"/>
      <c r="UDE136" s="245"/>
      <c r="UDF136" s="245"/>
      <c r="UDG136" s="245"/>
      <c r="UDH136" s="245"/>
      <c r="UDI136" s="245"/>
      <c r="UDJ136" s="245"/>
      <c r="UDK136" s="245"/>
      <c r="UDL136" s="245"/>
      <c r="UDM136" s="245"/>
      <c r="UDN136" s="245"/>
      <c r="UDO136" s="245"/>
      <c r="UDP136" s="245"/>
      <c r="UDQ136" s="245"/>
      <c r="UDR136" s="245"/>
      <c r="UDS136" s="245"/>
      <c r="UDT136" s="245"/>
      <c r="UDU136" s="245"/>
      <c r="UDV136" s="245"/>
      <c r="UDW136" s="245"/>
      <c r="UDX136" s="245"/>
      <c r="UDY136" s="245"/>
      <c r="UDZ136" s="245"/>
      <c r="UEA136" s="245"/>
      <c r="UEB136" s="245"/>
      <c r="UEC136" s="245"/>
      <c r="UED136" s="245"/>
      <c r="UEE136" s="245"/>
      <c r="UEF136" s="245"/>
      <c r="UEG136" s="245"/>
      <c r="UEH136" s="245"/>
      <c r="UEI136" s="245"/>
      <c r="UEJ136" s="245"/>
      <c r="UEK136" s="245"/>
      <c r="UEL136" s="245"/>
      <c r="UEM136" s="245"/>
      <c r="UEN136" s="245"/>
      <c r="UEO136" s="245"/>
      <c r="UEP136" s="245"/>
      <c r="UEQ136" s="245"/>
      <c r="UER136" s="245"/>
      <c r="UES136" s="245"/>
      <c r="UET136" s="245"/>
      <c r="UEU136" s="245"/>
      <c r="UEV136" s="245"/>
      <c r="UEW136" s="245"/>
      <c r="UEX136" s="245"/>
      <c r="UEY136" s="245"/>
      <c r="UEZ136" s="245"/>
      <c r="UFA136" s="245"/>
      <c r="UFB136" s="245"/>
      <c r="UFC136" s="245"/>
      <c r="UFD136" s="245"/>
      <c r="UFE136" s="245"/>
      <c r="UFF136" s="245"/>
      <c r="UFG136" s="245"/>
      <c r="UFH136" s="245"/>
      <c r="UFI136" s="245"/>
      <c r="UFJ136" s="245"/>
      <c r="UFK136" s="245"/>
      <c r="UFL136" s="245"/>
      <c r="UFM136" s="245"/>
      <c r="UFN136" s="245"/>
      <c r="UFO136" s="245"/>
      <c r="UFP136" s="245"/>
      <c r="UFQ136" s="245"/>
      <c r="UFR136" s="245"/>
      <c r="UFS136" s="245"/>
      <c r="UFT136" s="245"/>
      <c r="UFU136" s="245"/>
      <c r="UFV136" s="245"/>
      <c r="UFW136" s="245"/>
      <c r="UFX136" s="245"/>
      <c r="UFY136" s="245"/>
      <c r="UFZ136" s="245"/>
      <c r="UGA136" s="245"/>
      <c r="UGB136" s="245"/>
      <c r="UGC136" s="245"/>
      <c r="UGD136" s="245"/>
      <c r="UGE136" s="245"/>
      <c r="UGF136" s="245"/>
      <c r="UGG136" s="245"/>
      <c r="UGH136" s="245"/>
      <c r="UGI136" s="245"/>
      <c r="UGJ136" s="245"/>
      <c r="UGK136" s="245"/>
      <c r="UGL136" s="245"/>
      <c r="UGM136" s="245"/>
      <c r="UGN136" s="245"/>
      <c r="UGO136" s="245"/>
      <c r="UGP136" s="245"/>
      <c r="UGQ136" s="245"/>
      <c r="UGR136" s="245"/>
      <c r="UGS136" s="245"/>
      <c r="UGT136" s="245"/>
      <c r="UGU136" s="245"/>
      <c r="UGV136" s="245"/>
      <c r="UGW136" s="245"/>
      <c r="UGX136" s="245"/>
      <c r="UGY136" s="245"/>
      <c r="UGZ136" s="245"/>
      <c r="UHA136" s="245"/>
      <c r="UHB136" s="245"/>
      <c r="UHC136" s="245"/>
      <c r="UHD136" s="245"/>
      <c r="UHE136" s="245"/>
      <c r="UHF136" s="245"/>
      <c r="UHG136" s="245"/>
      <c r="UHH136" s="245"/>
      <c r="UHI136" s="245"/>
      <c r="UHJ136" s="245"/>
      <c r="UHK136" s="245"/>
      <c r="UHL136" s="245"/>
      <c r="UHM136" s="245"/>
      <c r="UHN136" s="245"/>
      <c r="UHO136" s="245"/>
      <c r="UHP136" s="245"/>
      <c r="UHQ136" s="245"/>
      <c r="UHR136" s="245"/>
      <c r="UHS136" s="245"/>
      <c r="UHT136" s="245"/>
      <c r="UHU136" s="245"/>
      <c r="UHV136" s="245"/>
      <c r="UHW136" s="245"/>
      <c r="UHX136" s="245"/>
      <c r="UHY136" s="245"/>
      <c r="UHZ136" s="245"/>
      <c r="UIA136" s="245"/>
      <c r="UIB136" s="245"/>
      <c r="UIC136" s="245"/>
      <c r="UID136" s="245"/>
      <c r="UIE136" s="245"/>
      <c r="UIF136" s="245"/>
      <c r="UIG136" s="245"/>
      <c r="UIH136" s="245"/>
      <c r="UII136" s="245"/>
      <c r="UIJ136" s="245"/>
      <c r="UIK136" s="245"/>
      <c r="UIL136" s="245"/>
      <c r="UIM136" s="245"/>
      <c r="UIN136" s="245"/>
      <c r="UIO136" s="245"/>
      <c r="UIP136" s="245"/>
      <c r="UIQ136" s="245"/>
      <c r="UIR136" s="245"/>
      <c r="UIS136" s="245"/>
      <c r="UIT136" s="245"/>
      <c r="UIU136" s="245"/>
      <c r="UIV136" s="245"/>
      <c r="UIW136" s="245"/>
      <c r="UIX136" s="245"/>
      <c r="UIY136" s="245"/>
      <c r="UIZ136" s="245"/>
      <c r="UJA136" s="245"/>
      <c r="UJB136" s="245"/>
      <c r="UJC136" s="245"/>
      <c r="UJD136" s="245"/>
      <c r="UJE136" s="245"/>
      <c r="UJF136" s="245"/>
      <c r="UJG136" s="245"/>
      <c r="UJH136" s="245"/>
      <c r="UJI136" s="245"/>
      <c r="UJJ136" s="245"/>
      <c r="UJK136" s="245"/>
      <c r="UJL136" s="245"/>
      <c r="UJM136" s="245"/>
      <c r="UJN136" s="245"/>
      <c r="UJO136" s="245"/>
      <c r="UJP136" s="245"/>
      <c r="UJQ136" s="245"/>
      <c r="UJR136" s="245"/>
      <c r="UJS136" s="245"/>
      <c r="UJT136" s="245"/>
      <c r="UJU136" s="245"/>
      <c r="UJV136" s="245"/>
      <c r="UJW136" s="245"/>
      <c r="UJX136" s="245"/>
      <c r="UJY136" s="245"/>
      <c r="UJZ136" s="245"/>
      <c r="UKA136" s="245"/>
      <c r="UKB136" s="245"/>
      <c r="UKC136" s="245"/>
      <c r="UKD136" s="245"/>
      <c r="UKE136" s="245"/>
      <c r="UKF136" s="245"/>
      <c r="UKG136" s="245"/>
      <c r="UKH136" s="245"/>
      <c r="UKI136" s="245"/>
      <c r="UKJ136" s="245"/>
      <c r="UKK136" s="245"/>
      <c r="UKL136" s="245"/>
      <c r="UKM136" s="245"/>
      <c r="UKN136" s="245"/>
      <c r="UKO136" s="245"/>
      <c r="UKP136" s="245"/>
      <c r="UKQ136" s="245"/>
      <c r="UKR136" s="245"/>
      <c r="UKS136" s="245"/>
      <c r="UKT136" s="245"/>
      <c r="UKU136" s="245"/>
      <c r="UKV136" s="245"/>
      <c r="UKW136" s="245"/>
      <c r="UKX136" s="245"/>
      <c r="UKY136" s="245"/>
      <c r="UKZ136" s="245"/>
      <c r="ULA136" s="245"/>
      <c r="ULB136" s="245"/>
      <c r="ULC136" s="245"/>
      <c r="ULD136" s="245"/>
      <c r="ULE136" s="245"/>
      <c r="ULF136" s="245"/>
      <c r="ULG136" s="245"/>
      <c r="ULH136" s="245"/>
      <c r="ULI136" s="245"/>
      <c r="ULJ136" s="245"/>
      <c r="ULK136" s="245"/>
      <c r="ULL136" s="245"/>
      <c r="ULM136" s="245"/>
      <c r="ULN136" s="245"/>
      <c r="ULO136" s="245"/>
      <c r="ULP136" s="245"/>
      <c r="ULQ136" s="245"/>
      <c r="ULR136" s="245"/>
      <c r="ULS136" s="245"/>
      <c r="ULT136" s="245"/>
      <c r="ULU136" s="245"/>
      <c r="ULV136" s="245"/>
      <c r="ULW136" s="245"/>
      <c r="ULX136" s="245"/>
      <c r="ULY136" s="245"/>
      <c r="ULZ136" s="245"/>
      <c r="UMA136" s="245"/>
      <c r="UMB136" s="245"/>
      <c r="UMC136" s="245"/>
      <c r="UMD136" s="245"/>
      <c r="UME136" s="245"/>
      <c r="UMF136" s="245"/>
      <c r="UMG136" s="245"/>
      <c r="UMH136" s="245"/>
      <c r="UMI136" s="245"/>
      <c r="UMJ136" s="245"/>
      <c r="UMK136" s="245"/>
      <c r="UML136" s="245"/>
      <c r="UMM136" s="245"/>
      <c r="UMN136" s="245"/>
      <c r="UMO136" s="245"/>
      <c r="UMP136" s="245"/>
      <c r="UMQ136" s="245"/>
      <c r="UMR136" s="245"/>
      <c r="UMS136" s="245"/>
      <c r="UMT136" s="245"/>
      <c r="UMU136" s="245"/>
      <c r="UMV136" s="245"/>
      <c r="UMW136" s="245"/>
      <c r="UMX136" s="245"/>
      <c r="UMY136" s="245"/>
      <c r="UMZ136" s="245"/>
      <c r="UNA136" s="245"/>
      <c r="UNB136" s="245"/>
      <c r="UNC136" s="245"/>
      <c r="UND136" s="245"/>
      <c r="UNE136" s="245"/>
      <c r="UNF136" s="245"/>
      <c r="UNG136" s="245"/>
      <c r="UNH136" s="245"/>
      <c r="UNI136" s="245"/>
      <c r="UNJ136" s="245"/>
      <c r="UNK136" s="245"/>
      <c r="UNL136" s="245"/>
      <c r="UNM136" s="245"/>
      <c r="UNN136" s="245"/>
      <c r="UNO136" s="245"/>
      <c r="UNP136" s="245"/>
      <c r="UNQ136" s="245"/>
      <c r="UNR136" s="245"/>
      <c r="UNS136" s="245"/>
      <c r="UNT136" s="245"/>
      <c r="UNU136" s="245"/>
      <c r="UNV136" s="245"/>
      <c r="UNW136" s="245"/>
      <c r="UNX136" s="245"/>
      <c r="UNY136" s="245"/>
      <c r="UNZ136" s="245"/>
      <c r="UOA136" s="245"/>
      <c r="UOB136" s="245"/>
      <c r="UOC136" s="245"/>
      <c r="UOD136" s="245"/>
      <c r="UOE136" s="245"/>
      <c r="UOF136" s="245"/>
      <c r="UOG136" s="245"/>
      <c r="UOH136" s="245"/>
      <c r="UOI136" s="245"/>
      <c r="UOJ136" s="245"/>
      <c r="UOK136" s="245"/>
      <c r="UOL136" s="245"/>
      <c r="UOM136" s="245"/>
      <c r="UON136" s="245"/>
      <c r="UOO136" s="245"/>
      <c r="UOP136" s="245"/>
      <c r="UOQ136" s="245"/>
      <c r="UOR136" s="245"/>
      <c r="UOS136" s="245"/>
      <c r="UOT136" s="245"/>
      <c r="UOU136" s="245"/>
      <c r="UOV136" s="245"/>
      <c r="UOW136" s="245"/>
      <c r="UOX136" s="245"/>
      <c r="UOY136" s="245"/>
      <c r="UOZ136" s="245"/>
      <c r="UPA136" s="245"/>
      <c r="UPB136" s="245"/>
      <c r="UPC136" s="245"/>
      <c r="UPD136" s="245"/>
      <c r="UPE136" s="245"/>
      <c r="UPF136" s="245"/>
      <c r="UPG136" s="245"/>
      <c r="UPH136" s="245"/>
      <c r="UPI136" s="245"/>
      <c r="UPJ136" s="245"/>
      <c r="UPK136" s="245"/>
      <c r="UPL136" s="245"/>
      <c r="UPM136" s="245"/>
      <c r="UPN136" s="245"/>
      <c r="UPO136" s="245"/>
      <c r="UPP136" s="245"/>
      <c r="UPQ136" s="245"/>
      <c r="UPR136" s="245"/>
      <c r="UPS136" s="245"/>
      <c r="UPT136" s="245"/>
      <c r="UPU136" s="245"/>
      <c r="UPV136" s="245"/>
      <c r="UPW136" s="245"/>
      <c r="UPX136" s="245"/>
      <c r="UPY136" s="245"/>
      <c r="UPZ136" s="245"/>
      <c r="UQA136" s="245"/>
      <c r="UQB136" s="245"/>
      <c r="UQC136" s="245"/>
      <c r="UQD136" s="245"/>
      <c r="UQE136" s="245"/>
      <c r="UQF136" s="245"/>
      <c r="UQG136" s="245"/>
      <c r="UQH136" s="245"/>
      <c r="UQI136" s="245"/>
      <c r="UQJ136" s="245"/>
      <c r="UQK136" s="245"/>
      <c r="UQL136" s="245"/>
      <c r="UQM136" s="245"/>
      <c r="UQN136" s="245"/>
      <c r="UQO136" s="245"/>
      <c r="UQP136" s="245"/>
      <c r="UQQ136" s="245"/>
      <c r="UQR136" s="245"/>
      <c r="UQS136" s="245"/>
      <c r="UQT136" s="245"/>
      <c r="UQU136" s="245"/>
      <c r="UQV136" s="245"/>
      <c r="UQW136" s="245"/>
      <c r="UQX136" s="245"/>
      <c r="UQY136" s="245"/>
      <c r="UQZ136" s="245"/>
      <c r="URA136" s="245"/>
      <c r="URB136" s="245"/>
      <c r="URC136" s="245"/>
      <c r="URD136" s="245"/>
      <c r="URE136" s="245"/>
      <c r="URF136" s="245"/>
      <c r="URG136" s="245"/>
      <c r="URH136" s="245"/>
      <c r="URI136" s="245"/>
      <c r="URJ136" s="245"/>
      <c r="URK136" s="245"/>
      <c r="URL136" s="245"/>
      <c r="URM136" s="245"/>
      <c r="URN136" s="245"/>
      <c r="URO136" s="245"/>
      <c r="URP136" s="245"/>
      <c r="URQ136" s="245"/>
      <c r="URR136" s="245"/>
      <c r="URS136" s="245"/>
      <c r="URT136" s="245"/>
      <c r="URU136" s="245"/>
      <c r="URV136" s="245"/>
      <c r="URW136" s="245"/>
      <c r="URX136" s="245"/>
      <c r="URY136" s="245"/>
      <c r="URZ136" s="245"/>
      <c r="USA136" s="245"/>
      <c r="USB136" s="245"/>
      <c r="USC136" s="245"/>
      <c r="USD136" s="245"/>
      <c r="USE136" s="245"/>
      <c r="USF136" s="245"/>
      <c r="USG136" s="245"/>
      <c r="USH136" s="245"/>
      <c r="USI136" s="245"/>
      <c r="USJ136" s="245"/>
      <c r="USK136" s="245"/>
      <c r="USL136" s="245"/>
      <c r="USM136" s="245"/>
      <c r="USN136" s="245"/>
      <c r="USO136" s="245"/>
      <c r="USP136" s="245"/>
      <c r="USQ136" s="245"/>
      <c r="USR136" s="245"/>
      <c r="USS136" s="245"/>
      <c r="UST136" s="245"/>
      <c r="USU136" s="245"/>
      <c r="USV136" s="245"/>
      <c r="USW136" s="245"/>
      <c r="USX136" s="245"/>
      <c r="USY136" s="245"/>
      <c r="USZ136" s="245"/>
      <c r="UTA136" s="245"/>
      <c r="UTB136" s="245"/>
      <c r="UTC136" s="245"/>
      <c r="UTD136" s="245"/>
      <c r="UTE136" s="245"/>
      <c r="UTF136" s="245"/>
      <c r="UTG136" s="245"/>
      <c r="UTH136" s="245"/>
      <c r="UTI136" s="245"/>
      <c r="UTJ136" s="245"/>
      <c r="UTK136" s="245"/>
      <c r="UTL136" s="245"/>
      <c r="UTM136" s="245"/>
      <c r="UTN136" s="245"/>
      <c r="UTO136" s="245"/>
      <c r="UTP136" s="245"/>
      <c r="UTQ136" s="245"/>
      <c r="UTR136" s="245"/>
      <c r="UTS136" s="245"/>
      <c r="UTT136" s="245"/>
      <c r="UTU136" s="245"/>
      <c r="UTV136" s="245"/>
      <c r="UTW136" s="245"/>
      <c r="UTX136" s="245"/>
      <c r="UTY136" s="245"/>
      <c r="UTZ136" s="245"/>
      <c r="UUA136" s="245"/>
      <c r="UUB136" s="245"/>
      <c r="UUC136" s="245"/>
      <c r="UUD136" s="245"/>
      <c r="UUE136" s="245"/>
      <c r="UUF136" s="245"/>
      <c r="UUG136" s="245"/>
      <c r="UUH136" s="245"/>
      <c r="UUI136" s="245"/>
      <c r="UUJ136" s="245"/>
      <c r="UUK136" s="245"/>
      <c r="UUL136" s="245"/>
      <c r="UUM136" s="245"/>
      <c r="UUN136" s="245"/>
      <c r="UUO136" s="245"/>
      <c r="UUP136" s="245"/>
      <c r="UUQ136" s="245"/>
      <c r="UUR136" s="245"/>
      <c r="UUS136" s="245"/>
      <c r="UUT136" s="245"/>
      <c r="UUU136" s="245"/>
      <c r="UUV136" s="245"/>
      <c r="UUW136" s="245"/>
      <c r="UUX136" s="245"/>
      <c r="UUY136" s="245"/>
      <c r="UUZ136" s="245"/>
      <c r="UVA136" s="245"/>
      <c r="UVB136" s="245"/>
      <c r="UVC136" s="245"/>
      <c r="UVD136" s="245"/>
      <c r="UVE136" s="245"/>
      <c r="UVF136" s="245"/>
      <c r="UVG136" s="245"/>
      <c r="UVH136" s="245"/>
      <c r="UVI136" s="245"/>
      <c r="UVJ136" s="245"/>
      <c r="UVK136" s="245"/>
      <c r="UVL136" s="245"/>
      <c r="UVM136" s="245"/>
      <c r="UVN136" s="245"/>
      <c r="UVO136" s="245"/>
      <c r="UVP136" s="245"/>
      <c r="UVQ136" s="245"/>
      <c r="UVR136" s="245"/>
      <c r="UVS136" s="245"/>
      <c r="UVT136" s="245"/>
      <c r="UVU136" s="245"/>
      <c r="UVV136" s="245"/>
      <c r="UVW136" s="245"/>
      <c r="UVX136" s="245"/>
      <c r="UVY136" s="245"/>
      <c r="UVZ136" s="245"/>
      <c r="UWA136" s="245"/>
      <c r="UWB136" s="245"/>
      <c r="UWC136" s="245"/>
      <c r="UWD136" s="245"/>
      <c r="UWE136" s="245"/>
      <c r="UWF136" s="245"/>
      <c r="UWG136" s="245"/>
      <c r="UWH136" s="245"/>
      <c r="UWI136" s="245"/>
      <c r="UWJ136" s="245"/>
      <c r="UWK136" s="245"/>
      <c r="UWL136" s="245"/>
      <c r="UWM136" s="245"/>
      <c r="UWN136" s="245"/>
      <c r="UWO136" s="245"/>
      <c r="UWP136" s="245"/>
      <c r="UWQ136" s="245"/>
      <c r="UWR136" s="245"/>
      <c r="UWS136" s="245"/>
      <c r="UWT136" s="245"/>
      <c r="UWU136" s="245"/>
      <c r="UWV136" s="245"/>
      <c r="UWW136" s="245"/>
      <c r="UWX136" s="245"/>
      <c r="UWY136" s="245"/>
      <c r="UWZ136" s="245"/>
      <c r="UXA136" s="245"/>
      <c r="UXB136" s="245"/>
      <c r="UXC136" s="245"/>
      <c r="UXD136" s="245"/>
      <c r="UXE136" s="245"/>
      <c r="UXF136" s="245"/>
      <c r="UXG136" s="245"/>
      <c r="UXH136" s="245"/>
      <c r="UXI136" s="245"/>
      <c r="UXJ136" s="245"/>
      <c r="UXK136" s="245"/>
      <c r="UXL136" s="245"/>
      <c r="UXM136" s="245"/>
      <c r="UXN136" s="245"/>
      <c r="UXO136" s="245"/>
      <c r="UXP136" s="245"/>
      <c r="UXQ136" s="245"/>
      <c r="UXR136" s="245"/>
      <c r="UXS136" s="245"/>
      <c r="UXT136" s="245"/>
      <c r="UXU136" s="245"/>
      <c r="UXV136" s="245"/>
      <c r="UXW136" s="245"/>
      <c r="UXX136" s="245"/>
      <c r="UXY136" s="245"/>
      <c r="UXZ136" s="245"/>
      <c r="UYA136" s="245"/>
      <c r="UYB136" s="245"/>
      <c r="UYC136" s="245"/>
      <c r="UYD136" s="245"/>
      <c r="UYE136" s="245"/>
      <c r="UYF136" s="245"/>
      <c r="UYG136" s="245"/>
      <c r="UYH136" s="245"/>
      <c r="UYI136" s="245"/>
      <c r="UYJ136" s="245"/>
      <c r="UYK136" s="245"/>
      <c r="UYL136" s="245"/>
      <c r="UYM136" s="245"/>
      <c r="UYN136" s="245"/>
      <c r="UYO136" s="245"/>
      <c r="UYP136" s="245"/>
      <c r="UYQ136" s="245"/>
      <c r="UYR136" s="245"/>
      <c r="UYS136" s="245"/>
      <c r="UYT136" s="245"/>
      <c r="UYU136" s="245"/>
      <c r="UYV136" s="245"/>
      <c r="UYW136" s="245"/>
      <c r="UYX136" s="245"/>
      <c r="UYY136" s="245"/>
      <c r="UYZ136" s="245"/>
      <c r="UZA136" s="245"/>
      <c r="UZB136" s="245"/>
      <c r="UZC136" s="245"/>
      <c r="UZD136" s="245"/>
      <c r="UZE136" s="245"/>
      <c r="UZF136" s="245"/>
      <c r="UZG136" s="245"/>
      <c r="UZH136" s="245"/>
      <c r="UZI136" s="245"/>
      <c r="UZJ136" s="245"/>
      <c r="UZK136" s="245"/>
      <c r="UZL136" s="245"/>
      <c r="UZM136" s="245"/>
      <c r="UZN136" s="245"/>
      <c r="UZO136" s="245"/>
      <c r="UZP136" s="245"/>
      <c r="UZQ136" s="245"/>
      <c r="UZR136" s="245"/>
      <c r="UZS136" s="245"/>
      <c r="UZT136" s="245"/>
      <c r="UZU136" s="245"/>
      <c r="UZV136" s="245"/>
      <c r="UZW136" s="245"/>
      <c r="UZX136" s="245"/>
      <c r="UZY136" s="245"/>
      <c r="UZZ136" s="245"/>
      <c r="VAA136" s="245"/>
      <c r="VAB136" s="245"/>
      <c r="VAC136" s="245"/>
      <c r="VAD136" s="245"/>
      <c r="VAE136" s="245"/>
      <c r="VAF136" s="245"/>
      <c r="VAG136" s="245"/>
      <c r="VAH136" s="245"/>
      <c r="VAI136" s="245"/>
      <c r="VAJ136" s="245"/>
      <c r="VAK136" s="245"/>
      <c r="VAL136" s="245"/>
      <c r="VAM136" s="245"/>
      <c r="VAN136" s="245"/>
      <c r="VAO136" s="245"/>
      <c r="VAP136" s="245"/>
      <c r="VAQ136" s="245"/>
      <c r="VAR136" s="245"/>
      <c r="VAS136" s="245"/>
      <c r="VAT136" s="245"/>
      <c r="VAU136" s="245"/>
      <c r="VAV136" s="245"/>
      <c r="VAW136" s="245"/>
      <c r="VAX136" s="245"/>
      <c r="VAY136" s="245"/>
      <c r="VAZ136" s="245"/>
      <c r="VBA136" s="245"/>
      <c r="VBB136" s="245"/>
      <c r="VBC136" s="245"/>
      <c r="VBD136" s="245"/>
      <c r="VBE136" s="245"/>
      <c r="VBF136" s="245"/>
      <c r="VBG136" s="245"/>
      <c r="VBH136" s="245"/>
      <c r="VBI136" s="245"/>
      <c r="VBJ136" s="245"/>
      <c r="VBK136" s="245"/>
      <c r="VBL136" s="245"/>
      <c r="VBM136" s="245"/>
      <c r="VBN136" s="245"/>
      <c r="VBO136" s="245"/>
      <c r="VBP136" s="245"/>
      <c r="VBQ136" s="245"/>
      <c r="VBR136" s="245"/>
      <c r="VBS136" s="245"/>
      <c r="VBT136" s="245"/>
      <c r="VBU136" s="245"/>
      <c r="VBV136" s="245"/>
      <c r="VBW136" s="245"/>
      <c r="VBX136" s="245"/>
      <c r="VBY136" s="245"/>
      <c r="VBZ136" s="245"/>
      <c r="VCA136" s="245"/>
      <c r="VCB136" s="245"/>
      <c r="VCC136" s="245"/>
      <c r="VCD136" s="245"/>
      <c r="VCE136" s="245"/>
      <c r="VCF136" s="245"/>
      <c r="VCG136" s="245"/>
      <c r="VCH136" s="245"/>
      <c r="VCI136" s="245"/>
      <c r="VCJ136" s="245"/>
      <c r="VCK136" s="245"/>
      <c r="VCL136" s="245"/>
      <c r="VCM136" s="245"/>
      <c r="VCN136" s="245"/>
      <c r="VCO136" s="245"/>
      <c r="VCP136" s="245"/>
      <c r="VCQ136" s="245"/>
      <c r="VCR136" s="245"/>
      <c r="VCS136" s="245"/>
      <c r="VCT136" s="245"/>
      <c r="VCU136" s="245"/>
      <c r="VCV136" s="245"/>
      <c r="VCW136" s="245"/>
      <c r="VCX136" s="245"/>
      <c r="VCY136" s="245"/>
      <c r="VCZ136" s="245"/>
      <c r="VDA136" s="245"/>
      <c r="VDB136" s="245"/>
      <c r="VDC136" s="245"/>
      <c r="VDD136" s="245"/>
      <c r="VDE136" s="245"/>
      <c r="VDF136" s="245"/>
      <c r="VDG136" s="245"/>
      <c r="VDH136" s="245"/>
      <c r="VDI136" s="245"/>
      <c r="VDJ136" s="245"/>
      <c r="VDK136" s="245"/>
      <c r="VDL136" s="245"/>
      <c r="VDM136" s="245"/>
      <c r="VDN136" s="245"/>
      <c r="VDO136" s="245"/>
      <c r="VDP136" s="245"/>
      <c r="VDQ136" s="245"/>
      <c r="VDR136" s="245"/>
      <c r="VDS136" s="245"/>
      <c r="VDT136" s="245"/>
      <c r="VDU136" s="245"/>
      <c r="VDV136" s="245"/>
      <c r="VDW136" s="245"/>
      <c r="VDX136" s="245"/>
      <c r="VDY136" s="245"/>
      <c r="VDZ136" s="245"/>
      <c r="VEA136" s="245"/>
      <c r="VEB136" s="245"/>
      <c r="VEC136" s="245"/>
      <c r="VED136" s="245"/>
      <c r="VEE136" s="245"/>
      <c r="VEF136" s="245"/>
      <c r="VEG136" s="245"/>
      <c r="VEH136" s="245"/>
      <c r="VEI136" s="245"/>
      <c r="VEJ136" s="245"/>
      <c r="VEK136" s="245"/>
      <c r="VEL136" s="245"/>
      <c r="VEM136" s="245"/>
      <c r="VEN136" s="245"/>
      <c r="VEO136" s="245"/>
      <c r="VEP136" s="245"/>
      <c r="VEQ136" s="245"/>
      <c r="VER136" s="245"/>
      <c r="VES136" s="245"/>
      <c r="VET136" s="245"/>
      <c r="VEU136" s="245"/>
      <c r="VEV136" s="245"/>
      <c r="VEW136" s="245"/>
      <c r="VEX136" s="245"/>
      <c r="VEY136" s="245"/>
      <c r="VEZ136" s="245"/>
      <c r="VFA136" s="245"/>
      <c r="VFB136" s="245"/>
      <c r="VFC136" s="245"/>
      <c r="VFD136" s="245"/>
      <c r="VFE136" s="245"/>
      <c r="VFF136" s="245"/>
      <c r="VFG136" s="245"/>
      <c r="VFH136" s="245"/>
      <c r="VFI136" s="245"/>
      <c r="VFJ136" s="245"/>
      <c r="VFK136" s="245"/>
      <c r="VFL136" s="245"/>
      <c r="VFM136" s="245"/>
      <c r="VFN136" s="245"/>
      <c r="VFO136" s="245"/>
      <c r="VFP136" s="245"/>
      <c r="VFQ136" s="245"/>
      <c r="VFR136" s="245"/>
      <c r="VFS136" s="245"/>
      <c r="VFT136" s="245"/>
      <c r="VFU136" s="245"/>
      <c r="VFV136" s="245"/>
      <c r="VFW136" s="245"/>
      <c r="VFX136" s="245"/>
      <c r="VFY136" s="245"/>
      <c r="VFZ136" s="245"/>
      <c r="VGA136" s="245"/>
      <c r="VGB136" s="245"/>
      <c r="VGC136" s="245"/>
      <c r="VGD136" s="245"/>
      <c r="VGE136" s="245"/>
      <c r="VGF136" s="245"/>
      <c r="VGG136" s="245"/>
      <c r="VGH136" s="245"/>
      <c r="VGI136" s="245"/>
      <c r="VGJ136" s="245"/>
      <c r="VGK136" s="245"/>
      <c r="VGL136" s="245"/>
      <c r="VGM136" s="245"/>
      <c r="VGN136" s="245"/>
      <c r="VGO136" s="245"/>
      <c r="VGP136" s="245"/>
      <c r="VGQ136" s="245"/>
      <c r="VGR136" s="245"/>
      <c r="VGS136" s="245"/>
      <c r="VGT136" s="245"/>
      <c r="VGU136" s="245"/>
      <c r="VGV136" s="245"/>
      <c r="VGW136" s="245"/>
      <c r="VGX136" s="245"/>
      <c r="VGY136" s="245"/>
      <c r="VGZ136" s="245"/>
      <c r="VHA136" s="245"/>
      <c r="VHB136" s="245"/>
      <c r="VHC136" s="245"/>
      <c r="VHD136" s="245"/>
      <c r="VHE136" s="245"/>
      <c r="VHF136" s="245"/>
      <c r="VHG136" s="245"/>
      <c r="VHH136" s="245"/>
      <c r="VHI136" s="245"/>
      <c r="VHJ136" s="245"/>
      <c r="VHK136" s="245"/>
      <c r="VHL136" s="245"/>
      <c r="VHM136" s="245"/>
      <c r="VHN136" s="245"/>
      <c r="VHO136" s="245"/>
      <c r="VHP136" s="245"/>
      <c r="VHQ136" s="245"/>
      <c r="VHR136" s="245"/>
      <c r="VHS136" s="245"/>
      <c r="VHT136" s="245"/>
      <c r="VHU136" s="245"/>
      <c r="VHV136" s="245"/>
      <c r="VHW136" s="245"/>
      <c r="VHX136" s="245"/>
      <c r="VHY136" s="245"/>
      <c r="VHZ136" s="245"/>
      <c r="VIA136" s="245"/>
      <c r="VIB136" s="245"/>
      <c r="VIC136" s="245"/>
      <c r="VID136" s="245"/>
      <c r="VIE136" s="245"/>
      <c r="VIF136" s="245"/>
      <c r="VIG136" s="245"/>
      <c r="VIH136" s="245"/>
      <c r="VII136" s="245"/>
      <c r="VIJ136" s="245"/>
      <c r="VIK136" s="245"/>
      <c r="VIL136" s="245"/>
      <c r="VIM136" s="245"/>
      <c r="VIN136" s="245"/>
      <c r="VIO136" s="245"/>
      <c r="VIP136" s="245"/>
      <c r="VIQ136" s="245"/>
      <c r="VIR136" s="245"/>
      <c r="VIS136" s="245"/>
      <c r="VIT136" s="245"/>
      <c r="VIU136" s="245"/>
      <c r="VIV136" s="245"/>
      <c r="VIW136" s="245"/>
      <c r="VIX136" s="245"/>
      <c r="VIY136" s="245"/>
      <c r="VIZ136" s="245"/>
      <c r="VJA136" s="245"/>
      <c r="VJB136" s="245"/>
      <c r="VJC136" s="245"/>
      <c r="VJD136" s="245"/>
      <c r="VJE136" s="245"/>
      <c r="VJF136" s="245"/>
      <c r="VJG136" s="245"/>
      <c r="VJH136" s="245"/>
      <c r="VJI136" s="245"/>
      <c r="VJJ136" s="245"/>
      <c r="VJK136" s="245"/>
      <c r="VJL136" s="245"/>
      <c r="VJM136" s="245"/>
      <c r="VJN136" s="245"/>
      <c r="VJO136" s="245"/>
      <c r="VJP136" s="245"/>
      <c r="VJQ136" s="245"/>
      <c r="VJR136" s="245"/>
      <c r="VJS136" s="245"/>
      <c r="VJT136" s="245"/>
      <c r="VJU136" s="245"/>
      <c r="VJV136" s="245"/>
      <c r="VJW136" s="245"/>
      <c r="VJX136" s="245"/>
      <c r="VJY136" s="245"/>
      <c r="VJZ136" s="245"/>
      <c r="VKA136" s="245"/>
      <c r="VKB136" s="245"/>
      <c r="VKC136" s="245"/>
      <c r="VKD136" s="245"/>
      <c r="VKE136" s="245"/>
      <c r="VKF136" s="245"/>
      <c r="VKG136" s="245"/>
      <c r="VKH136" s="245"/>
      <c r="VKI136" s="245"/>
      <c r="VKJ136" s="245"/>
      <c r="VKK136" s="245"/>
      <c r="VKL136" s="245"/>
      <c r="VKM136" s="245"/>
      <c r="VKN136" s="245"/>
      <c r="VKO136" s="245"/>
      <c r="VKP136" s="245"/>
      <c r="VKQ136" s="245"/>
      <c r="VKR136" s="245"/>
      <c r="VKS136" s="245"/>
      <c r="VKT136" s="245"/>
      <c r="VKU136" s="245"/>
      <c r="VKV136" s="245"/>
      <c r="VKW136" s="245"/>
      <c r="VKX136" s="245"/>
      <c r="VKY136" s="245"/>
      <c r="VKZ136" s="245"/>
      <c r="VLA136" s="245"/>
      <c r="VLB136" s="245"/>
      <c r="VLC136" s="245"/>
      <c r="VLD136" s="245"/>
      <c r="VLE136" s="245"/>
      <c r="VLF136" s="245"/>
      <c r="VLG136" s="245"/>
      <c r="VLH136" s="245"/>
      <c r="VLI136" s="245"/>
      <c r="VLJ136" s="245"/>
      <c r="VLK136" s="245"/>
      <c r="VLL136" s="245"/>
      <c r="VLM136" s="245"/>
      <c r="VLN136" s="245"/>
      <c r="VLO136" s="245"/>
      <c r="VLP136" s="245"/>
      <c r="VLQ136" s="245"/>
      <c r="VLR136" s="245"/>
      <c r="VLS136" s="245"/>
      <c r="VLT136" s="245"/>
      <c r="VLU136" s="245"/>
      <c r="VLV136" s="245"/>
      <c r="VLW136" s="245"/>
      <c r="VLX136" s="245"/>
      <c r="VLY136" s="245"/>
      <c r="VLZ136" s="245"/>
      <c r="VMA136" s="245"/>
      <c r="VMB136" s="245"/>
      <c r="VMC136" s="245"/>
      <c r="VMD136" s="245"/>
      <c r="VME136" s="245"/>
      <c r="VMF136" s="245"/>
      <c r="VMG136" s="245"/>
      <c r="VMH136" s="245"/>
      <c r="VMI136" s="245"/>
      <c r="VMJ136" s="245"/>
      <c r="VMK136" s="245"/>
      <c r="VML136" s="245"/>
      <c r="VMM136" s="245"/>
      <c r="VMN136" s="245"/>
      <c r="VMO136" s="245"/>
      <c r="VMP136" s="245"/>
      <c r="VMQ136" s="245"/>
      <c r="VMR136" s="245"/>
      <c r="VMS136" s="245"/>
      <c r="VMT136" s="245"/>
      <c r="VMU136" s="245"/>
      <c r="VMV136" s="245"/>
      <c r="VMW136" s="245"/>
      <c r="VMX136" s="245"/>
      <c r="VMY136" s="245"/>
      <c r="VMZ136" s="245"/>
      <c r="VNA136" s="245"/>
      <c r="VNB136" s="245"/>
      <c r="VNC136" s="245"/>
      <c r="VND136" s="245"/>
      <c r="VNE136" s="245"/>
      <c r="VNF136" s="245"/>
      <c r="VNG136" s="245"/>
      <c r="VNH136" s="245"/>
      <c r="VNI136" s="245"/>
      <c r="VNJ136" s="245"/>
      <c r="VNK136" s="245"/>
      <c r="VNL136" s="245"/>
      <c r="VNM136" s="245"/>
      <c r="VNN136" s="245"/>
      <c r="VNO136" s="245"/>
      <c r="VNP136" s="245"/>
      <c r="VNQ136" s="245"/>
      <c r="VNR136" s="245"/>
      <c r="VNS136" s="245"/>
      <c r="VNT136" s="245"/>
      <c r="VNU136" s="245"/>
      <c r="VNV136" s="245"/>
      <c r="VNW136" s="245"/>
      <c r="VNX136" s="245"/>
      <c r="VNY136" s="245"/>
      <c r="VNZ136" s="245"/>
      <c r="VOA136" s="245"/>
      <c r="VOB136" s="245"/>
      <c r="VOC136" s="245"/>
      <c r="VOD136" s="245"/>
      <c r="VOE136" s="245"/>
      <c r="VOF136" s="245"/>
      <c r="VOG136" s="245"/>
      <c r="VOH136" s="245"/>
      <c r="VOI136" s="245"/>
      <c r="VOJ136" s="245"/>
      <c r="VOK136" s="245"/>
      <c r="VOL136" s="245"/>
      <c r="VOM136" s="245"/>
      <c r="VON136" s="245"/>
      <c r="VOO136" s="245"/>
      <c r="VOP136" s="245"/>
      <c r="VOQ136" s="245"/>
      <c r="VOR136" s="245"/>
      <c r="VOS136" s="245"/>
      <c r="VOT136" s="245"/>
      <c r="VOU136" s="245"/>
      <c r="VOV136" s="245"/>
      <c r="VOW136" s="245"/>
      <c r="VOX136" s="245"/>
      <c r="VOY136" s="245"/>
      <c r="VOZ136" s="245"/>
      <c r="VPA136" s="245"/>
      <c r="VPB136" s="245"/>
      <c r="VPC136" s="245"/>
      <c r="VPD136" s="245"/>
      <c r="VPE136" s="245"/>
      <c r="VPF136" s="245"/>
      <c r="VPG136" s="245"/>
      <c r="VPH136" s="245"/>
      <c r="VPI136" s="245"/>
      <c r="VPJ136" s="245"/>
      <c r="VPK136" s="245"/>
      <c r="VPL136" s="245"/>
      <c r="VPM136" s="245"/>
      <c r="VPN136" s="245"/>
      <c r="VPO136" s="245"/>
      <c r="VPP136" s="245"/>
      <c r="VPQ136" s="245"/>
      <c r="VPR136" s="245"/>
      <c r="VPS136" s="245"/>
      <c r="VPT136" s="245"/>
      <c r="VPU136" s="245"/>
      <c r="VPV136" s="245"/>
      <c r="VPW136" s="245"/>
      <c r="VPX136" s="245"/>
      <c r="VPY136" s="245"/>
      <c r="VPZ136" s="245"/>
      <c r="VQA136" s="245"/>
      <c r="VQB136" s="245"/>
      <c r="VQC136" s="245"/>
      <c r="VQD136" s="245"/>
      <c r="VQE136" s="245"/>
      <c r="VQF136" s="245"/>
      <c r="VQG136" s="245"/>
      <c r="VQH136" s="245"/>
      <c r="VQI136" s="245"/>
      <c r="VQJ136" s="245"/>
      <c r="VQK136" s="245"/>
      <c r="VQL136" s="245"/>
      <c r="VQM136" s="245"/>
      <c r="VQN136" s="245"/>
      <c r="VQO136" s="245"/>
      <c r="VQP136" s="245"/>
      <c r="VQQ136" s="245"/>
      <c r="VQR136" s="245"/>
      <c r="VQS136" s="245"/>
      <c r="VQT136" s="245"/>
      <c r="VQU136" s="245"/>
      <c r="VQV136" s="245"/>
      <c r="VQW136" s="245"/>
      <c r="VQX136" s="245"/>
      <c r="VQY136" s="245"/>
      <c r="VQZ136" s="245"/>
      <c r="VRA136" s="245"/>
      <c r="VRB136" s="245"/>
      <c r="VRC136" s="245"/>
      <c r="VRD136" s="245"/>
      <c r="VRE136" s="245"/>
      <c r="VRF136" s="245"/>
      <c r="VRG136" s="245"/>
      <c r="VRH136" s="245"/>
      <c r="VRI136" s="245"/>
      <c r="VRJ136" s="245"/>
      <c r="VRK136" s="245"/>
      <c r="VRL136" s="245"/>
      <c r="VRM136" s="245"/>
      <c r="VRN136" s="245"/>
      <c r="VRO136" s="245"/>
      <c r="VRP136" s="245"/>
      <c r="VRQ136" s="245"/>
      <c r="VRR136" s="245"/>
      <c r="VRS136" s="245"/>
      <c r="VRT136" s="245"/>
      <c r="VRU136" s="245"/>
      <c r="VRV136" s="245"/>
      <c r="VRW136" s="245"/>
      <c r="VRX136" s="245"/>
      <c r="VRY136" s="245"/>
      <c r="VRZ136" s="245"/>
      <c r="VSA136" s="245"/>
      <c r="VSB136" s="245"/>
      <c r="VSC136" s="245"/>
      <c r="VSD136" s="245"/>
      <c r="VSE136" s="245"/>
      <c r="VSF136" s="245"/>
      <c r="VSG136" s="245"/>
      <c r="VSH136" s="245"/>
      <c r="VSI136" s="245"/>
      <c r="VSJ136" s="245"/>
      <c r="VSK136" s="245"/>
      <c r="VSL136" s="245"/>
      <c r="VSM136" s="245"/>
      <c r="VSN136" s="245"/>
      <c r="VSO136" s="245"/>
      <c r="VSP136" s="245"/>
      <c r="VSQ136" s="245"/>
      <c r="VSR136" s="245"/>
      <c r="VSS136" s="245"/>
      <c r="VST136" s="245"/>
      <c r="VSU136" s="245"/>
      <c r="VSV136" s="245"/>
      <c r="VSW136" s="245"/>
      <c r="VSX136" s="245"/>
      <c r="VSY136" s="245"/>
      <c r="VSZ136" s="245"/>
      <c r="VTA136" s="245"/>
      <c r="VTB136" s="245"/>
      <c r="VTC136" s="245"/>
      <c r="VTD136" s="245"/>
      <c r="VTE136" s="245"/>
      <c r="VTF136" s="245"/>
      <c r="VTG136" s="245"/>
      <c r="VTH136" s="245"/>
      <c r="VTI136" s="245"/>
      <c r="VTJ136" s="245"/>
      <c r="VTK136" s="245"/>
      <c r="VTL136" s="245"/>
      <c r="VTM136" s="245"/>
      <c r="VTN136" s="245"/>
      <c r="VTO136" s="245"/>
      <c r="VTP136" s="245"/>
      <c r="VTQ136" s="245"/>
      <c r="VTR136" s="245"/>
      <c r="VTS136" s="245"/>
      <c r="VTT136" s="245"/>
      <c r="VTU136" s="245"/>
      <c r="VTV136" s="245"/>
      <c r="VTW136" s="245"/>
      <c r="VTX136" s="245"/>
      <c r="VTY136" s="245"/>
      <c r="VTZ136" s="245"/>
      <c r="VUA136" s="245"/>
      <c r="VUB136" s="245"/>
      <c r="VUC136" s="245"/>
      <c r="VUD136" s="245"/>
      <c r="VUE136" s="245"/>
      <c r="VUF136" s="245"/>
      <c r="VUG136" s="245"/>
      <c r="VUH136" s="245"/>
      <c r="VUI136" s="245"/>
      <c r="VUJ136" s="245"/>
      <c r="VUK136" s="245"/>
      <c r="VUL136" s="245"/>
      <c r="VUM136" s="245"/>
      <c r="VUN136" s="245"/>
      <c r="VUO136" s="245"/>
      <c r="VUP136" s="245"/>
      <c r="VUQ136" s="245"/>
      <c r="VUR136" s="245"/>
      <c r="VUS136" s="245"/>
      <c r="VUT136" s="245"/>
      <c r="VUU136" s="245"/>
      <c r="VUV136" s="245"/>
      <c r="VUW136" s="245"/>
      <c r="VUX136" s="245"/>
      <c r="VUY136" s="245"/>
      <c r="VUZ136" s="245"/>
      <c r="VVA136" s="245"/>
      <c r="VVB136" s="245"/>
      <c r="VVC136" s="245"/>
      <c r="VVD136" s="245"/>
      <c r="VVE136" s="245"/>
      <c r="VVF136" s="245"/>
      <c r="VVG136" s="245"/>
      <c r="VVH136" s="245"/>
      <c r="VVI136" s="245"/>
      <c r="VVJ136" s="245"/>
      <c r="VVK136" s="245"/>
      <c r="VVL136" s="245"/>
      <c r="VVM136" s="245"/>
      <c r="VVN136" s="245"/>
      <c r="VVO136" s="245"/>
      <c r="VVP136" s="245"/>
      <c r="VVQ136" s="245"/>
      <c r="VVR136" s="245"/>
      <c r="VVS136" s="245"/>
      <c r="VVT136" s="245"/>
      <c r="VVU136" s="245"/>
      <c r="VVV136" s="245"/>
      <c r="VVW136" s="245"/>
      <c r="VVX136" s="245"/>
      <c r="VVY136" s="245"/>
      <c r="VVZ136" s="245"/>
      <c r="VWA136" s="245"/>
      <c r="VWB136" s="245"/>
      <c r="VWC136" s="245"/>
      <c r="VWD136" s="245"/>
      <c r="VWE136" s="245"/>
      <c r="VWF136" s="245"/>
      <c r="VWG136" s="245"/>
      <c r="VWH136" s="245"/>
      <c r="VWI136" s="245"/>
      <c r="VWJ136" s="245"/>
      <c r="VWK136" s="245"/>
      <c r="VWL136" s="245"/>
      <c r="VWM136" s="245"/>
      <c r="VWN136" s="245"/>
      <c r="VWO136" s="245"/>
      <c r="VWP136" s="245"/>
      <c r="VWQ136" s="245"/>
      <c r="VWR136" s="245"/>
      <c r="VWS136" s="245"/>
      <c r="VWT136" s="245"/>
      <c r="VWU136" s="245"/>
      <c r="VWV136" s="245"/>
      <c r="VWW136" s="245"/>
      <c r="VWX136" s="245"/>
      <c r="VWY136" s="245"/>
      <c r="VWZ136" s="245"/>
      <c r="VXA136" s="245"/>
      <c r="VXB136" s="245"/>
      <c r="VXC136" s="245"/>
      <c r="VXD136" s="245"/>
      <c r="VXE136" s="245"/>
      <c r="VXF136" s="245"/>
      <c r="VXG136" s="245"/>
      <c r="VXH136" s="245"/>
      <c r="VXI136" s="245"/>
      <c r="VXJ136" s="245"/>
      <c r="VXK136" s="245"/>
      <c r="VXL136" s="245"/>
      <c r="VXM136" s="245"/>
      <c r="VXN136" s="245"/>
      <c r="VXO136" s="245"/>
      <c r="VXP136" s="245"/>
      <c r="VXQ136" s="245"/>
      <c r="VXR136" s="245"/>
      <c r="VXS136" s="245"/>
      <c r="VXT136" s="245"/>
      <c r="VXU136" s="245"/>
      <c r="VXV136" s="245"/>
      <c r="VXW136" s="245"/>
      <c r="VXX136" s="245"/>
      <c r="VXY136" s="245"/>
      <c r="VXZ136" s="245"/>
      <c r="VYA136" s="245"/>
      <c r="VYB136" s="245"/>
      <c r="VYC136" s="245"/>
      <c r="VYD136" s="245"/>
      <c r="VYE136" s="245"/>
      <c r="VYF136" s="245"/>
      <c r="VYG136" s="245"/>
      <c r="VYH136" s="245"/>
      <c r="VYI136" s="245"/>
      <c r="VYJ136" s="245"/>
      <c r="VYK136" s="245"/>
      <c r="VYL136" s="245"/>
      <c r="VYM136" s="245"/>
      <c r="VYN136" s="245"/>
      <c r="VYO136" s="245"/>
      <c r="VYP136" s="245"/>
      <c r="VYQ136" s="245"/>
      <c r="VYR136" s="245"/>
      <c r="VYS136" s="245"/>
      <c r="VYT136" s="245"/>
      <c r="VYU136" s="245"/>
      <c r="VYV136" s="245"/>
      <c r="VYW136" s="245"/>
      <c r="VYX136" s="245"/>
      <c r="VYY136" s="245"/>
      <c r="VYZ136" s="245"/>
      <c r="VZA136" s="245"/>
      <c r="VZB136" s="245"/>
      <c r="VZC136" s="245"/>
      <c r="VZD136" s="245"/>
      <c r="VZE136" s="245"/>
      <c r="VZF136" s="245"/>
      <c r="VZG136" s="245"/>
      <c r="VZH136" s="245"/>
      <c r="VZI136" s="245"/>
      <c r="VZJ136" s="245"/>
      <c r="VZK136" s="245"/>
      <c r="VZL136" s="245"/>
      <c r="VZM136" s="245"/>
      <c r="VZN136" s="245"/>
      <c r="VZO136" s="245"/>
      <c r="VZP136" s="245"/>
      <c r="VZQ136" s="245"/>
      <c r="VZR136" s="245"/>
      <c r="VZS136" s="245"/>
      <c r="VZT136" s="245"/>
      <c r="VZU136" s="245"/>
      <c r="VZV136" s="245"/>
      <c r="VZW136" s="245"/>
      <c r="VZX136" s="245"/>
      <c r="VZY136" s="245"/>
      <c r="VZZ136" s="245"/>
      <c r="WAA136" s="245"/>
      <c r="WAB136" s="245"/>
      <c r="WAC136" s="245"/>
      <c r="WAD136" s="245"/>
      <c r="WAE136" s="245"/>
      <c r="WAF136" s="245"/>
      <c r="WAG136" s="245"/>
      <c r="WAH136" s="245"/>
      <c r="WAI136" s="245"/>
      <c r="WAJ136" s="245"/>
      <c r="WAK136" s="245"/>
      <c r="WAL136" s="245"/>
      <c r="WAM136" s="245"/>
      <c r="WAN136" s="245"/>
      <c r="WAO136" s="245"/>
      <c r="WAP136" s="245"/>
      <c r="WAQ136" s="245"/>
      <c r="WAR136" s="245"/>
      <c r="WAS136" s="245"/>
      <c r="WAT136" s="245"/>
      <c r="WAU136" s="245"/>
      <c r="WAV136" s="245"/>
      <c r="WAW136" s="245"/>
      <c r="WAX136" s="245"/>
      <c r="WAY136" s="245"/>
      <c r="WAZ136" s="245"/>
      <c r="WBA136" s="245"/>
      <c r="WBB136" s="245"/>
      <c r="WBC136" s="245"/>
      <c r="WBD136" s="245"/>
      <c r="WBE136" s="245"/>
      <c r="WBF136" s="245"/>
      <c r="WBG136" s="245"/>
      <c r="WBH136" s="245"/>
      <c r="WBI136" s="245"/>
      <c r="WBJ136" s="245"/>
      <c r="WBK136" s="245"/>
      <c r="WBL136" s="245"/>
      <c r="WBM136" s="245"/>
      <c r="WBN136" s="245"/>
      <c r="WBO136" s="245"/>
      <c r="WBP136" s="245"/>
      <c r="WBQ136" s="245"/>
      <c r="WBR136" s="245"/>
      <c r="WBS136" s="245"/>
      <c r="WBT136" s="245"/>
      <c r="WBU136" s="245"/>
      <c r="WBV136" s="245"/>
      <c r="WBW136" s="245"/>
      <c r="WBX136" s="245"/>
      <c r="WBY136" s="245"/>
      <c r="WBZ136" s="245"/>
      <c r="WCA136" s="245"/>
      <c r="WCB136" s="245"/>
      <c r="WCC136" s="245"/>
      <c r="WCD136" s="245"/>
      <c r="WCE136" s="245"/>
      <c r="WCF136" s="245"/>
      <c r="WCG136" s="245"/>
      <c r="WCH136" s="245"/>
      <c r="WCI136" s="245"/>
      <c r="WCJ136" s="245"/>
      <c r="WCK136" s="245"/>
      <c r="WCL136" s="245"/>
      <c r="WCM136" s="245"/>
      <c r="WCN136" s="245"/>
      <c r="WCO136" s="245"/>
      <c r="WCP136" s="245"/>
      <c r="WCQ136" s="245"/>
      <c r="WCR136" s="245"/>
      <c r="WCS136" s="245"/>
      <c r="WCT136" s="245"/>
      <c r="WCU136" s="245"/>
      <c r="WCV136" s="245"/>
      <c r="WCW136" s="245"/>
      <c r="WCX136" s="245"/>
      <c r="WCY136" s="245"/>
      <c r="WCZ136" s="245"/>
      <c r="WDA136" s="245"/>
      <c r="WDB136" s="245"/>
      <c r="WDC136" s="245"/>
      <c r="WDD136" s="245"/>
      <c r="WDE136" s="245"/>
      <c r="WDF136" s="245"/>
      <c r="WDG136" s="245"/>
      <c r="WDH136" s="245"/>
      <c r="WDI136" s="245"/>
      <c r="WDJ136" s="245"/>
      <c r="WDK136" s="245"/>
      <c r="WDL136" s="245"/>
      <c r="WDM136" s="245"/>
      <c r="WDN136" s="245"/>
      <c r="WDO136" s="245"/>
      <c r="WDP136" s="245"/>
      <c r="WDQ136" s="245"/>
      <c r="WDR136" s="245"/>
      <c r="WDS136" s="245"/>
      <c r="WDT136" s="245"/>
      <c r="WDU136" s="245"/>
      <c r="WDV136" s="245"/>
      <c r="WDW136" s="245"/>
      <c r="WDX136" s="245"/>
      <c r="WDY136" s="245"/>
      <c r="WDZ136" s="245"/>
      <c r="WEA136" s="245"/>
      <c r="WEB136" s="245"/>
      <c r="WEC136" s="245"/>
      <c r="WED136" s="245"/>
      <c r="WEE136" s="245"/>
      <c r="WEF136" s="245"/>
      <c r="WEG136" s="245"/>
      <c r="WEH136" s="245"/>
      <c r="WEI136" s="245"/>
      <c r="WEJ136" s="245"/>
      <c r="WEK136" s="245"/>
      <c r="WEL136" s="245"/>
      <c r="WEM136" s="245"/>
      <c r="WEN136" s="245"/>
      <c r="WEO136" s="245"/>
      <c r="WEP136" s="245"/>
      <c r="WEQ136" s="245"/>
      <c r="WER136" s="245"/>
      <c r="WES136" s="245"/>
      <c r="WET136" s="245"/>
      <c r="WEU136" s="245"/>
      <c r="WEV136" s="245"/>
      <c r="WEW136" s="245"/>
      <c r="WEX136" s="245"/>
      <c r="WEY136" s="245"/>
      <c r="WEZ136" s="245"/>
      <c r="WFA136" s="245"/>
      <c r="WFB136" s="245"/>
      <c r="WFC136" s="245"/>
      <c r="WFD136" s="245"/>
      <c r="WFE136" s="245"/>
      <c r="WFF136" s="245"/>
      <c r="WFG136" s="245"/>
      <c r="WFH136" s="245"/>
      <c r="WFI136" s="245"/>
      <c r="WFJ136" s="245"/>
      <c r="WFK136" s="245"/>
      <c r="WFL136" s="245"/>
      <c r="WFM136" s="245"/>
      <c r="WFN136" s="245"/>
      <c r="WFO136" s="245"/>
      <c r="WFP136" s="245"/>
      <c r="WFQ136" s="245"/>
      <c r="WFR136" s="245"/>
      <c r="WFS136" s="245"/>
      <c r="WFT136" s="245"/>
      <c r="WFU136" s="245"/>
      <c r="WFV136" s="245"/>
      <c r="WFW136" s="245"/>
      <c r="WFX136" s="245"/>
      <c r="WFY136" s="245"/>
      <c r="WFZ136" s="245"/>
      <c r="WGA136" s="245"/>
      <c r="WGB136" s="245"/>
      <c r="WGC136" s="245"/>
      <c r="WGD136" s="245"/>
      <c r="WGE136" s="245"/>
      <c r="WGF136" s="245"/>
      <c r="WGG136" s="245"/>
      <c r="WGH136" s="245"/>
      <c r="WGI136" s="245"/>
      <c r="WGJ136" s="245"/>
      <c r="WGK136" s="245"/>
      <c r="WGL136" s="245"/>
      <c r="WGM136" s="245"/>
      <c r="WGN136" s="245"/>
      <c r="WGO136" s="245"/>
      <c r="WGP136" s="245"/>
      <c r="WGQ136" s="245"/>
      <c r="WGR136" s="245"/>
      <c r="WGS136" s="245"/>
      <c r="WGT136" s="245"/>
      <c r="WGU136" s="245"/>
      <c r="WGV136" s="245"/>
      <c r="WGW136" s="245"/>
      <c r="WGX136" s="245"/>
      <c r="WGY136" s="245"/>
      <c r="WGZ136" s="245"/>
      <c r="WHA136" s="245"/>
      <c r="WHB136" s="245"/>
      <c r="WHC136" s="245"/>
      <c r="WHD136" s="245"/>
      <c r="WHE136" s="245"/>
      <c r="WHF136" s="245"/>
      <c r="WHG136" s="245"/>
      <c r="WHH136" s="245"/>
      <c r="WHI136" s="245"/>
      <c r="WHJ136" s="245"/>
      <c r="WHK136" s="245"/>
      <c r="WHL136" s="245"/>
      <c r="WHM136" s="245"/>
      <c r="WHN136" s="245"/>
      <c r="WHO136" s="245"/>
      <c r="WHP136" s="245"/>
      <c r="WHQ136" s="245"/>
      <c r="WHR136" s="245"/>
      <c r="WHS136" s="245"/>
      <c r="WHT136" s="245"/>
      <c r="WHU136" s="245"/>
      <c r="WHV136" s="245"/>
      <c r="WHW136" s="245"/>
      <c r="WHX136" s="245"/>
      <c r="WHY136" s="245"/>
      <c r="WHZ136" s="245"/>
      <c r="WIA136" s="245"/>
      <c r="WIB136" s="245"/>
      <c r="WIC136" s="245"/>
      <c r="WID136" s="245"/>
      <c r="WIE136" s="245"/>
      <c r="WIF136" s="245"/>
      <c r="WIG136" s="245"/>
      <c r="WIH136" s="245"/>
      <c r="WII136" s="245"/>
      <c r="WIJ136" s="245"/>
      <c r="WIK136" s="245"/>
      <c r="WIL136" s="245"/>
      <c r="WIM136" s="245"/>
      <c r="WIN136" s="245"/>
      <c r="WIO136" s="245"/>
      <c r="WIP136" s="245"/>
      <c r="WIQ136" s="245"/>
      <c r="WIR136" s="245"/>
      <c r="WIS136" s="245"/>
      <c r="WIT136" s="245"/>
      <c r="WIU136" s="245"/>
      <c r="WIV136" s="245"/>
      <c r="WIW136" s="245"/>
      <c r="WIX136" s="245"/>
      <c r="WIY136" s="245"/>
      <c r="WIZ136" s="245"/>
      <c r="WJA136" s="245"/>
      <c r="WJB136" s="245"/>
      <c r="WJC136" s="245"/>
      <c r="WJD136" s="245"/>
      <c r="WJE136" s="245"/>
      <c r="WJF136" s="245"/>
      <c r="WJG136" s="245"/>
      <c r="WJH136" s="245"/>
      <c r="WJI136" s="245"/>
      <c r="WJJ136" s="245"/>
      <c r="WJK136" s="245"/>
      <c r="WJL136" s="245"/>
      <c r="WJM136" s="245"/>
      <c r="WJN136" s="245"/>
      <c r="WJO136" s="245"/>
      <c r="WJP136" s="245"/>
      <c r="WJQ136" s="245"/>
      <c r="WJR136" s="245"/>
      <c r="WJS136" s="245"/>
      <c r="WJT136" s="245"/>
      <c r="WJU136" s="245"/>
      <c r="WJV136" s="245"/>
      <c r="WJW136" s="245"/>
      <c r="WJX136" s="245"/>
      <c r="WJY136" s="245"/>
      <c r="WJZ136" s="245"/>
      <c r="WKA136" s="245"/>
      <c r="WKB136" s="245"/>
      <c r="WKC136" s="245"/>
      <c r="WKD136" s="245"/>
      <c r="WKE136" s="245"/>
      <c r="WKF136" s="245"/>
      <c r="WKG136" s="245"/>
      <c r="WKH136" s="245"/>
      <c r="WKI136" s="245"/>
      <c r="WKJ136" s="245"/>
      <c r="WKK136" s="245"/>
      <c r="WKL136" s="245"/>
      <c r="WKM136" s="245"/>
      <c r="WKN136" s="245"/>
      <c r="WKO136" s="245"/>
      <c r="WKP136" s="245"/>
      <c r="WKQ136" s="245"/>
      <c r="WKR136" s="245"/>
      <c r="WKS136" s="245"/>
      <c r="WKT136" s="245"/>
      <c r="WKU136" s="245"/>
      <c r="WKV136" s="245"/>
      <c r="WKW136" s="245"/>
      <c r="WKX136" s="245"/>
      <c r="WKY136" s="245"/>
      <c r="WKZ136" s="245"/>
      <c r="WLA136" s="245"/>
      <c r="WLB136" s="245"/>
      <c r="WLC136" s="245"/>
      <c r="WLD136" s="245"/>
      <c r="WLE136" s="245"/>
      <c r="WLF136" s="245"/>
      <c r="WLG136" s="245"/>
      <c r="WLH136" s="245"/>
      <c r="WLI136" s="245"/>
      <c r="WLJ136" s="245"/>
      <c r="WLK136" s="245"/>
      <c r="WLL136" s="245"/>
      <c r="WLM136" s="245"/>
      <c r="WLN136" s="245"/>
      <c r="WLO136" s="245"/>
      <c r="WLP136" s="245"/>
      <c r="WLQ136" s="245"/>
      <c r="WLR136" s="245"/>
      <c r="WLS136" s="245"/>
      <c r="WLT136" s="245"/>
      <c r="WLU136" s="245"/>
      <c r="WLV136" s="245"/>
      <c r="WLW136" s="245"/>
      <c r="WLX136" s="245"/>
      <c r="WLY136" s="245"/>
      <c r="WLZ136" s="245"/>
      <c r="WMA136" s="245"/>
      <c r="WMB136" s="245"/>
      <c r="WMC136" s="245"/>
      <c r="WMD136" s="245"/>
      <c r="WME136" s="245"/>
      <c r="WMF136" s="245"/>
      <c r="WMG136" s="245"/>
      <c r="WMH136" s="245"/>
      <c r="WMI136" s="245"/>
      <c r="WMJ136" s="245"/>
      <c r="WMK136" s="245"/>
      <c r="WML136" s="245"/>
      <c r="WMM136" s="245"/>
      <c r="WMN136" s="245"/>
      <c r="WMO136" s="245"/>
      <c r="WMP136" s="245"/>
      <c r="WMQ136" s="245"/>
      <c r="WMR136" s="245"/>
      <c r="WMS136" s="245"/>
      <c r="WMT136" s="245"/>
      <c r="WMU136" s="245"/>
      <c r="WMV136" s="245"/>
      <c r="WMW136" s="245"/>
      <c r="WMX136" s="245"/>
      <c r="WMY136" s="245"/>
      <c r="WMZ136" s="245"/>
      <c r="WNA136" s="245"/>
      <c r="WNB136" s="245"/>
      <c r="WNC136" s="245"/>
      <c r="WND136" s="245"/>
      <c r="WNE136" s="245"/>
      <c r="WNF136" s="245"/>
      <c r="WNG136" s="245"/>
      <c r="WNH136" s="245"/>
      <c r="WNI136" s="245"/>
      <c r="WNJ136" s="245"/>
      <c r="WNK136" s="245"/>
      <c r="WNL136" s="245"/>
      <c r="WNM136" s="245"/>
      <c r="WNN136" s="245"/>
      <c r="WNO136" s="245"/>
      <c r="WNP136" s="245"/>
      <c r="WNQ136" s="245"/>
      <c r="WNR136" s="245"/>
      <c r="WNS136" s="245"/>
      <c r="WNT136" s="245"/>
      <c r="WNU136" s="245"/>
      <c r="WNV136" s="245"/>
      <c r="WNW136" s="245"/>
      <c r="WNX136" s="245"/>
      <c r="WNY136" s="245"/>
      <c r="WNZ136" s="245"/>
      <c r="WOA136" s="245"/>
      <c r="WOB136" s="245"/>
      <c r="WOC136" s="245"/>
      <c r="WOD136" s="245"/>
      <c r="WOE136" s="245"/>
      <c r="WOF136" s="245"/>
      <c r="WOG136" s="245"/>
      <c r="WOH136" s="245"/>
      <c r="WOI136" s="245"/>
      <c r="WOJ136" s="245"/>
      <c r="WOK136" s="245"/>
      <c r="WOL136" s="245"/>
      <c r="WOM136" s="245"/>
      <c r="WON136" s="245"/>
      <c r="WOO136" s="245"/>
      <c r="WOP136" s="245"/>
      <c r="WOQ136" s="245"/>
      <c r="WOR136" s="245"/>
      <c r="WOS136" s="245"/>
      <c r="WOT136" s="245"/>
      <c r="WOU136" s="245"/>
      <c r="WOV136" s="245"/>
      <c r="WOW136" s="245"/>
      <c r="WOX136" s="245"/>
      <c r="WOY136" s="245"/>
      <c r="WOZ136" s="245"/>
      <c r="WPA136" s="245"/>
      <c r="WPB136" s="245"/>
      <c r="WPC136" s="245"/>
      <c r="WPD136" s="245"/>
      <c r="WPE136" s="245"/>
      <c r="WPF136" s="245"/>
      <c r="WPG136" s="245"/>
      <c r="WPH136" s="245"/>
      <c r="WPI136" s="245"/>
      <c r="WPJ136" s="245"/>
      <c r="WPK136" s="245"/>
      <c r="WPL136" s="245"/>
      <c r="WPM136" s="245"/>
      <c r="WPN136" s="245"/>
      <c r="WPO136" s="245"/>
      <c r="WPP136" s="245"/>
      <c r="WPQ136" s="245"/>
      <c r="WPR136" s="245"/>
      <c r="WPS136" s="245"/>
      <c r="WPT136" s="245"/>
      <c r="WPU136" s="245"/>
      <c r="WPV136" s="245"/>
      <c r="WPW136" s="245"/>
      <c r="WPX136" s="245"/>
      <c r="WPY136" s="245"/>
      <c r="WPZ136" s="245"/>
      <c r="WQA136" s="245"/>
      <c r="WQB136" s="245"/>
      <c r="WQC136" s="245"/>
      <c r="WQD136" s="245"/>
      <c r="WQE136" s="245"/>
      <c r="WQF136" s="245"/>
      <c r="WQG136" s="245"/>
      <c r="WQH136" s="245"/>
      <c r="WQI136" s="245"/>
      <c r="WQJ136" s="245"/>
      <c r="WQK136" s="245"/>
      <c r="WQL136" s="245"/>
      <c r="WQM136" s="245"/>
      <c r="WQN136" s="245"/>
      <c r="WQO136" s="245"/>
      <c r="WQP136" s="245"/>
      <c r="WQQ136" s="245"/>
      <c r="WQR136" s="245"/>
      <c r="WQS136" s="245"/>
      <c r="WQT136" s="245"/>
      <c r="WQU136" s="245"/>
      <c r="WQV136" s="245"/>
      <c r="WQW136" s="245"/>
      <c r="WQX136" s="245"/>
      <c r="WQY136" s="245"/>
      <c r="WQZ136" s="245"/>
      <c r="WRA136" s="245"/>
      <c r="WRB136" s="245"/>
      <c r="WRC136" s="245"/>
      <c r="WRD136" s="245"/>
      <c r="WRE136" s="245"/>
      <c r="WRF136" s="245"/>
      <c r="WRG136" s="245"/>
      <c r="WRH136" s="245"/>
      <c r="WRI136" s="245"/>
      <c r="WRJ136" s="245"/>
      <c r="WRK136" s="245"/>
      <c r="WRL136" s="245"/>
      <c r="WRM136" s="245"/>
      <c r="WRN136" s="245"/>
      <c r="WRO136" s="245"/>
      <c r="WRP136" s="245"/>
      <c r="WRQ136" s="245"/>
      <c r="WRR136" s="245"/>
      <c r="WRS136" s="245"/>
      <c r="WRT136" s="245"/>
      <c r="WRU136" s="245"/>
      <c r="WRV136" s="245"/>
      <c r="WRW136" s="245"/>
      <c r="WRX136" s="245"/>
      <c r="WRY136" s="245"/>
      <c r="WRZ136" s="245"/>
      <c r="WSA136" s="245"/>
      <c r="WSB136" s="245"/>
      <c r="WSC136" s="245"/>
      <c r="WSD136" s="245"/>
      <c r="WSE136" s="245"/>
      <c r="WSF136" s="245"/>
      <c r="WSG136" s="245"/>
      <c r="WSH136" s="245"/>
      <c r="WSI136" s="245"/>
      <c r="WSJ136" s="245"/>
      <c r="WSK136" s="245"/>
      <c r="WSL136" s="245"/>
      <c r="WSM136" s="245"/>
      <c r="WSN136" s="245"/>
      <c r="WSO136" s="245"/>
      <c r="WSP136" s="245"/>
      <c r="WSQ136" s="245"/>
      <c r="WSR136" s="245"/>
      <c r="WSS136" s="245"/>
      <c r="WST136" s="245"/>
      <c r="WSU136" s="245"/>
      <c r="WSV136" s="245"/>
      <c r="WSW136" s="245"/>
      <c r="WSX136" s="245"/>
      <c r="WSY136" s="245"/>
      <c r="WSZ136" s="245"/>
      <c r="WTA136" s="245"/>
      <c r="WTB136" s="245"/>
      <c r="WTC136" s="245"/>
      <c r="WTD136" s="245"/>
      <c r="WTE136" s="245"/>
      <c r="WTF136" s="245"/>
      <c r="WTG136" s="245"/>
      <c r="WTH136" s="245"/>
      <c r="WTI136" s="245"/>
      <c r="WTJ136" s="245"/>
      <c r="WTK136" s="245"/>
      <c r="WTL136" s="245"/>
      <c r="WTM136" s="245"/>
      <c r="WTN136" s="245"/>
      <c r="WTO136" s="245"/>
      <c r="WTP136" s="245"/>
      <c r="WTQ136" s="245"/>
      <c r="WTR136" s="245"/>
      <c r="WTS136" s="245"/>
      <c r="WTT136" s="245"/>
      <c r="WTU136" s="245"/>
      <c r="WTV136" s="245"/>
      <c r="WTW136" s="245"/>
      <c r="WTX136" s="245"/>
      <c r="WTY136" s="245"/>
      <c r="WTZ136" s="245"/>
      <c r="WUA136" s="245"/>
      <c r="WUB136" s="245"/>
      <c r="WUC136" s="245"/>
      <c r="WUD136" s="245"/>
      <c r="WUE136" s="245"/>
      <c r="WUF136" s="245"/>
      <c r="WUG136" s="245"/>
      <c r="WUH136" s="245"/>
      <c r="WUI136" s="245"/>
      <c r="WUJ136" s="245"/>
      <c r="WUK136" s="245"/>
      <c r="WUL136" s="245"/>
      <c r="WUM136" s="245"/>
      <c r="WUN136" s="245"/>
      <c r="WUO136" s="245"/>
      <c r="WUP136" s="245"/>
      <c r="WUQ136" s="245"/>
      <c r="WUR136" s="245"/>
      <c r="WUS136" s="245"/>
      <c r="WUT136" s="245"/>
      <c r="WUU136" s="245"/>
      <c r="WUV136" s="245"/>
      <c r="WUW136" s="245"/>
      <c r="WUX136" s="245"/>
      <c r="WUY136" s="245"/>
      <c r="WUZ136" s="245"/>
      <c r="WVA136" s="245"/>
      <c r="WVB136" s="245"/>
      <c r="WVC136" s="245"/>
      <c r="WVD136" s="245"/>
      <c r="WVE136" s="245"/>
      <c r="WVF136" s="245"/>
      <c r="WVG136" s="245"/>
      <c r="WVH136" s="245"/>
      <c r="WVI136" s="245"/>
      <c r="WVJ136" s="245"/>
      <c r="WVK136" s="245"/>
      <c r="WVL136" s="245"/>
      <c r="WVM136" s="245"/>
      <c r="WVN136" s="245"/>
      <c r="WVO136" s="245"/>
      <c r="WVP136" s="245"/>
      <c r="WVQ136" s="245"/>
      <c r="WVR136" s="245"/>
      <c r="WVS136" s="245"/>
      <c r="WVT136" s="245"/>
      <c r="WVU136" s="245"/>
      <c r="WVV136" s="245"/>
      <c r="WVW136" s="245"/>
      <c r="WVX136" s="245"/>
      <c r="WVY136" s="245"/>
      <c r="WVZ136" s="245"/>
      <c r="WWA136" s="245"/>
      <c r="WWB136" s="245"/>
      <c r="WWC136" s="245"/>
      <c r="WWD136" s="245"/>
      <c r="WWE136" s="245"/>
      <c r="WWF136" s="245"/>
      <c r="WWG136" s="245"/>
      <c r="WWH136" s="245"/>
      <c r="WWI136" s="245"/>
      <c r="WWJ136" s="245"/>
      <c r="WWK136" s="245"/>
      <c r="WWL136" s="245"/>
      <c r="WWM136" s="245"/>
      <c r="WWN136" s="245"/>
      <c r="WWO136" s="245"/>
      <c r="WWP136" s="245"/>
      <c r="WWQ136" s="245"/>
      <c r="WWR136" s="245"/>
      <c r="WWS136" s="245"/>
      <c r="WWT136" s="245"/>
      <c r="WWU136" s="245"/>
      <c r="WWV136" s="245"/>
      <c r="WWW136" s="245"/>
      <c r="WWX136" s="245"/>
      <c r="WWY136" s="245"/>
      <c r="WWZ136" s="245"/>
      <c r="WXA136" s="245"/>
      <c r="WXB136" s="245"/>
      <c r="WXC136" s="245"/>
      <c r="WXD136" s="245"/>
      <c r="WXE136" s="245"/>
      <c r="WXF136" s="245"/>
      <c r="WXG136" s="245"/>
      <c r="WXH136" s="245"/>
      <c r="WXI136" s="245"/>
      <c r="WXJ136" s="245"/>
      <c r="WXK136" s="245"/>
      <c r="WXL136" s="245"/>
      <c r="WXM136" s="245"/>
      <c r="WXN136" s="245"/>
      <c r="WXO136" s="245"/>
      <c r="WXP136" s="245"/>
      <c r="WXQ136" s="245"/>
      <c r="WXR136" s="245"/>
      <c r="WXS136" s="245"/>
      <c r="WXT136" s="245"/>
      <c r="WXU136" s="245"/>
      <c r="WXV136" s="245"/>
      <c r="WXW136" s="245"/>
      <c r="WXX136" s="245"/>
      <c r="WXY136" s="245"/>
      <c r="WXZ136" s="245"/>
      <c r="WYA136" s="245"/>
      <c r="WYB136" s="245"/>
      <c r="WYC136" s="245"/>
      <c r="WYD136" s="245"/>
      <c r="WYE136" s="245"/>
      <c r="WYF136" s="245"/>
      <c r="WYG136" s="245"/>
      <c r="WYH136" s="245"/>
      <c r="WYI136" s="245"/>
      <c r="WYJ136" s="245"/>
      <c r="WYK136" s="245"/>
      <c r="WYL136" s="245"/>
      <c r="WYM136" s="245"/>
      <c r="WYN136" s="245"/>
      <c r="WYO136" s="245"/>
      <c r="WYP136" s="245"/>
      <c r="WYQ136" s="245"/>
      <c r="WYR136" s="245"/>
      <c r="WYS136" s="245"/>
      <c r="WYT136" s="245"/>
      <c r="WYU136" s="245"/>
      <c r="WYV136" s="245"/>
      <c r="WYW136" s="245"/>
      <c r="WYX136" s="245"/>
      <c r="WYY136" s="245"/>
      <c r="WYZ136" s="245"/>
      <c r="WZA136" s="245"/>
      <c r="WZB136" s="245"/>
      <c r="WZC136" s="245"/>
      <c r="WZD136" s="245"/>
      <c r="WZE136" s="245"/>
      <c r="WZF136" s="245"/>
      <c r="WZG136" s="245"/>
      <c r="WZH136" s="245"/>
      <c r="WZI136" s="245"/>
      <c r="WZJ136" s="245"/>
      <c r="WZK136" s="245"/>
      <c r="WZL136" s="245"/>
      <c r="WZM136" s="245"/>
      <c r="WZN136" s="245"/>
      <c r="WZO136" s="245"/>
      <c r="WZP136" s="245"/>
      <c r="WZQ136" s="245"/>
      <c r="WZR136" s="245"/>
      <c r="WZS136" s="245"/>
      <c r="WZT136" s="245"/>
      <c r="WZU136" s="245"/>
      <c r="WZV136" s="245"/>
      <c r="WZW136" s="245"/>
      <c r="WZX136" s="245"/>
      <c r="WZY136" s="245"/>
      <c r="WZZ136" s="245"/>
      <c r="XAA136" s="245"/>
      <c r="XAB136" s="245"/>
      <c r="XAC136" s="245"/>
      <c r="XAD136" s="245"/>
      <c r="XAE136" s="245"/>
      <c r="XAF136" s="245"/>
      <c r="XAG136" s="245"/>
      <c r="XAH136" s="245"/>
      <c r="XAI136" s="245"/>
      <c r="XAJ136" s="245"/>
      <c r="XAK136" s="245"/>
      <c r="XAL136" s="245"/>
      <c r="XAM136" s="245"/>
      <c r="XAN136" s="245"/>
      <c r="XAO136" s="245"/>
      <c r="XAP136" s="245"/>
      <c r="XAQ136" s="245"/>
      <c r="XAR136" s="245"/>
      <c r="XAS136" s="245"/>
      <c r="XAT136" s="245"/>
      <c r="XAU136" s="245"/>
      <c r="XAV136" s="245"/>
      <c r="XAW136" s="245"/>
      <c r="XAX136" s="245"/>
      <c r="XAY136" s="245"/>
      <c r="XAZ136" s="245"/>
      <c r="XBA136" s="245"/>
      <c r="XBB136" s="245"/>
      <c r="XBC136" s="245"/>
      <c r="XBD136" s="245"/>
      <c r="XBE136" s="245"/>
      <c r="XBF136" s="245"/>
      <c r="XBG136" s="245"/>
      <c r="XBH136" s="245"/>
      <c r="XBI136" s="245"/>
      <c r="XBJ136" s="245"/>
      <c r="XBK136" s="245"/>
      <c r="XBL136" s="245"/>
      <c r="XBM136" s="245"/>
      <c r="XBN136" s="245"/>
      <c r="XBO136" s="245"/>
      <c r="XBP136" s="245"/>
      <c r="XBQ136" s="245"/>
      <c r="XBR136" s="245"/>
      <c r="XBS136" s="245"/>
      <c r="XBT136" s="245"/>
      <c r="XBU136" s="245"/>
      <c r="XBV136" s="245"/>
      <c r="XBW136" s="245"/>
      <c r="XBX136" s="245"/>
      <c r="XBY136" s="245"/>
      <c r="XBZ136" s="245"/>
      <c r="XCA136" s="245"/>
      <c r="XCB136" s="245"/>
      <c r="XCC136" s="245"/>
      <c r="XCD136" s="245"/>
      <c r="XCE136" s="245"/>
      <c r="XCF136" s="245"/>
      <c r="XCG136" s="245"/>
      <c r="XCH136" s="245"/>
      <c r="XCI136" s="245"/>
      <c r="XCJ136" s="245"/>
      <c r="XCK136" s="245"/>
      <c r="XCL136" s="245"/>
      <c r="XCM136" s="245"/>
      <c r="XCN136" s="245"/>
      <c r="XCO136" s="245"/>
      <c r="XCP136" s="245"/>
      <c r="XCQ136" s="245"/>
      <c r="XCR136" s="245"/>
      <c r="XCS136" s="245"/>
      <c r="XCT136" s="245"/>
      <c r="XCU136" s="245"/>
      <c r="XCV136" s="245"/>
      <c r="XCW136" s="245"/>
      <c r="XCX136" s="245"/>
      <c r="XCY136" s="245"/>
      <c r="XCZ136" s="245"/>
      <c r="XDA136" s="245"/>
      <c r="XDB136" s="245"/>
      <c r="XDC136" s="245"/>
      <c r="XDD136" s="245"/>
      <c r="XDE136" s="245"/>
      <c r="XDF136" s="245"/>
      <c r="XDG136" s="245"/>
      <c r="XDH136" s="245"/>
      <c r="XDI136" s="245"/>
      <c r="XDJ136" s="245"/>
      <c r="XDK136" s="245"/>
      <c r="XDL136" s="245"/>
      <c r="XDM136" s="245"/>
      <c r="XDN136" s="245"/>
      <c r="XDO136" s="245"/>
      <c r="XDP136" s="245"/>
      <c r="XDQ136" s="245"/>
      <c r="XDR136" s="245"/>
      <c r="XDS136" s="245"/>
      <c r="XDT136" s="245"/>
      <c r="XDU136" s="245"/>
      <c r="XDV136" s="245"/>
      <c r="XDW136" s="245"/>
      <c r="XDX136" s="245"/>
      <c r="XDY136" s="245"/>
      <c r="XDZ136" s="245"/>
      <c r="XEA136" s="245"/>
      <c r="XEB136" s="245"/>
      <c r="XEC136" s="245"/>
      <c r="XED136" s="245"/>
      <c r="XEE136" s="245"/>
      <c r="XEF136" s="245"/>
      <c r="XEG136" s="245"/>
      <c r="XEH136" s="245"/>
      <c r="XEI136" s="245"/>
      <c r="XEJ136" s="245"/>
      <c r="XEK136" s="245"/>
      <c r="XEL136" s="245"/>
      <c r="XEM136" s="245"/>
      <c r="XEN136" s="245"/>
      <c r="XEO136" s="245"/>
      <c r="XEP136" s="245"/>
      <c r="XEQ136" s="245"/>
      <c r="XER136" s="245"/>
      <c r="XES136" s="245"/>
    </row>
    <row r="137" spans="1:16373" s="248" customFormat="1" ht="50.25" customHeight="1" x14ac:dyDescent="0.3">
      <c r="A137" s="329" t="s">
        <v>186</v>
      </c>
      <c r="B137" s="322" t="s">
        <v>146</v>
      </c>
      <c r="C137" s="292" t="s">
        <v>206</v>
      </c>
      <c r="D137" s="324"/>
      <c r="E137" s="293" t="s">
        <v>40</v>
      </c>
      <c r="F137" s="295"/>
      <c r="G137" s="295"/>
      <c r="H137" s="295"/>
      <c r="I137" s="372"/>
      <c r="J137" s="295">
        <v>100</v>
      </c>
      <c r="K137" s="298">
        <v>0</v>
      </c>
      <c r="L137" s="323" t="s">
        <v>416</v>
      </c>
      <c r="M137" s="323" t="s">
        <v>3</v>
      </c>
      <c r="N137" s="300">
        <v>42768</v>
      </c>
      <c r="O137" s="300">
        <v>42857</v>
      </c>
      <c r="P137" s="341"/>
      <c r="Q137" s="295"/>
      <c r="R137" s="330" t="s">
        <v>7</v>
      </c>
      <c r="S137" s="246"/>
      <c r="T137" s="247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Q137" s="373"/>
      <c r="AS137" s="373"/>
      <c r="AU137" s="373"/>
      <c r="AW137" s="373"/>
      <c r="AY137" s="373"/>
      <c r="BA137" s="373"/>
      <c r="BC137" s="373"/>
      <c r="BE137" s="373"/>
      <c r="BG137" s="373"/>
      <c r="BI137" s="373"/>
      <c r="BK137" s="373"/>
      <c r="BM137" s="373"/>
      <c r="BO137" s="373"/>
      <c r="BQ137" s="373"/>
      <c r="BS137" s="373"/>
      <c r="BU137" s="373"/>
      <c r="BW137" s="373"/>
      <c r="BY137" s="373"/>
      <c r="CA137" s="373"/>
      <c r="CC137" s="373"/>
      <c r="CE137" s="373"/>
      <c r="CG137" s="373"/>
      <c r="CI137" s="373"/>
      <c r="CK137" s="373"/>
      <c r="CM137" s="373"/>
      <c r="CO137" s="373"/>
      <c r="CQ137" s="373"/>
      <c r="CS137" s="373"/>
      <c r="CU137" s="373"/>
      <c r="CW137" s="373"/>
      <c r="CY137" s="373"/>
      <c r="DA137" s="373"/>
      <c r="DC137" s="373"/>
      <c r="DE137" s="373"/>
      <c r="DG137" s="373"/>
      <c r="DI137" s="373"/>
      <c r="DK137" s="373"/>
      <c r="DM137" s="373"/>
      <c r="DO137" s="373"/>
      <c r="DQ137" s="373"/>
      <c r="DS137" s="373"/>
      <c r="DU137" s="373"/>
      <c r="DW137" s="373"/>
      <c r="DY137" s="373"/>
      <c r="EA137" s="373"/>
      <c r="EC137" s="373"/>
      <c r="EE137" s="373"/>
      <c r="EG137" s="373"/>
      <c r="EI137" s="373"/>
      <c r="EK137" s="373"/>
      <c r="EM137" s="373"/>
      <c r="EO137" s="373"/>
      <c r="EQ137" s="373"/>
      <c r="ES137" s="373"/>
      <c r="EU137" s="373"/>
      <c r="EW137" s="373"/>
      <c r="EY137" s="373"/>
      <c r="FA137" s="373"/>
      <c r="FC137" s="373"/>
      <c r="FE137" s="373"/>
      <c r="FG137" s="373"/>
      <c r="FI137" s="373"/>
      <c r="FK137" s="373"/>
      <c r="FM137" s="373"/>
      <c r="FO137" s="373"/>
      <c r="FQ137" s="373"/>
      <c r="FS137" s="373"/>
      <c r="FU137" s="373"/>
      <c r="FW137" s="373"/>
      <c r="FY137" s="373"/>
      <c r="GA137" s="373"/>
      <c r="GC137" s="373"/>
      <c r="GE137" s="373"/>
      <c r="GG137" s="373"/>
      <c r="GI137" s="373"/>
      <c r="GK137" s="373"/>
      <c r="GM137" s="373"/>
      <c r="GO137" s="373"/>
      <c r="GQ137" s="373"/>
      <c r="GS137" s="373"/>
      <c r="GU137" s="373"/>
      <c r="GW137" s="373"/>
      <c r="GY137" s="373"/>
      <c r="HA137" s="373"/>
      <c r="HC137" s="373"/>
      <c r="HE137" s="373"/>
      <c r="HG137" s="373"/>
      <c r="HI137" s="373"/>
      <c r="HK137" s="373"/>
      <c r="HM137" s="373"/>
      <c r="HO137" s="373"/>
      <c r="HQ137" s="373"/>
      <c r="HS137" s="373"/>
      <c r="HU137" s="373"/>
      <c r="HW137" s="373"/>
      <c r="HY137" s="373"/>
      <c r="IA137" s="373"/>
      <c r="IC137" s="373"/>
      <c r="IE137" s="373"/>
      <c r="IG137" s="373"/>
      <c r="II137" s="373"/>
      <c r="IK137" s="373"/>
      <c r="IM137" s="373"/>
      <c r="IO137" s="373"/>
      <c r="IQ137" s="373"/>
      <c r="IS137" s="373"/>
      <c r="IU137" s="373"/>
      <c r="IW137" s="373"/>
      <c r="IY137" s="373"/>
      <c r="JA137" s="373"/>
      <c r="JC137" s="373"/>
      <c r="JE137" s="373"/>
      <c r="JG137" s="373"/>
      <c r="JI137" s="373"/>
      <c r="JK137" s="373"/>
      <c r="JM137" s="373"/>
      <c r="JO137" s="373"/>
      <c r="JQ137" s="373"/>
      <c r="JS137" s="373"/>
      <c r="JU137" s="373"/>
      <c r="JW137" s="373"/>
      <c r="JY137" s="373"/>
      <c r="KA137" s="373"/>
      <c r="KC137" s="373"/>
      <c r="KE137" s="373"/>
      <c r="KG137" s="373"/>
      <c r="KI137" s="373"/>
      <c r="KK137" s="373"/>
      <c r="KM137" s="373"/>
      <c r="KO137" s="373"/>
      <c r="KQ137" s="373"/>
      <c r="KS137" s="373"/>
      <c r="KU137" s="373"/>
      <c r="KW137" s="373"/>
      <c r="KY137" s="373"/>
      <c r="LA137" s="373"/>
      <c r="LC137" s="373"/>
      <c r="LE137" s="373"/>
      <c r="LG137" s="373"/>
      <c r="LI137" s="373"/>
      <c r="LK137" s="373"/>
      <c r="LM137" s="373"/>
      <c r="LO137" s="373"/>
      <c r="LQ137" s="373"/>
      <c r="LS137" s="373"/>
      <c r="LU137" s="373"/>
      <c r="LW137" s="373"/>
      <c r="LY137" s="373"/>
      <c r="MA137" s="373"/>
      <c r="MC137" s="373"/>
      <c r="ME137" s="373"/>
      <c r="MG137" s="373"/>
      <c r="MI137" s="373"/>
      <c r="MK137" s="373"/>
      <c r="MM137" s="373"/>
      <c r="MO137" s="373"/>
      <c r="MQ137" s="373"/>
      <c r="MS137" s="373"/>
      <c r="MU137" s="373"/>
      <c r="MW137" s="373"/>
      <c r="MY137" s="373"/>
      <c r="NA137" s="373"/>
      <c r="NC137" s="373"/>
      <c r="NE137" s="373"/>
      <c r="NG137" s="373"/>
      <c r="NI137" s="373"/>
      <c r="NK137" s="373"/>
      <c r="NM137" s="373"/>
      <c r="NO137" s="373"/>
      <c r="NQ137" s="373"/>
      <c r="NS137" s="373"/>
      <c r="NU137" s="373"/>
      <c r="NW137" s="373"/>
      <c r="NY137" s="373"/>
      <c r="OA137" s="373"/>
      <c r="OC137" s="373"/>
      <c r="OE137" s="373"/>
      <c r="OG137" s="373"/>
      <c r="OI137" s="373"/>
      <c r="OK137" s="373"/>
      <c r="OM137" s="373"/>
      <c r="OO137" s="373"/>
      <c r="OQ137" s="373"/>
      <c r="OS137" s="373"/>
      <c r="OU137" s="373"/>
      <c r="OW137" s="373"/>
      <c r="OY137" s="373"/>
      <c r="PA137" s="373"/>
      <c r="PC137" s="373"/>
      <c r="PE137" s="373"/>
      <c r="PG137" s="373"/>
      <c r="PI137" s="373"/>
      <c r="PK137" s="373"/>
      <c r="PM137" s="373"/>
      <c r="PO137" s="373"/>
      <c r="PQ137" s="373"/>
      <c r="PS137" s="373"/>
      <c r="PU137" s="373"/>
      <c r="PW137" s="373"/>
      <c r="PY137" s="373"/>
      <c r="QA137" s="373"/>
      <c r="QC137" s="373"/>
      <c r="QE137" s="373"/>
      <c r="QG137" s="373"/>
      <c r="QI137" s="373"/>
      <c r="QK137" s="373"/>
      <c r="QM137" s="373"/>
      <c r="QO137" s="373"/>
      <c r="QQ137" s="373"/>
      <c r="QS137" s="373"/>
      <c r="QU137" s="373"/>
      <c r="QW137" s="373"/>
      <c r="QY137" s="373"/>
      <c r="RA137" s="373"/>
      <c r="RC137" s="373"/>
      <c r="RE137" s="373"/>
      <c r="RG137" s="373"/>
      <c r="RI137" s="373"/>
      <c r="RK137" s="373"/>
      <c r="RM137" s="373"/>
      <c r="RO137" s="373"/>
      <c r="RQ137" s="373"/>
      <c r="RS137" s="373"/>
      <c r="RU137" s="373"/>
      <c r="RW137" s="373"/>
      <c r="RY137" s="373"/>
      <c r="SA137" s="373"/>
      <c r="SC137" s="373"/>
      <c r="SE137" s="373"/>
      <c r="SG137" s="373"/>
      <c r="SI137" s="373"/>
      <c r="SK137" s="373"/>
      <c r="SM137" s="373"/>
      <c r="SO137" s="373"/>
      <c r="SQ137" s="373"/>
      <c r="SS137" s="373"/>
      <c r="SU137" s="373"/>
      <c r="SW137" s="373"/>
      <c r="SY137" s="373"/>
      <c r="TA137" s="373"/>
      <c r="TC137" s="373"/>
      <c r="TE137" s="373"/>
      <c r="TG137" s="373"/>
      <c r="TI137" s="373"/>
      <c r="TK137" s="373"/>
      <c r="TM137" s="373"/>
      <c r="TO137" s="373"/>
      <c r="TQ137" s="373"/>
      <c r="TS137" s="373"/>
      <c r="TU137" s="373"/>
      <c r="TW137" s="373"/>
      <c r="TY137" s="373"/>
      <c r="UA137" s="373"/>
      <c r="UC137" s="373"/>
      <c r="UE137" s="373"/>
      <c r="UG137" s="373"/>
      <c r="UI137" s="373"/>
      <c r="UK137" s="373"/>
      <c r="UM137" s="373"/>
      <c r="UO137" s="373"/>
      <c r="UQ137" s="373"/>
      <c r="US137" s="373"/>
      <c r="UU137" s="373"/>
      <c r="UW137" s="373"/>
      <c r="UY137" s="373"/>
      <c r="VA137" s="373"/>
      <c r="VC137" s="373"/>
      <c r="VE137" s="373"/>
      <c r="VG137" s="373"/>
      <c r="VI137" s="373"/>
      <c r="VK137" s="373"/>
      <c r="VM137" s="373"/>
      <c r="VO137" s="373"/>
      <c r="VQ137" s="373"/>
      <c r="VS137" s="373"/>
      <c r="VU137" s="373"/>
      <c r="VW137" s="373"/>
      <c r="VY137" s="373"/>
      <c r="WA137" s="373"/>
      <c r="WC137" s="373"/>
      <c r="WE137" s="373"/>
      <c r="WG137" s="373"/>
      <c r="WI137" s="373"/>
      <c r="WK137" s="373"/>
      <c r="WM137" s="373"/>
      <c r="WO137" s="373"/>
      <c r="WQ137" s="373"/>
      <c r="WS137" s="373"/>
      <c r="WU137" s="373"/>
      <c r="WW137" s="373"/>
      <c r="WY137" s="373"/>
      <c r="XA137" s="373"/>
      <c r="XC137" s="373"/>
      <c r="XE137" s="373"/>
      <c r="XG137" s="373"/>
      <c r="XI137" s="373"/>
      <c r="XK137" s="373"/>
      <c r="XM137" s="373"/>
      <c r="XO137" s="373"/>
      <c r="XQ137" s="373"/>
      <c r="XS137" s="373"/>
      <c r="XU137" s="373"/>
      <c r="XW137" s="373"/>
      <c r="XY137" s="373"/>
      <c r="YA137" s="373"/>
      <c r="YC137" s="373"/>
      <c r="YE137" s="373"/>
      <c r="YG137" s="373"/>
      <c r="YI137" s="373"/>
      <c r="YK137" s="373"/>
      <c r="YM137" s="373"/>
      <c r="YO137" s="373"/>
      <c r="YQ137" s="373"/>
      <c r="YS137" s="373"/>
      <c r="YU137" s="373"/>
      <c r="YW137" s="373"/>
      <c r="YY137" s="373"/>
      <c r="ZA137" s="373"/>
      <c r="ZC137" s="373"/>
      <c r="ZE137" s="373"/>
      <c r="ZG137" s="373"/>
      <c r="ZI137" s="373"/>
      <c r="ZK137" s="373"/>
      <c r="ZM137" s="373"/>
      <c r="ZO137" s="373"/>
      <c r="ZQ137" s="373"/>
      <c r="ZS137" s="373"/>
      <c r="ZU137" s="373"/>
      <c r="ZW137" s="373"/>
      <c r="ZY137" s="373"/>
      <c r="AAA137" s="373"/>
      <c r="AAC137" s="373"/>
      <c r="AAE137" s="373"/>
      <c r="AAG137" s="373"/>
      <c r="AAI137" s="373"/>
      <c r="AAK137" s="373"/>
      <c r="AAM137" s="373"/>
      <c r="AAO137" s="373"/>
      <c r="AAQ137" s="373"/>
      <c r="AAS137" s="373"/>
      <c r="AAU137" s="373"/>
      <c r="AAW137" s="373"/>
      <c r="AAY137" s="373"/>
      <c r="ABA137" s="373"/>
      <c r="ABC137" s="373"/>
      <c r="ABE137" s="373"/>
      <c r="ABG137" s="373"/>
      <c r="ABI137" s="373"/>
      <c r="ABK137" s="373"/>
      <c r="ABM137" s="373"/>
      <c r="ABO137" s="373"/>
      <c r="ABQ137" s="373"/>
      <c r="ABS137" s="373"/>
      <c r="ABU137" s="373"/>
      <c r="ABW137" s="373"/>
      <c r="ABY137" s="373"/>
      <c r="ACA137" s="373"/>
      <c r="ACC137" s="373"/>
      <c r="ACE137" s="373"/>
      <c r="ACG137" s="373"/>
      <c r="ACI137" s="373"/>
      <c r="ACK137" s="373"/>
      <c r="ACM137" s="373"/>
      <c r="ACO137" s="373"/>
      <c r="ACQ137" s="373"/>
      <c r="ACS137" s="373"/>
      <c r="ACU137" s="373"/>
      <c r="ACW137" s="373"/>
      <c r="ACY137" s="373"/>
      <c r="ADA137" s="373"/>
      <c r="ADC137" s="373"/>
      <c r="ADE137" s="373"/>
      <c r="ADG137" s="373"/>
      <c r="ADI137" s="373"/>
      <c r="ADK137" s="373"/>
      <c r="ADM137" s="373"/>
      <c r="ADO137" s="373"/>
      <c r="ADQ137" s="373"/>
      <c r="ADS137" s="373"/>
      <c r="ADU137" s="373"/>
      <c r="ADW137" s="373"/>
      <c r="ADY137" s="373"/>
      <c r="AEA137" s="373"/>
      <c r="AEC137" s="373"/>
      <c r="AEE137" s="373"/>
      <c r="AEG137" s="373"/>
      <c r="AEI137" s="373"/>
      <c r="AEK137" s="373"/>
      <c r="AEM137" s="373"/>
      <c r="AEO137" s="373"/>
      <c r="AEQ137" s="373"/>
      <c r="AES137" s="373"/>
      <c r="AEU137" s="373"/>
      <c r="AEW137" s="373"/>
      <c r="AEY137" s="373"/>
      <c r="AFA137" s="373"/>
      <c r="AFC137" s="373"/>
      <c r="AFE137" s="373"/>
      <c r="AFG137" s="373"/>
      <c r="AFI137" s="373"/>
      <c r="AFK137" s="373"/>
      <c r="AFM137" s="373"/>
      <c r="AFO137" s="373"/>
      <c r="AFQ137" s="373"/>
      <c r="AFS137" s="373"/>
      <c r="AFU137" s="373"/>
      <c r="AFW137" s="373"/>
      <c r="AFY137" s="373"/>
      <c r="AGA137" s="373"/>
      <c r="AGC137" s="373"/>
      <c r="AGE137" s="373"/>
      <c r="AGG137" s="373"/>
      <c r="AGI137" s="373"/>
      <c r="AGK137" s="373"/>
      <c r="AGM137" s="373"/>
      <c r="AGO137" s="373"/>
      <c r="AGQ137" s="373"/>
      <c r="AGS137" s="373"/>
      <c r="AGU137" s="373"/>
      <c r="AGW137" s="373"/>
      <c r="AGY137" s="373"/>
      <c r="AHA137" s="373"/>
      <c r="AHC137" s="373"/>
      <c r="AHE137" s="373"/>
      <c r="AHG137" s="373"/>
      <c r="AHI137" s="373"/>
      <c r="AHK137" s="373"/>
      <c r="AHM137" s="373"/>
      <c r="AHO137" s="373"/>
      <c r="AHQ137" s="373"/>
      <c r="AHS137" s="373"/>
      <c r="AHU137" s="373"/>
      <c r="AHW137" s="373"/>
      <c r="AHY137" s="373"/>
      <c r="AIA137" s="373"/>
      <c r="AIC137" s="373"/>
      <c r="AIE137" s="373"/>
      <c r="AIG137" s="373"/>
      <c r="AII137" s="373"/>
      <c r="AIK137" s="373"/>
      <c r="AIM137" s="373"/>
      <c r="AIO137" s="373"/>
      <c r="AIQ137" s="373"/>
      <c r="AIS137" s="373"/>
      <c r="AIU137" s="373"/>
      <c r="AIW137" s="373"/>
      <c r="AIY137" s="373"/>
      <c r="AJA137" s="373"/>
      <c r="AJC137" s="373"/>
      <c r="AJE137" s="373"/>
      <c r="AJG137" s="373"/>
      <c r="AJI137" s="373"/>
      <c r="AJK137" s="373"/>
      <c r="AJM137" s="373"/>
      <c r="AJO137" s="373"/>
      <c r="AJQ137" s="373"/>
      <c r="AJS137" s="373"/>
      <c r="AJU137" s="373"/>
      <c r="AJW137" s="373"/>
      <c r="AJY137" s="373"/>
      <c r="AKA137" s="373"/>
      <c r="AKC137" s="373"/>
      <c r="AKE137" s="373"/>
      <c r="AKG137" s="373"/>
      <c r="AKI137" s="373"/>
      <c r="AKK137" s="373"/>
      <c r="AKM137" s="373"/>
      <c r="AKO137" s="373"/>
      <c r="AKQ137" s="373"/>
      <c r="AKS137" s="373"/>
      <c r="AKU137" s="373"/>
      <c r="AKW137" s="373"/>
      <c r="AKY137" s="373"/>
      <c r="ALA137" s="373"/>
      <c r="ALC137" s="373"/>
      <c r="ALE137" s="373"/>
      <c r="ALG137" s="373"/>
      <c r="ALI137" s="373"/>
      <c r="ALK137" s="373"/>
      <c r="ALM137" s="373"/>
      <c r="ALO137" s="373"/>
      <c r="ALQ137" s="373"/>
      <c r="ALS137" s="373"/>
      <c r="ALU137" s="373"/>
      <c r="ALW137" s="373"/>
      <c r="ALY137" s="373"/>
      <c r="AMA137" s="373"/>
      <c r="AMC137" s="373"/>
      <c r="AME137" s="373"/>
      <c r="AMG137" s="373"/>
      <c r="AMI137" s="373"/>
      <c r="AMK137" s="373"/>
      <c r="AMM137" s="373"/>
      <c r="AMO137" s="373"/>
      <c r="AMQ137" s="373"/>
      <c r="AMS137" s="373"/>
      <c r="AMU137" s="373"/>
      <c r="AMW137" s="373"/>
      <c r="AMY137" s="373"/>
      <c r="ANA137" s="373"/>
      <c r="ANC137" s="373"/>
      <c r="ANE137" s="373"/>
      <c r="ANG137" s="373"/>
      <c r="ANI137" s="373"/>
      <c r="ANK137" s="373"/>
      <c r="ANM137" s="373"/>
      <c r="ANO137" s="373"/>
      <c r="ANQ137" s="373"/>
      <c r="ANS137" s="373"/>
      <c r="ANU137" s="373"/>
      <c r="ANW137" s="373"/>
      <c r="ANY137" s="373"/>
      <c r="AOA137" s="373"/>
      <c r="AOC137" s="373"/>
      <c r="AOE137" s="373"/>
      <c r="AOG137" s="373"/>
      <c r="AOI137" s="373"/>
      <c r="AOK137" s="373"/>
      <c r="AOM137" s="373"/>
      <c r="AOO137" s="373"/>
      <c r="AOQ137" s="373"/>
      <c r="AOS137" s="373"/>
      <c r="AOU137" s="373"/>
      <c r="AOW137" s="373"/>
      <c r="AOY137" s="373"/>
      <c r="APA137" s="373"/>
      <c r="APC137" s="373"/>
      <c r="APE137" s="373"/>
      <c r="APG137" s="373"/>
      <c r="API137" s="373"/>
      <c r="APK137" s="373"/>
      <c r="APM137" s="373"/>
      <c r="APO137" s="373"/>
      <c r="APQ137" s="373"/>
      <c r="APS137" s="373"/>
      <c r="APU137" s="373"/>
      <c r="APW137" s="373"/>
      <c r="APY137" s="373"/>
      <c r="AQA137" s="373"/>
      <c r="AQC137" s="373"/>
      <c r="AQE137" s="373"/>
      <c r="AQG137" s="373"/>
      <c r="AQI137" s="373"/>
      <c r="AQK137" s="373"/>
      <c r="AQM137" s="373"/>
      <c r="AQO137" s="373"/>
      <c r="AQQ137" s="373"/>
      <c r="AQS137" s="373"/>
      <c r="AQU137" s="373"/>
      <c r="AQW137" s="373"/>
      <c r="AQY137" s="373"/>
      <c r="ARA137" s="373"/>
      <c r="ARC137" s="373"/>
      <c r="ARE137" s="373"/>
      <c r="ARG137" s="373"/>
      <c r="ARI137" s="373"/>
      <c r="ARK137" s="373"/>
      <c r="ARM137" s="373"/>
      <c r="ARO137" s="373"/>
      <c r="ARQ137" s="373"/>
      <c r="ARS137" s="373"/>
      <c r="ARU137" s="373"/>
      <c r="ARW137" s="373"/>
      <c r="ARY137" s="373"/>
      <c r="ASA137" s="373"/>
      <c r="ASC137" s="373"/>
      <c r="ASE137" s="373"/>
      <c r="ASG137" s="373"/>
      <c r="ASI137" s="373"/>
      <c r="ASK137" s="373"/>
      <c r="ASM137" s="373"/>
      <c r="ASO137" s="373"/>
      <c r="ASQ137" s="373"/>
      <c r="ASS137" s="373"/>
      <c r="ASU137" s="373"/>
      <c r="ASW137" s="373"/>
      <c r="ASY137" s="373"/>
      <c r="ATA137" s="373"/>
      <c r="ATC137" s="373"/>
      <c r="ATE137" s="373"/>
      <c r="ATG137" s="373"/>
      <c r="ATI137" s="373"/>
      <c r="ATK137" s="373"/>
      <c r="ATM137" s="373"/>
      <c r="ATO137" s="373"/>
      <c r="ATQ137" s="373"/>
      <c r="ATS137" s="373"/>
      <c r="ATU137" s="373"/>
      <c r="ATW137" s="373"/>
      <c r="ATY137" s="373"/>
      <c r="AUA137" s="373"/>
      <c r="AUC137" s="373"/>
      <c r="AUE137" s="373"/>
      <c r="AUG137" s="373"/>
      <c r="AUI137" s="373"/>
      <c r="AUK137" s="373"/>
      <c r="AUM137" s="373"/>
      <c r="AUO137" s="373"/>
      <c r="AUQ137" s="373"/>
      <c r="AUS137" s="373"/>
      <c r="AUU137" s="373"/>
      <c r="AUW137" s="373"/>
      <c r="AUY137" s="373"/>
      <c r="AVA137" s="373"/>
      <c r="AVC137" s="373"/>
      <c r="AVE137" s="373"/>
      <c r="AVG137" s="373"/>
      <c r="AVI137" s="373"/>
      <c r="AVK137" s="373"/>
      <c r="AVM137" s="373"/>
      <c r="AVO137" s="373"/>
      <c r="AVQ137" s="373"/>
      <c r="AVS137" s="373"/>
      <c r="AVU137" s="373"/>
      <c r="AVW137" s="373"/>
      <c r="AVY137" s="373"/>
      <c r="AWA137" s="373"/>
      <c r="AWC137" s="373"/>
      <c r="AWE137" s="373"/>
      <c r="AWG137" s="373"/>
      <c r="AWI137" s="373"/>
      <c r="AWK137" s="373"/>
      <c r="AWM137" s="373"/>
      <c r="AWO137" s="373"/>
      <c r="AWQ137" s="373"/>
      <c r="AWS137" s="373"/>
      <c r="AWU137" s="373"/>
      <c r="AWW137" s="373"/>
      <c r="AWY137" s="373"/>
      <c r="AXA137" s="373"/>
      <c r="AXC137" s="373"/>
      <c r="AXE137" s="373"/>
      <c r="AXG137" s="373"/>
      <c r="AXI137" s="373"/>
      <c r="AXK137" s="373"/>
      <c r="AXM137" s="373"/>
      <c r="AXO137" s="373"/>
      <c r="AXQ137" s="373"/>
      <c r="AXS137" s="373"/>
      <c r="AXU137" s="373"/>
      <c r="AXW137" s="373"/>
      <c r="AXY137" s="373"/>
      <c r="AYA137" s="373"/>
      <c r="AYC137" s="373"/>
      <c r="AYE137" s="373"/>
      <c r="AYG137" s="373"/>
      <c r="AYI137" s="373"/>
      <c r="AYK137" s="373"/>
      <c r="AYM137" s="373"/>
      <c r="AYO137" s="373"/>
      <c r="AYQ137" s="373"/>
      <c r="AYS137" s="373"/>
      <c r="AYU137" s="373"/>
      <c r="AYW137" s="373"/>
      <c r="AYY137" s="373"/>
      <c r="AZA137" s="373"/>
      <c r="AZC137" s="373"/>
      <c r="AZE137" s="373"/>
      <c r="AZG137" s="373"/>
      <c r="AZI137" s="373"/>
      <c r="AZK137" s="373"/>
      <c r="AZM137" s="373"/>
      <c r="AZO137" s="373"/>
      <c r="AZQ137" s="373"/>
      <c r="AZS137" s="373"/>
      <c r="AZU137" s="373"/>
      <c r="AZW137" s="373"/>
      <c r="AZY137" s="373"/>
      <c r="BAA137" s="373"/>
      <c r="BAC137" s="373"/>
      <c r="BAE137" s="373"/>
      <c r="BAG137" s="373"/>
      <c r="BAI137" s="373"/>
      <c r="BAK137" s="373"/>
      <c r="BAM137" s="373"/>
      <c r="BAO137" s="373"/>
      <c r="BAQ137" s="373"/>
      <c r="BAS137" s="373"/>
      <c r="BAU137" s="373"/>
      <c r="BAW137" s="373"/>
      <c r="BAY137" s="373"/>
      <c r="BBA137" s="373"/>
      <c r="BBC137" s="373"/>
      <c r="BBE137" s="373"/>
      <c r="BBG137" s="373"/>
      <c r="BBI137" s="373"/>
      <c r="BBK137" s="373"/>
      <c r="BBM137" s="373"/>
      <c r="BBO137" s="373"/>
      <c r="BBQ137" s="373"/>
      <c r="BBS137" s="373"/>
      <c r="BBU137" s="373"/>
      <c r="BBW137" s="373"/>
      <c r="BBY137" s="373"/>
      <c r="BCA137" s="373"/>
      <c r="BCC137" s="373"/>
      <c r="BCE137" s="373"/>
      <c r="BCG137" s="373"/>
      <c r="BCI137" s="373"/>
      <c r="BCK137" s="373"/>
      <c r="BCM137" s="373"/>
      <c r="BCO137" s="373"/>
      <c r="BCQ137" s="373"/>
      <c r="BCS137" s="373"/>
      <c r="BCU137" s="373"/>
      <c r="BCW137" s="373"/>
      <c r="BCY137" s="373"/>
      <c r="BDA137" s="373"/>
      <c r="BDC137" s="373"/>
      <c r="BDE137" s="373"/>
      <c r="BDG137" s="373"/>
      <c r="BDI137" s="373"/>
      <c r="BDK137" s="373"/>
      <c r="BDM137" s="373"/>
      <c r="BDO137" s="373"/>
      <c r="BDQ137" s="373"/>
      <c r="BDS137" s="373"/>
      <c r="BDU137" s="373"/>
      <c r="BDW137" s="373"/>
      <c r="BDY137" s="373"/>
      <c r="BEA137" s="373"/>
      <c r="BEC137" s="373"/>
      <c r="BEE137" s="373"/>
      <c r="BEG137" s="373"/>
      <c r="BEI137" s="373"/>
      <c r="BEK137" s="373"/>
      <c r="BEM137" s="373"/>
      <c r="BEO137" s="373"/>
      <c r="BEQ137" s="373"/>
      <c r="BES137" s="373"/>
      <c r="BEU137" s="373"/>
      <c r="BEW137" s="373"/>
      <c r="BEY137" s="373"/>
      <c r="BFA137" s="373"/>
      <c r="BFC137" s="373"/>
      <c r="BFE137" s="373"/>
      <c r="BFG137" s="373"/>
      <c r="BFI137" s="373"/>
      <c r="BFK137" s="373"/>
      <c r="BFM137" s="373"/>
      <c r="BFO137" s="373"/>
      <c r="BFQ137" s="373"/>
      <c r="BFS137" s="373"/>
      <c r="BFU137" s="373"/>
      <c r="BFW137" s="373"/>
      <c r="BFY137" s="373"/>
      <c r="BGA137" s="373"/>
      <c r="BGC137" s="373"/>
      <c r="BGE137" s="373"/>
      <c r="BGG137" s="373"/>
      <c r="BGI137" s="373"/>
      <c r="BGK137" s="373"/>
      <c r="BGM137" s="373"/>
      <c r="BGO137" s="373"/>
      <c r="BGQ137" s="373"/>
      <c r="BGS137" s="373"/>
      <c r="BGU137" s="373"/>
      <c r="BGW137" s="373"/>
      <c r="BGY137" s="373"/>
      <c r="BHA137" s="373"/>
      <c r="BHC137" s="373"/>
      <c r="BHE137" s="373"/>
      <c r="BHG137" s="373"/>
      <c r="BHI137" s="373"/>
      <c r="BHK137" s="373"/>
      <c r="BHM137" s="373"/>
      <c r="BHO137" s="373"/>
      <c r="BHQ137" s="373"/>
      <c r="BHS137" s="373"/>
      <c r="BHU137" s="373"/>
      <c r="BHW137" s="373"/>
      <c r="BHY137" s="373"/>
      <c r="BIA137" s="373"/>
      <c r="BIC137" s="373"/>
      <c r="BIE137" s="373"/>
      <c r="BIG137" s="373"/>
      <c r="BII137" s="373"/>
      <c r="BIK137" s="373"/>
      <c r="BIM137" s="373"/>
      <c r="BIO137" s="373"/>
      <c r="BIQ137" s="373"/>
      <c r="BIS137" s="373"/>
      <c r="BIU137" s="373"/>
      <c r="BIW137" s="373"/>
      <c r="BIY137" s="373"/>
      <c r="BJA137" s="373"/>
      <c r="BJC137" s="373"/>
      <c r="BJE137" s="373"/>
      <c r="BJG137" s="373"/>
      <c r="BJI137" s="373"/>
      <c r="BJK137" s="373"/>
      <c r="BJM137" s="373"/>
      <c r="BJO137" s="373"/>
      <c r="BJQ137" s="373"/>
      <c r="BJS137" s="373"/>
      <c r="BJU137" s="373"/>
      <c r="BJW137" s="373"/>
      <c r="BJY137" s="373"/>
      <c r="BKA137" s="373"/>
      <c r="BKC137" s="373"/>
      <c r="BKE137" s="373"/>
      <c r="BKG137" s="373"/>
      <c r="BKI137" s="373"/>
      <c r="BKK137" s="373"/>
      <c r="BKM137" s="373"/>
      <c r="BKO137" s="373"/>
      <c r="BKQ137" s="373"/>
      <c r="BKS137" s="373"/>
      <c r="BKU137" s="373"/>
      <c r="BKW137" s="373"/>
      <c r="BKY137" s="373"/>
      <c r="BLA137" s="373"/>
      <c r="BLC137" s="373"/>
      <c r="BLE137" s="373"/>
      <c r="BLG137" s="373"/>
      <c r="BLI137" s="373"/>
      <c r="BLK137" s="373"/>
      <c r="BLM137" s="373"/>
      <c r="BLO137" s="373"/>
      <c r="BLQ137" s="373"/>
      <c r="BLS137" s="373"/>
      <c r="BLU137" s="373"/>
      <c r="BLW137" s="373"/>
      <c r="BLY137" s="373"/>
      <c r="BMA137" s="373"/>
      <c r="BMC137" s="373"/>
      <c r="BME137" s="373"/>
      <c r="BMG137" s="373"/>
      <c r="BMI137" s="373"/>
      <c r="BMK137" s="373"/>
      <c r="BMM137" s="373"/>
      <c r="BMO137" s="373"/>
      <c r="BMQ137" s="373"/>
      <c r="BMS137" s="373"/>
      <c r="BMU137" s="373"/>
      <c r="BMW137" s="373"/>
      <c r="BMY137" s="373"/>
      <c r="BNA137" s="373"/>
      <c r="BNC137" s="373"/>
      <c r="BNE137" s="373"/>
      <c r="BNG137" s="373"/>
      <c r="BNI137" s="373"/>
      <c r="BNK137" s="373"/>
      <c r="BNM137" s="373"/>
      <c r="BNO137" s="373"/>
      <c r="BNQ137" s="373"/>
      <c r="BNS137" s="373"/>
      <c r="BNU137" s="373"/>
      <c r="BNW137" s="373"/>
      <c r="BNY137" s="373"/>
      <c r="BOA137" s="373"/>
      <c r="BOC137" s="373"/>
      <c r="BOE137" s="373"/>
      <c r="BOG137" s="373"/>
      <c r="BOI137" s="373"/>
      <c r="BOK137" s="373"/>
      <c r="BOM137" s="373"/>
      <c r="BOO137" s="373"/>
      <c r="BOQ137" s="373"/>
      <c r="BOS137" s="373"/>
      <c r="BOU137" s="373"/>
      <c r="BOW137" s="373"/>
      <c r="BOY137" s="373"/>
      <c r="BPA137" s="373"/>
      <c r="BPC137" s="373"/>
      <c r="BPE137" s="373"/>
      <c r="BPG137" s="373"/>
      <c r="BPI137" s="373"/>
      <c r="BPK137" s="373"/>
      <c r="BPM137" s="373"/>
      <c r="BPO137" s="373"/>
      <c r="BPQ137" s="373"/>
      <c r="BPS137" s="373"/>
      <c r="BPU137" s="373"/>
      <c r="BPW137" s="373"/>
      <c r="BPY137" s="373"/>
      <c r="BQA137" s="373"/>
      <c r="BQC137" s="373"/>
      <c r="BQE137" s="373"/>
      <c r="BQG137" s="373"/>
      <c r="BQI137" s="373"/>
      <c r="BQK137" s="373"/>
      <c r="BQM137" s="373"/>
      <c r="BQO137" s="373"/>
      <c r="BQQ137" s="373"/>
      <c r="BQS137" s="373"/>
      <c r="BQU137" s="373"/>
      <c r="BQW137" s="373"/>
      <c r="BQY137" s="373"/>
      <c r="BRA137" s="373"/>
      <c r="BRC137" s="373"/>
      <c r="BRE137" s="373"/>
      <c r="BRG137" s="373"/>
      <c r="BRI137" s="373"/>
      <c r="BRK137" s="373"/>
      <c r="BRM137" s="373"/>
      <c r="BRO137" s="373"/>
      <c r="BRQ137" s="373"/>
      <c r="BRS137" s="373"/>
      <c r="BRU137" s="373"/>
      <c r="BRW137" s="373"/>
      <c r="BRY137" s="373"/>
      <c r="BSA137" s="373"/>
      <c r="BSC137" s="373"/>
      <c r="BSE137" s="373"/>
      <c r="BSG137" s="373"/>
      <c r="BSI137" s="373"/>
      <c r="BSK137" s="373"/>
      <c r="BSM137" s="373"/>
      <c r="BSO137" s="373"/>
      <c r="BSQ137" s="373"/>
      <c r="BSS137" s="373"/>
      <c r="BSU137" s="373"/>
      <c r="BSW137" s="373"/>
      <c r="BSY137" s="373"/>
      <c r="BTA137" s="373"/>
      <c r="BTC137" s="373"/>
      <c r="BTE137" s="373"/>
      <c r="BTG137" s="373"/>
      <c r="BTI137" s="373"/>
      <c r="BTK137" s="373"/>
      <c r="BTM137" s="373"/>
      <c r="BTO137" s="373"/>
      <c r="BTQ137" s="373"/>
      <c r="BTS137" s="373"/>
      <c r="BTU137" s="373"/>
      <c r="BTW137" s="373"/>
      <c r="BTY137" s="373"/>
      <c r="BUA137" s="373"/>
      <c r="BUC137" s="373"/>
      <c r="BUE137" s="373"/>
      <c r="BUG137" s="373"/>
      <c r="BUI137" s="373"/>
      <c r="BUK137" s="373"/>
      <c r="BUM137" s="373"/>
      <c r="BUO137" s="373"/>
      <c r="BUQ137" s="373"/>
      <c r="BUS137" s="373"/>
      <c r="BUU137" s="373"/>
      <c r="BUW137" s="373"/>
      <c r="BUY137" s="373"/>
      <c r="BVA137" s="373"/>
      <c r="BVC137" s="373"/>
      <c r="BVE137" s="373"/>
      <c r="BVG137" s="373"/>
      <c r="BVI137" s="373"/>
      <c r="BVK137" s="373"/>
      <c r="BVM137" s="373"/>
      <c r="BVO137" s="373"/>
      <c r="BVQ137" s="373"/>
      <c r="BVS137" s="373"/>
      <c r="BVU137" s="373"/>
      <c r="BVW137" s="373"/>
      <c r="BVY137" s="373"/>
      <c r="BWA137" s="373"/>
      <c r="BWC137" s="373"/>
      <c r="BWE137" s="373"/>
      <c r="BWG137" s="373"/>
      <c r="BWI137" s="373"/>
      <c r="BWK137" s="373"/>
      <c r="BWM137" s="373"/>
      <c r="BWO137" s="373"/>
      <c r="BWQ137" s="373"/>
      <c r="BWS137" s="373"/>
      <c r="BWU137" s="373"/>
      <c r="BWW137" s="373"/>
      <c r="BWY137" s="373"/>
      <c r="BXA137" s="373"/>
      <c r="BXC137" s="373"/>
      <c r="BXE137" s="373"/>
      <c r="BXG137" s="373"/>
      <c r="BXI137" s="373"/>
      <c r="BXK137" s="373"/>
      <c r="BXM137" s="373"/>
      <c r="BXO137" s="373"/>
      <c r="BXQ137" s="373"/>
      <c r="BXS137" s="373"/>
      <c r="BXU137" s="373"/>
      <c r="BXW137" s="373"/>
      <c r="BXY137" s="373"/>
      <c r="BYA137" s="373"/>
      <c r="BYC137" s="373"/>
      <c r="BYE137" s="373"/>
      <c r="BYG137" s="373"/>
      <c r="BYI137" s="373"/>
      <c r="BYK137" s="373"/>
      <c r="BYM137" s="373"/>
      <c r="BYO137" s="373"/>
      <c r="BYQ137" s="373"/>
      <c r="BYS137" s="373"/>
      <c r="BYU137" s="373"/>
      <c r="BYW137" s="373"/>
      <c r="BYY137" s="373"/>
      <c r="BZA137" s="373"/>
      <c r="BZC137" s="373"/>
      <c r="BZE137" s="373"/>
      <c r="BZG137" s="373"/>
      <c r="BZI137" s="373"/>
      <c r="BZK137" s="373"/>
      <c r="BZM137" s="373"/>
      <c r="BZO137" s="373"/>
      <c r="BZQ137" s="373"/>
      <c r="BZS137" s="373"/>
      <c r="BZU137" s="373"/>
      <c r="BZW137" s="373"/>
      <c r="BZY137" s="373"/>
      <c r="CAA137" s="373"/>
      <c r="CAC137" s="373"/>
      <c r="CAE137" s="373"/>
      <c r="CAG137" s="373"/>
      <c r="CAI137" s="373"/>
      <c r="CAK137" s="373"/>
      <c r="CAM137" s="373"/>
      <c r="CAO137" s="373"/>
      <c r="CAQ137" s="373"/>
      <c r="CAS137" s="373"/>
      <c r="CAU137" s="373"/>
      <c r="CAW137" s="373"/>
      <c r="CAY137" s="373"/>
      <c r="CBA137" s="373"/>
      <c r="CBC137" s="373"/>
      <c r="CBE137" s="373"/>
      <c r="CBG137" s="373"/>
      <c r="CBI137" s="373"/>
      <c r="CBK137" s="373"/>
      <c r="CBM137" s="373"/>
      <c r="CBO137" s="373"/>
      <c r="CBQ137" s="373"/>
      <c r="CBS137" s="373"/>
      <c r="CBU137" s="373"/>
      <c r="CBW137" s="373"/>
      <c r="CBY137" s="373"/>
      <c r="CCA137" s="373"/>
      <c r="CCC137" s="373"/>
      <c r="CCE137" s="373"/>
      <c r="CCG137" s="373"/>
      <c r="CCI137" s="373"/>
      <c r="CCK137" s="373"/>
      <c r="CCM137" s="373"/>
      <c r="CCO137" s="373"/>
      <c r="CCQ137" s="373"/>
      <c r="CCS137" s="373"/>
      <c r="CCU137" s="373"/>
      <c r="CCW137" s="373"/>
      <c r="CCY137" s="373"/>
      <c r="CDA137" s="373"/>
      <c r="CDC137" s="373"/>
      <c r="CDE137" s="373"/>
      <c r="CDG137" s="373"/>
      <c r="CDI137" s="373"/>
      <c r="CDK137" s="373"/>
      <c r="CDM137" s="373"/>
      <c r="CDO137" s="373"/>
      <c r="CDQ137" s="373"/>
      <c r="CDS137" s="373"/>
      <c r="CDU137" s="373"/>
      <c r="CDW137" s="373"/>
      <c r="CDY137" s="373"/>
      <c r="CEA137" s="373"/>
      <c r="CEC137" s="373"/>
      <c r="CEE137" s="373"/>
      <c r="CEG137" s="373"/>
      <c r="CEI137" s="373"/>
      <c r="CEK137" s="373"/>
      <c r="CEM137" s="373"/>
      <c r="CEO137" s="373"/>
      <c r="CEQ137" s="373"/>
      <c r="CES137" s="373"/>
      <c r="CEU137" s="373"/>
      <c r="CEW137" s="373"/>
      <c r="CEY137" s="373"/>
      <c r="CFA137" s="373"/>
      <c r="CFC137" s="373"/>
      <c r="CFE137" s="373"/>
      <c r="CFG137" s="373"/>
      <c r="CFI137" s="373"/>
      <c r="CFK137" s="373"/>
      <c r="CFM137" s="373"/>
      <c r="CFO137" s="373"/>
      <c r="CFQ137" s="373"/>
      <c r="CFS137" s="373"/>
      <c r="CFU137" s="373"/>
      <c r="CFW137" s="373"/>
      <c r="CFY137" s="373"/>
      <c r="CGA137" s="373"/>
      <c r="CGC137" s="373"/>
      <c r="CGE137" s="373"/>
      <c r="CGG137" s="373"/>
      <c r="CGI137" s="373"/>
      <c r="CGK137" s="373"/>
      <c r="CGM137" s="373"/>
      <c r="CGO137" s="373"/>
      <c r="CGQ137" s="373"/>
      <c r="CGS137" s="373"/>
      <c r="CGU137" s="373"/>
      <c r="CGW137" s="373"/>
      <c r="CGY137" s="373"/>
      <c r="CHA137" s="373"/>
      <c r="CHC137" s="373"/>
      <c r="CHE137" s="373"/>
      <c r="CHG137" s="373"/>
      <c r="CHI137" s="373"/>
      <c r="CHK137" s="373"/>
      <c r="CHM137" s="373"/>
      <c r="CHO137" s="373"/>
      <c r="CHQ137" s="373"/>
      <c r="CHS137" s="373"/>
      <c r="CHU137" s="373"/>
      <c r="CHW137" s="373"/>
      <c r="CHY137" s="373"/>
      <c r="CIA137" s="373"/>
      <c r="CIC137" s="373"/>
      <c r="CIE137" s="373"/>
      <c r="CIG137" s="373"/>
      <c r="CII137" s="373"/>
      <c r="CIK137" s="373"/>
      <c r="CIM137" s="373"/>
      <c r="CIO137" s="373"/>
      <c r="CIQ137" s="373"/>
      <c r="CIS137" s="373"/>
      <c r="CIU137" s="373"/>
      <c r="CIW137" s="373"/>
      <c r="CIY137" s="373"/>
      <c r="CJA137" s="373"/>
      <c r="CJC137" s="373"/>
      <c r="CJE137" s="373"/>
      <c r="CJG137" s="373"/>
      <c r="CJI137" s="373"/>
      <c r="CJK137" s="373"/>
      <c r="CJM137" s="373"/>
      <c r="CJO137" s="373"/>
      <c r="CJQ137" s="373"/>
      <c r="CJS137" s="373"/>
      <c r="CJU137" s="373"/>
      <c r="CJW137" s="373"/>
      <c r="CJY137" s="373"/>
      <c r="CKA137" s="373"/>
      <c r="CKC137" s="373"/>
      <c r="CKE137" s="373"/>
      <c r="CKG137" s="373"/>
      <c r="CKI137" s="373"/>
      <c r="CKK137" s="373"/>
      <c r="CKM137" s="373"/>
      <c r="CKO137" s="373"/>
      <c r="CKQ137" s="373"/>
      <c r="CKS137" s="373"/>
      <c r="CKU137" s="373"/>
      <c r="CKW137" s="373"/>
      <c r="CKY137" s="373"/>
      <c r="CLA137" s="373"/>
      <c r="CLC137" s="373"/>
      <c r="CLE137" s="373"/>
      <c r="CLG137" s="373"/>
      <c r="CLI137" s="373"/>
      <c r="CLK137" s="373"/>
      <c r="CLM137" s="373"/>
      <c r="CLO137" s="373"/>
      <c r="CLQ137" s="373"/>
      <c r="CLS137" s="373"/>
      <c r="CLU137" s="373"/>
      <c r="CLW137" s="373"/>
      <c r="CLY137" s="373"/>
      <c r="CMA137" s="373"/>
      <c r="CMC137" s="373"/>
      <c r="CME137" s="373"/>
      <c r="CMG137" s="373"/>
      <c r="CMI137" s="373"/>
      <c r="CMK137" s="373"/>
      <c r="CMM137" s="373"/>
      <c r="CMO137" s="373"/>
      <c r="CMQ137" s="373"/>
      <c r="CMS137" s="373"/>
      <c r="CMU137" s="373"/>
      <c r="CMW137" s="373"/>
      <c r="CMY137" s="373"/>
      <c r="CNA137" s="373"/>
      <c r="CNC137" s="373"/>
      <c r="CNE137" s="373"/>
      <c r="CNG137" s="373"/>
      <c r="CNI137" s="373"/>
      <c r="CNK137" s="373"/>
      <c r="CNM137" s="373"/>
      <c r="CNO137" s="373"/>
      <c r="CNQ137" s="373"/>
      <c r="CNS137" s="373"/>
      <c r="CNU137" s="373"/>
      <c r="CNW137" s="373"/>
      <c r="CNY137" s="373"/>
      <c r="COA137" s="373"/>
      <c r="COC137" s="373"/>
      <c r="COE137" s="373"/>
      <c r="COG137" s="373"/>
      <c r="COI137" s="373"/>
      <c r="COK137" s="373"/>
      <c r="COM137" s="373"/>
      <c r="COO137" s="373"/>
      <c r="COQ137" s="373"/>
      <c r="COS137" s="373"/>
      <c r="COU137" s="373"/>
      <c r="COW137" s="373"/>
      <c r="COY137" s="373"/>
      <c r="CPA137" s="373"/>
      <c r="CPC137" s="373"/>
      <c r="CPE137" s="373"/>
      <c r="CPG137" s="373"/>
      <c r="CPI137" s="373"/>
      <c r="CPK137" s="373"/>
      <c r="CPM137" s="373"/>
      <c r="CPO137" s="373"/>
      <c r="CPQ137" s="373"/>
      <c r="CPS137" s="373"/>
      <c r="CPU137" s="373"/>
      <c r="CPW137" s="373"/>
      <c r="CPY137" s="373"/>
      <c r="CQA137" s="373"/>
      <c r="CQC137" s="373"/>
      <c r="CQE137" s="373"/>
      <c r="CQG137" s="373"/>
      <c r="CQI137" s="373"/>
      <c r="CQK137" s="373"/>
      <c r="CQM137" s="373"/>
      <c r="CQO137" s="373"/>
      <c r="CQQ137" s="373"/>
      <c r="CQS137" s="373"/>
      <c r="CQU137" s="373"/>
      <c r="CQW137" s="373"/>
      <c r="CQY137" s="373"/>
      <c r="CRA137" s="373"/>
      <c r="CRC137" s="373"/>
      <c r="CRE137" s="373"/>
      <c r="CRG137" s="373"/>
      <c r="CRI137" s="373"/>
      <c r="CRK137" s="373"/>
      <c r="CRM137" s="373"/>
      <c r="CRO137" s="373"/>
      <c r="CRQ137" s="373"/>
      <c r="CRS137" s="373"/>
      <c r="CRU137" s="373"/>
      <c r="CRW137" s="373"/>
      <c r="CRY137" s="373"/>
      <c r="CSA137" s="373"/>
      <c r="CSC137" s="373"/>
      <c r="CSE137" s="373"/>
      <c r="CSG137" s="373"/>
      <c r="CSI137" s="373"/>
      <c r="CSK137" s="373"/>
      <c r="CSM137" s="373"/>
      <c r="CSO137" s="373"/>
      <c r="CSQ137" s="373"/>
      <c r="CSS137" s="373"/>
      <c r="CSU137" s="373"/>
      <c r="CSW137" s="373"/>
      <c r="CSY137" s="373"/>
      <c r="CTA137" s="373"/>
      <c r="CTC137" s="373"/>
      <c r="CTE137" s="373"/>
      <c r="CTG137" s="373"/>
      <c r="CTI137" s="373"/>
      <c r="CTK137" s="373"/>
      <c r="CTM137" s="373"/>
      <c r="CTO137" s="373"/>
      <c r="CTQ137" s="373"/>
      <c r="CTS137" s="373"/>
      <c r="CTU137" s="373"/>
      <c r="CTW137" s="373"/>
      <c r="CTY137" s="373"/>
      <c r="CUA137" s="373"/>
      <c r="CUC137" s="373"/>
      <c r="CUE137" s="373"/>
      <c r="CUG137" s="373"/>
      <c r="CUI137" s="373"/>
      <c r="CUK137" s="373"/>
      <c r="CUM137" s="373"/>
      <c r="CUO137" s="373"/>
      <c r="CUQ137" s="373"/>
      <c r="CUS137" s="373"/>
      <c r="CUU137" s="373"/>
      <c r="CUW137" s="373"/>
      <c r="CUY137" s="373"/>
      <c r="CVA137" s="373"/>
      <c r="CVC137" s="373"/>
      <c r="CVE137" s="373"/>
      <c r="CVG137" s="373"/>
      <c r="CVI137" s="373"/>
      <c r="CVK137" s="373"/>
      <c r="CVM137" s="373"/>
      <c r="CVO137" s="373"/>
      <c r="CVQ137" s="373"/>
      <c r="CVS137" s="373"/>
      <c r="CVU137" s="373"/>
      <c r="CVW137" s="373"/>
      <c r="CVY137" s="373"/>
      <c r="CWA137" s="373"/>
      <c r="CWC137" s="373"/>
      <c r="CWE137" s="373"/>
      <c r="CWG137" s="373"/>
      <c r="CWI137" s="373"/>
      <c r="CWK137" s="373"/>
      <c r="CWM137" s="373"/>
      <c r="CWO137" s="373"/>
      <c r="CWQ137" s="373"/>
      <c r="CWS137" s="373"/>
      <c r="CWU137" s="373"/>
      <c r="CWW137" s="373"/>
      <c r="CWY137" s="373"/>
      <c r="CXA137" s="373"/>
      <c r="CXC137" s="373"/>
      <c r="CXE137" s="373"/>
      <c r="CXG137" s="373"/>
      <c r="CXI137" s="373"/>
      <c r="CXK137" s="373"/>
      <c r="CXM137" s="373"/>
      <c r="CXO137" s="373"/>
      <c r="CXQ137" s="373"/>
      <c r="CXS137" s="373"/>
      <c r="CXU137" s="373"/>
      <c r="CXW137" s="373"/>
      <c r="CXY137" s="373"/>
      <c r="CYA137" s="373"/>
      <c r="CYC137" s="373"/>
      <c r="CYE137" s="373"/>
      <c r="CYG137" s="373"/>
      <c r="CYI137" s="373"/>
      <c r="CYK137" s="373"/>
      <c r="CYM137" s="373"/>
      <c r="CYO137" s="373"/>
      <c r="CYQ137" s="373"/>
      <c r="CYS137" s="373"/>
      <c r="CYU137" s="373"/>
      <c r="CYW137" s="373"/>
      <c r="CYY137" s="373"/>
      <c r="CZA137" s="373"/>
      <c r="CZC137" s="373"/>
      <c r="CZE137" s="373"/>
      <c r="CZG137" s="373"/>
      <c r="CZI137" s="373"/>
      <c r="CZK137" s="373"/>
      <c r="CZM137" s="373"/>
      <c r="CZO137" s="373"/>
      <c r="CZQ137" s="373"/>
      <c r="CZS137" s="373"/>
      <c r="CZU137" s="373"/>
      <c r="CZW137" s="373"/>
      <c r="CZY137" s="373"/>
      <c r="DAA137" s="373"/>
      <c r="DAC137" s="373"/>
      <c r="DAE137" s="373"/>
      <c r="DAG137" s="373"/>
      <c r="DAI137" s="373"/>
      <c r="DAK137" s="373"/>
      <c r="DAM137" s="373"/>
      <c r="DAO137" s="373"/>
      <c r="DAQ137" s="373"/>
      <c r="DAS137" s="373"/>
      <c r="DAU137" s="373"/>
      <c r="DAW137" s="373"/>
      <c r="DAY137" s="373"/>
      <c r="DBA137" s="373"/>
      <c r="DBC137" s="373"/>
      <c r="DBE137" s="373"/>
      <c r="DBG137" s="373"/>
      <c r="DBI137" s="373"/>
      <c r="DBK137" s="373"/>
      <c r="DBM137" s="373"/>
      <c r="DBO137" s="373"/>
      <c r="DBQ137" s="373"/>
      <c r="DBS137" s="373"/>
      <c r="DBU137" s="373"/>
      <c r="DBW137" s="373"/>
      <c r="DBY137" s="373"/>
      <c r="DCA137" s="373"/>
      <c r="DCC137" s="373"/>
      <c r="DCE137" s="373"/>
      <c r="DCG137" s="373"/>
      <c r="DCI137" s="373"/>
      <c r="DCK137" s="373"/>
      <c r="DCM137" s="373"/>
      <c r="DCO137" s="373"/>
      <c r="DCQ137" s="373"/>
      <c r="DCS137" s="373"/>
      <c r="DCU137" s="373"/>
      <c r="DCW137" s="373"/>
      <c r="DCY137" s="373"/>
      <c r="DDA137" s="373"/>
      <c r="DDC137" s="373"/>
      <c r="DDE137" s="373"/>
      <c r="DDG137" s="373"/>
      <c r="DDI137" s="373"/>
      <c r="DDK137" s="373"/>
      <c r="DDM137" s="373"/>
      <c r="DDO137" s="373"/>
      <c r="DDQ137" s="373"/>
      <c r="DDS137" s="373"/>
      <c r="DDU137" s="373"/>
      <c r="DDW137" s="373"/>
      <c r="DDY137" s="373"/>
      <c r="DEA137" s="373"/>
      <c r="DEC137" s="373"/>
      <c r="DEE137" s="373"/>
      <c r="DEG137" s="373"/>
      <c r="DEI137" s="373"/>
      <c r="DEK137" s="373"/>
      <c r="DEM137" s="373"/>
      <c r="DEO137" s="373"/>
      <c r="DEQ137" s="373"/>
      <c r="DES137" s="373"/>
      <c r="DEU137" s="373"/>
      <c r="DEW137" s="373"/>
      <c r="DEY137" s="373"/>
      <c r="DFA137" s="373"/>
      <c r="DFC137" s="373"/>
      <c r="DFE137" s="373"/>
      <c r="DFG137" s="373"/>
      <c r="DFI137" s="373"/>
      <c r="DFK137" s="373"/>
      <c r="DFM137" s="373"/>
      <c r="DFO137" s="373"/>
      <c r="DFQ137" s="373"/>
      <c r="DFS137" s="373"/>
      <c r="DFU137" s="373"/>
      <c r="DFW137" s="373"/>
      <c r="DFY137" s="373"/>
      <c r="DGA137" s="373"/>
      <c r="DGC137" s="373"/>
      <c r="DGE137" s="373"/>
      <c r="DGG137" s="373"/>
      <c r="DGI137" s="373"/>
      <c r="DGK137" s="373"/>
      <c r="DGM137" s="373"/>
      <c r="DGO137" s="373"/>
      <c r="DGQ137" s="373"/>
      <c r="DGS137" s="373"/>
      <c r="DGU137" s="373"/>
      <c r="DGW137" s="373"/>
      <c r="DGY137" s="373"/>
      <c r="DHA137" s="373"/>
      <c r="DHC137" s="373"/>
      <c r="DHE137" s="373"/>
      <c r="DHG137" s="373"/>
      <c r="DHI137" s="373"/>
      <c r="DHK137" s="373"/>
      <c r="DHM137" s="373"/>
      <c r="DHO137" s="373"/>
      <c r="DHQ137" s="373"/>
      <c r="DHS137" s="373"/>
      <c r="DHU137" s="373"/>
      <c r="DHW137" s="373"/>
      <c r="DHY137" s="373"/>
      <c r="DIA137" s="373"/>
      <c r="DIC137" s="373"/>
      <c r="DIE137" s="373"/>
      <c r="DIG137" s="373"/>
      <c r="DII137" s="373"/>
      <c r="DIK137" s="373"/>
      <c r="DIM137" s="373"/>
      <c r="DIO137" s="373"/>
      <c r="DIQ137" s="373"/>
      <c r="DIS137" s="373"/>
      <c r="DIU137" s="373"/>
      <c r="DIW137" s="373"/>
      <c r="DIY137" s="373"/>
      <c r="DJA137" s="373"/>
      <c r="DJC137" s="373"/>
      <c r="DJE137" s="373"/>
      <c r="DJG137" s="373"/>
      <c r="DJI137" s="373"/>
      <c r="DJK137" s="373"/>
      <c r="DJM137" s="373"/>
      <c r="DJO137" s="373"/>
      <c r="DJQ137" s="373"/>
      <c r="DJS137" s="373"/>
      <c r="DJU137" s="373"/>
      <c r="DJW137" s="373"/>
      <c r="DJY137" s="373"/>
      <c r="DKA137" s="373"/>
      <c r="DKC137" s="373"/>
      <c r="DKE137" s="373"/>
      <c r="DKG137" s="373"/>
      <c r="DKI137" s="373"/>
      <c r="DKK137" s="373"/>
      <c r="DKM137" s="373"/>
      <c r="DKO137" s="373"/>
      <c r="DKQ137" s="373"/>
      <c r="DKS137" s="373"/>
      <c r="DKU137" s="373"/>
      <c r="DKW137" s="373"/>
      <c r="DKY137" s="373"/>
      <c r="DLA137" s="373"/>
      <c r="DLC137" s="373"/>
      <c r="DLE137" s="373"/>
      <c r="DLG137" s="373"/>
      <c r="DLI137" s="373"/>
      <c r="DLK137" s="373"/>
      <c r="DLM137" s="373"/>
      <c r="DLO137" s="373"/>
      <c r="DLQ137" s="373"/>
      <c r="DLS137" s="373"/>
      <c r="DLU137" s="373"/>
      <c r="DLW137" s="373"/>
      <c r="DLY137" s="373"/>
      <c r="DMA137" s="373"/>
      <c r="DMC137" s="373"/>
      <c r="DME137" s="373"/>
      <c r="DMG137" s="373"/>
      <c r="DMI137" s="373"/>
      <c r="DMK137" s="373"/>
      <c r="DMM137" s="373"/>
      <c r="DMO137" s="373"/>
      <c r="DMQ137" s="373"/>
      <c r="DMS137" s="373"/>
      <c r="DMU137" s="373"/>
      <c r="DMW137" s="373"/>
      <c r="DMY137" s="373"/>
      <c r="DNA137" s="373"/>
      <c r="DNC137" s="373"/>
      <c r="DNE137" s="373"/>
      <c r="DNG137" s="373"/>
      <c r="DNI137" s="373"/>
      <c r="DNK137" s="373"/>
      <c r="DNM137" s="373"/>
      <c r="DNO137" s="373"/>
      <c r="DNQ137" s="373"/>
      <c r="DNS137" s="373"/>
      <c r="DNU137" s="373"/>
      <c r="DNW137" s="373"/>
      <c r="DNY137" s="373"/>
      <c r="DOA137" s="373"/>
      <c r="DOC137" s="373"/>
      <c r="DOE137" s="373"/>
      <c r="DOG137" s="373"/>
      <c r="DOI137" s="373"/>
      <c r="DOK137" s="373"/>
      <c r="DOM137" s="373"/>
      <c r="DOO137" s="373"/>
      <c r="DOQ137" s="373"/>
      <c r="DOS137" s="373"/>
      <c r="DOU137" s="373"/>
      <c r="DOW137" s="373"/>
      <c r="DOY137" s="373"/>
      <c r="DPA137" s="373"/>
      <c r="DPC137" s="373"/>
      <c r="DPE137" s="373"/>
      <c r="DPG137" s="373"/>
      <c r="DPI137" s="373"/>
      <c r="DPK137" s="373"/>
      <c r="DPM137" s="373"/>
      <c r="DPO137" s="373"/>
      <c r="DPQ137" s="373"/>
      <c r="DPS137" s="373"/>
      <c r="DPU137" s="373"/>
      <c r="DPW137" s="373"/>
      <c r="DPY137" s="373"/>
      <c r="DQA137" s="373"/>
      <c r="DQC137" s="373"/>
      <c r="DQE137" s="373"/>
      <c r="DQG137" s="373"/>
      <c r="DQI137" s="373"/>
      <c r="DQK137" s="373"/>
      <c r="DQM137" s="373"/>
      <c r="DQO137" s="373"/>
      <c r="DQQ137" s="373"/>
      <c r="DQS137" s="373"/>
      <c r="DQU137" s="373"/>
      <c r="DQW137" s="373"/>
      <c r="DQY137" s="373"/>
      <c r="DRA137" s="373"/>
      <c r="DRC137" s="373"/>
      <c r="DRE137" s="373"/>
      <c r="DRG137" s="373"/>
      <c r="DRI137" s="373"/>
      <c r="DRK137" s="373"/>
      <c r="DRM137" s="373"/>
      <c r="DRO137" s="373"/>
      <c r="DRQ137" s="373"/>
      <c r="DRS137" s="373"/>
      <c r="DRU137" s="373"/>
      <c r="DRW137" s="373"/>
      <c r="DRY137" s="373"/>
      <c r="DSA137" s="373"/>
      <c r="DSC137" s="373"/>
      <c r="DSE137" s="373"/>
      <c r="DSG137" s="373"/>
      <c r="DSI137" s="373"/>
      <c r="DSK137" s="373"/>
      <c r="DSM137" s="373"/>
      <c r="DSO137" s="373"/>
      <c r="DSQ137" s="373"/>
      <c r="DSS137" s="373"/>
      <c r="DSU137" s="373"/>
      <c r="DSW137" s="373"/>
      <c r="DSY137" s="373"/>
      <c r="DTA137" s="373"/>
      <c r="DTC137" s="373"/>
      <c r="DTE137" s="373"/>
      <c r="DTG137" s="373"/>
      <c r="DTI137" s="373"/>
      <c r="DTK137" s="373"/>
      <c r="DTM137" s="373"/>
      <c r="DTO137" s="373"/>
      <c r="DTQ137" s="373"/>
      <c r="DTS137" s="373"/>
      <c r="DTU137" s="373"/>
      <c r="DTW137" s="373"/>
      <c r="DTY137" s="373"/>
      <c r="DUA137" s="373"/>
      <c r="DUC137" s="373"/>
      <c r="DUE137" s="373"/>
      <c r="DUG137" s="373"/>
      <c r="DUI137" s="373"/>
      <c r="DUK137" s="373"/>
      <c r="DUM137" s="373"/>
      <c r="DUO137" s="373"/>
      <c r="DUQ137" s="373"/>
      <c r="DUS137" s="373"/>
      <c r="DUU137" s="373"/>
      <c r="DUW137" s="373"/>
      <c r="DUY137" s="373"/>
      <c r="DVA137" s="373"/>
      <c r="DVC137" s="373"/>
      <c r="DVE137" s="373"/>
      <c r="DVG137" s="373"/>
      <c r="DVI137" s="373"/>
      <c r="DVK137" s="373"/>
      <c r="DVM137" s="373"/>
      <c r="DVO137" s="373"/>
      <c r="DVQ137" s="373"/>
      <c r="DVS137" s="373"/>
      <c r="DVU137" s="373"/>
      <c r="DVW137" s="373"/>
      <c r="DVY137" s="373"/>
      <c r="DWA137" s="373"/>
      <c r="DWC137" s="373"/>
      <c r="DWE137" s="373"/>
      <c r="DWG137" s="373"/>
      <c r="DWI137" s="373"/>
      <c r="DWK137" s="373"/>
      <c r="DWM137" s="373"/>
      <c r="DWO137" s="373"/>
      <c r="DWQ137" s="373"/>
      <c r="DWS137" s="373"/>
      <c r="DWU137" s="373"/>
      <c r="DWW137" s="373"/>
      <c r="DWY137" s="373"/>
      <c r="DXA137" s="373"/>
      <c r="DXC137" s="373"/>
      <c r="DXE137" s="373"/>
      <c r="DXG137" s="373"/>
      <c r="DXI137" s="373"/>
      <c r="DXK137" s="373"/>
      <c r="DXM137" s="373"/>
      <c r="DXO137" s="373"/>
      <c r="DXQ137" s="373"/>
      <c r="DXS137" s="373"/>
      <c r="DXU137" s="373"/>
      <c r="DXW137" s="373"/>
      <c r="DXY137" s="373"/>
      <c r="DYA137" s="373"/>
      <c r="DYC137" s="373"/>
      <c r="DYE137" s="373"/>
      <c r="DYG137" s="373"/>
      <c r="DYI137" s="373"/>
      <c r="DYK137" s="373"/>
      <c r="DYM137" s="373"/>
      <c r="DYO137" s="373"/>
      <c r="DYQ137" s="373"/>
      <c r="DYS137" s="373"/>
      <c r="DYU137" s="373"/>
      <c r="DYW137" s="373"/>
      <c r="DYY137" s="373"/>
      <c r="DZA137" s="373"/>
      <c r="DZC137" s="373"/>
      <c r="DZE137" s="373"/>
      <c r="DZG137" s="373"/>
      <c r="DZI137" s="373"/>
      <c r="DZK137" s="373"/>
      <c r="DZM137" s="373"/>
      <c r="DZO137" s="373"/>
      <c r="DZQ137" s="373"/>
      <c r="DZS137" s="373"/>
      <c r="DZU137" s="373"/>
      <c r="DZW137" s="373"/>
      <c r="DZY137" s="373"/>
      <c r="EAA137" s="373"/>
      <c r="EAC137" s="373"/>
      <c r="EAE137" s="373"/>
      <c r="EAG137" s="373"/>
      <c r="EAI137" s="373"/>
      <c r="EAK137" s="373"/>
      <c r="EAM137" s="373"/>
      <c r="EAO137" s="373"/>
      <c r="EAQ137" s="373"/>
      <c r="EAS137" s="373"/>
      <c r="EAU137" s="373"/>
      <c r="EAW137" s="373"/>
      <c r="EAY137" s="373"/>
      <c r="EBA137" s="373"/>
      <c r="EBC137" s="373"/>
      <c r="EBE137" s="373"/>
      <c r="EBG137" s="373"/>
      <c r="EBI137" s="373"/>
      <c r="EBK137" s="373"/>
      <c r="EBM137" s="373"/>
      <c r="EBO137" s="373"/>
      <c r="EBQ137" s="373"/>
      <c r="EBS137" s="373"/>
      <c r="EBU137" s="373"/>
      <c r="EBW137" s="373"/>
      <c r="EBY137" s="373"/>
      <c r="ECA137" s="373"/>
      <c r="ECC137" s="373"/>
      <c r="ECE137" s="373"/>
      <c r="ECG137" s="373"/>
      <c r="ECI137" s="373"/>
      <c r="ECK137" s="373"/>
      <c r="ECM137" s="373"/>
      <c r="ECO137" s="373"/>
      <c r="ECQ137" s="373"/>
      <c r="ECS137" s="373"/>
      <c r="ECU137" s="373"/>
      <c r="ECW137" s="373"/>
      <c r="ECY137" s="373"/>
      <c r="EDA137" s="373"/>
      <c r="EDC137" s="373"/>
      <c r="EDE137" s="373"/>
      <c r="EDG137" s="373"/>
      <c r="EDI137" s="373"/>
      <c r="EDK137" s="373"/>
      <c r="EDM137" s="373"/>
      <c r="EDO137" s="373"/>
      <c r="EDQ137" s="373"/>
      <c r="EDS137" s="373"/>
      <c r="EDU137" s="373"/>
      <c r="EDW137" s="373"/>
      <c r="EDY137" s="373"/>
      <c r="EEA137" s="373"/>
      <c r="EEC137" s="373"/>
      <c r="EEE137" s="373"/>
      <c r="EEG137" s="373"/>
      <c r="EEI137" s="373"/>
      <c r="EEK137" s="373"/>
      <c r="EEM137" s="373"/>
      <c r="EEO137" s="373"/>
      <c r="EEQ137" s="373"/>
      <c r="EES137" s="373"/>
      <c r="EEU137" s="373"/>
      <c r="EEW137" s="373"/>
      <c r="EEY137" s="373"/>
      <c r="EFA137" s="373"/>
      <c r="EFC137" s="373"/>
      <c r="EFE137" s="373"/>
      <c r="EFG137" s="373"/>
      <c r="EFI137" s="373"/>
      <c r="EFK137" s="373"/>
      <c r="EFM137" s="373"/>
      <c r="EFO137" s="373"/>
      <c r="EFQ137" s="373"/>
      <c r="EFS137" s="373"/>
      <c r="EFU137" s="373"/>
      <c r="EFW137" s="373"/>
      <c r="EFY137" s="373"/>
      <c r="EGA137" s="373"/>
      <c r="EGC137" s="373"/>
      <c r="EGE137" s="373"/>
      <c r="EGG137" s="373"/>
      <c r="EGI137" s="373"/>
      <c r="EGK137" s="373"/>
      <c r="EGM137" s="373"/>
      <c r="EGO137" s="373"/>
      <c r="EGQ137" s="373"/>
      <c r="EGS137" s="373"/>
      <c r="EGU137" s="373"/>
      <c r="EGW137" s="373"/>
      <c r="EGY137" s="373"/>
      <c r="EHA137" s="373"/>
      <c r="EHC137" s="373"/>
      <c r="EHE137" s="373"/>
      <c r="EHG137" s="373"/>
      <c r="EHI137" s="373"/>
      <c r="EHK137" s="373"/>
      <c r="EHM137" s="373"/>
      <c r="EHO137" s="373"/>
      <c r="EHQ137" s="373"/>
      <c r="EHS137" s="373"/>
      <c r="EHU137" s="373"/>
      <c r="EHW137" s="373"/>
      <c r="EHY137" s="373"/>
      <c r="EIA137" s="373"/>
      <c r="EIC137" s="373"/>
      <c r="EIE137" s="373"/>
      <c r="EIG137" s="373"/>
      <c r="EII137" s="373"/>
      <c r="EIK137" s="373"/>
      <c r="EIM137" s="373"/>
      <c r="EIO137" s="373"/>
      <c r="EIQ137" s="373"/>
      <c r="EIS137" s="373"/>
      <c r="EIU137" s="373"/>
      <c r="EIW137" s="373"/>
      <c r="EIY137" s="373"/>
      <c r="EJA137" s="373"/>
      <c r="EJC137" s="373"/>
      <c r="EJE137" s="373"/>
      <c r="EJG137" s="373"/>
      <c r="EJI137" s="373"/>
      <c r="EJK137" s="373"/>
      <c r="EJM137" s="373"/>
      <c r="EJO137" s="373"/>
      <c r="EJQ137" s="373"/>
      <c r="EJS137" s="373"/>
      <c r="EJU137" s="373"/>
      <c r="EJW137" s="373"/>
      <c r="EJY137" s="373"/>
      <c r="EKA137" s="373"/>
      <c r="EKC137" s="373"/>
      <c r="EKE137" s="373"/>
      <c r="EKG137" s="373"/>
      <c r="EKI137" s="373"/>
      <c r="EKK137" s="373"/>
      <c r="EKM137" s="373"/>
      <c r="EKO137" s="373"/>
      <c r="EKQ137" s="373"/>
      <c r="EKS137" s="373"/>
      <c r="EKU137" s="373"/>
      <c r="EKW137" s="373"/>
      <c r="EKY137" s="373"/>
      <c r="ELA137" s="373"/>
      <c r="ELC137" s="373"/>
      <c r="ELE137" s="373"/>
      <c r="ELG137" s="373"/>
      <c r="ELI137" s="373"/>
      <c r="ELK137" s="373"/>
      <c r="ELM137" s="373"/>
      <c r="ELO137" s="373"/>
      <c r="ELQ137" s="373"/>
      <c r="ELS137" s="373"/>
      <c r="ELU137" s="373"/>
      <c r="ELW137" s="373"/>
      <c r="ELY137" s="373"/>
      <c r="EMA137" s="373"/>
      <c r="EMC137" s="373"/>
      <c r="EME137" s="373"/>
      <c r="EMG137" s="373"/>
      <c r="EMI137" s="373"/>
      <c r="EMK137" s="373"/>
      <c r="EMM137" s="373"/>
      <c r="EMO137" s="373"/>
      <c r="EMQ137" s="373"/>
      <c r="EMS137" s="373"/>
      <c r="EMU137" s="373"/>
      <c r="EMW137" s="373"/>
      <c r="EMY137" s="373"/>
      <c r="ENA137" s="373"/>
      <c r="ENC137" s="373"/>
      <c r="ENE137" s="373"/>
      <c r="ENG137" s="373"/>
      <c r="ENI137" s="373"/>
      <c r="ENK137" s="373"/>
      <c r="ENM137" s="373"/>
      <c r="ENO137" s="373"/>
      <c r="ENQ137" s="373"/>
      <c r="ENS137" s="373"/>
      <c r="ENU137" s="373"/>
      <c r="ENW137" s="373"/>
      <c r="ENY137" s="373"/>
      <c r="EOA137" s="373"/>
      <c r="EOC137" s="373"/>
      <c r="EOE137" s="373"/>
      <c r="EOG137" s="373"/>
      <c r="EOI137" s="373"/>
      <c r="EOK137" s="373"/>
      <c r="EOM137" s="373"/>
      <c r="EOO137" s="373"/>
      <c r="EOQ137" s="373"/>
      <c r="EOS137" s="373"/>
      <c r="EOU137" s="373"/>
      <c r="EOW137" s="373"/>
      <c r="EOY137" s="373"/>
      <c r="EPA137" s="373"/>
      <c r="EPC137" s="373"/>
      <c r="EPE137" s="373"/>
      <c r="EPG137" s="373"/>
      <c r="EPI137" s="373"/>
      <c r="EPK137" s="373"/>
      <c r="EPM137" s="373"/>
      <c r="EPO137" s="373"/>
      <c r="EPQ137" s="373"/>
      <c r="EPS137" s="373"/>
      <c r="EPU137" s="373"/>
      <c r="EPW137" s="373"/>
      <c r="EPY137" s="373"/>
      <c r="EQA137" s="373"/>
      <c r="EQC137" s="373"/>
      <c r="EQE137" s="373"/>
      <c r="EQG137" s="373"/>
      <c r="EQI137" s="373"/>
      <c r="EQK137" s="373"/>
      <c r="EQM137" s="373"/>
      <c r="EQO137" s="373"/>
      <c r="EQQ137" s="373"/>
      <c r="EQS137" s="373"/>
      <c r="EQU137" s="373"/>
      <c r="EQW137" s="373"/>
      <c r="EQY137" s="373"/>
      <c r="ERA137" s="373"/>
      <c r="ERC137" s="373"/>
      <c r="ERE137" s="373"/>
      <c r="ERG137" s="373"/>
      <c r="ERI137" s="373"/>
      <c r="ERK137" s="373"/>
      <c r="ERM137" s="373"/>
      <c r="ERO137" s="373"/>
      <c r="ERQ137" s="373"/>
      <c r="ERS137" s="373"/>
      <c r="ERU137" s="373"/>
      <c r="ERW137" s="373"/>
      <c r="ERY137" s="373"/>
      <c r="ESA137" s="373"/>
      <c r="ESC137" s="373"/>
      <c r="ESE137" s="373"/>
      <c r="ESG137" s="373"/>
      <c r="ESI137" s="373"/>
      <c r="ESK137" s="373"/>
      <c r="ESM137" s="373"/>
      <c r="ESO137" s="373"/>
      <c r="ESQ137" s="373"/>
      <c r="ESS137" s="373"/>
      <c r="ESU137" s="373"/>
      <c r="ESW137" s="373"/>
      <c r="ESY137" s="373"/>
      <c r="ETA137" s="373"/>
      <c r="ETC137" s="373"/>
      <c r="ETE137" s="373"/>
      <c r="ETG137" s="373"/>
      <c r="ETI137" s="373"/>
      <c r="ETK137" s="373"/>
      <c r="ETM137" s="373"/>
      <c r="ETO137" s="373"/>
      <c r="ETQ137" s="373"/>
      <c r="ETS137" s="373"/>
      <c r="ETU137" s="373"/>
      <c r="ETW137" s="373"/>
      <c r="ETY137" s="373"/>
      <c r="EUA137" s="373"/>
      <c r="EUC137" s="373"/>
      <c r="EUE137" s="373"/>
      <c r="EUG137" s="373"/>
      <c r="EUI137" s="373"/>
      <c r="EUK137" s="373"/>
      <c r="EUM137" s="373"/>
      <c r="EUO137" s="373"/>
      <c r="EUQ137" s="373"/>
      <c r="EUS137" s="373"/>
      <c r="EUU137" s="373"/>
      <c r="EUW137" s="373"/>
      <c r="EUY137" s="373"/>
      <c r="EVA137" s="373"/>
      <c r="EVC137" s="373"/>
      <c r="EVE137" s="373"/>
      <c r="EVG137" s="373"/>
      <c r="EVI137" s="373"/>
      <c r="EVK137" s="373"/>
      <c r="EVM137" s="373"/>
      <c r="EVO137" s="373"/>
      <c r="EVQ137" s="373"/>
      <c r="EVS137" s="373"/>
      <c r="EVU137" s="373"/>
      <c r="EVW137" s="373"/>
      <c r="EVY137" s="373"/>
      <c r="EWA137" s="373"/>
      <c r="EWC137" s="373"/>
      <c r="EWE137" s="373"/>
      <c r="EWG137" s="373"/>
      <c r="EWI137" s="373"/>
      <c r="EWK137" s="373"/>
      <c r="EWM137" s="373"/>
      <c r="EWO137" s="373"/>
      <c r="EWQ137" s="373"/>
      <c r="EWS137" s="373"/>
      <c r="EWU137" s="373"/>
      <c r="EWW137" s="373"/>
      <c r="EWY137" s="373"/>
      <c r="EXA137" s="373"/>
      <c r="EXC137" s="373"/>
      <c r="EXE137" s="373"/>
      <c r="EXG137" s="373"/>
      <c r="EXI137" s="373"/>
      <c r="EXK137" s="373"/>
      <c r="EXM137" s="373"/>
      <c r="EXO137" s="373"/>
      <c r="EXQ137" s="373"/>
      <c r="EXS137" s="373"/>
      <c r="EXU137" s="373"/>
      <c r="EXW137" s="373"/>
      <c r="EXY137" s="373"/>
      <c r="EYA137" s="373"/>
      <c r="EYC137" s="373"/>
      <c r="EYE137" s="373"/>
      <c r="EYG137" s="373"/>
      <c r="EYI137" s="373"/>
      <c r="EYK137" s="373"/>
      <c r="EYM137" s="373"/>
      <c r="EYO137" s="373"/>
      <c r="EYQ137" s="373"/>
      <c r="EYS137" s="373"/>
      <c r="EYU137" s="373"/>
      <c r="EYW137" s="373"/>
      <c r="EYY137" s="373"/>
      <c r="EZA137" s="373"/>
      <c r="EZC137" s="373"/>
      <c r="EZE137" s="373"/>
      <c r="EZG137" s="373"/>
      <c r="EZI137" s="373"/>
      <c r="EZK137" s="373"/>
      <c r="EZM137" s="373"/>
      <c r="EZO137" s="373"/>
      <c r="EZQ137" s="373"/>
      <c r="EZS137" s="373"/>
      <c r="EZU137" s="373"/>
      <c r="EZW137" s="373"/>
      <c r="EZY137" s="373"/>
      <c r="FAA137" s="373"/>
      <c r="FAC137" s="373"/>
      <c r="FAE137" s="373"/>
      <c r="FAG137" s="373"/>
      <c r="FAI137" s="373"/>
      <c r="FAK137" s="373"/>
      <c r="FAM137" s="373"/>
      <c r="FAO137" s="373"/>
      <c r="FAQ137" s="373"/>
      <c r="FAS137" s="373"/>
      <c r="FAU137" s="373"/>
      <c r="FAW137" s="373"/>
      <c r="FAY137" s="373"/>
      <c r="FBA137" s="373"/>
      <c r="FBC137" s="373"/>
      <c r="FBE137" s="373"/>
      <c r="FBG137" s="373"/>
      <c r="FBI137" s="373"/>
      <c r="FBK137" s="373"/>
      <c r="FBM137" s="373"/>
      <c r="FBO137" s="373"/>
      <c r="FBQ137" s="373"/>
      <c r="FBS137" s="373"/>
      <c r="FBU137" s="373"/>
      <c r="FBW137" s="373"/>
      <c r="FBY137" s="373"/>
      <c r="FCA137" s="373"/>
      <c r="FCC137" s="373"/>
      <c r="FCE137" s="373"/>
      <c r="FCG137" s="373"/>
      <c r="FCI137" s="373"/>
      <c r="FCK137" s="373"/>
      <c r="FCM137" s="373"/>
      <c r="FCO137" s="373"/>
      <c r="FCQ137" s="373"/>
      <c r="FCS137" s="373"/>
      <c r="FCU137" s="373"/>
      <c r="FCW137" s="373"/>
      <c r="FCY137" s="373"/>
      <c r="FDA137" s="373"/>
      <c r="FDC137" s="373"/>
      <c r="FDE137" s="373"/>
      <c r="FDG137" s="373"/>
      <c r="FDI137" s="373"/>
      <c r="FDK137" s="373"/>
      <c r="FDM137" s="373"/>
      <c r="FDO137" s="373"/>
      <c r="FDQ137" s="373"/>
      <c r="FDS137" s="373"/>
      <c r="FDU137" s="373"/>
      <c r="FDW137" s="373"/>
      <c r="FDY137" s="373"/>
      <c r="FEA137" s="373"/>
      <c r="FEC137" s="373"/>
      <c r="FEE137" s="373"/>
      <c r="FEG137" s="373"/>
      <c r="FEI137" s="373"/>
      <c r="FEK137" s="373"/>
      <c r="FEM137" s="373"/>
      <c r="FEO137" s="373"/>
      <c r="FEQ137" s="373"/>
      <c r="FES137" s="373"/>
      <c r="FEU137" s="373"/>
      <c r="FEW137" s="373"/>
      <c r="FEY137" s="373"/>
      <c r="FFA137" s="373"/>
      <c r="FFC137" s="373"/>
      <c r="FFE137" s="373"/>
      <c r="FFG137" s="373"/>
      <c r="FFI137" s="373"/>
      <c r="FFK137" s="373"/>
      <c r="FFM137" s="373"/>
      <c r="FFO137" s="373"/>
      <c r="FFQ137" s="373"/>
      <c r="FFS137" s="373"/>
      <c r="FFU137" s="373"/>
      <c r="FFW137" s="373"/>
      <c r="FFY137" s="373"/>
      <c r="FGA137" s="373"/>
      <c r="FGC137" s="373"/>
      <c r="FGE137" s="373"/>
      <c r="FGG137" s="373"/>
      <c r="FGI137" s="373"/>
      <c r="FGK137" s="373"/>
      <c r="FGM137" s="373"/>
      <c r="FGO137" s="373"/>
      <c r="FGQ137" s="373"/>
      <c r="FGS137" s="373"/>
      <c r="FGU137" s="373"/>
      <c r="FGW137" s="373"/>
      <c r="FGY137" s="373"/>
      <c r="FHA137" s="373"/>
      <c r="FHC137" s="373"/>
      <c r="FHE137" s="373"/>
      <c r="FHG137" s="373"/>
      <c r="FHI137" s="373"/>
      <c r="FHK137" s="373"/>
      <c r="FHM137" s="373"/>
      <c r="FHO137" s="373"/>
      <c r="FHQ137" s="373"/>
      <c r="FHS137" s="373"/>
      <c r="FHU137" s="373"/>
      <c r="FHW137" s="373"/>
      <c r="FHY137" s="373"/>
      <c r="FIA137" s="373"/>
      <c r="FIC137" s="373"/>
      <c r="FIE137" s="373"/>
      <c r="FIG137" s="373"/>
      <c r="FII137" s="373"/>
      <c r="FIK137" s="373"/>
      <c r="FIM137" s="373"/>
      <c r="FIO137" s="373"/>
      <c r="FIQ137" s="373"/>
      <c r="FIS137" s="373"/>
      <c r="FIU137" s="373"/>
      <c r="FIW137" s="373"/>
      <c r="FIY137" s="373"/>
      <c r="FJA137" s="373"/>
      <c r="FJC137" s="373"/>
      <c r="FJE137" s="373"/>
      <c r="FJG137" s="373"/>
      <c r="FJI137" s="373"/>
      <c r="FJK137" s="373"/>
      <c r="FJM137" s="373"/>
      <c r="FJO137" s="373"/>
      <c r="FJQ137" s="373"/>
      <c r="FJS137" s="373"/>
      <c r="FJU137" s="373"/>
      <c r="FJW137" s="373"/>
      <c r="FJY137" s="373"/>
      <c r="FKA137" s="373"/>
      <c r="FKC137" s="373"/>
      <c r="FKE137" s="373"/>
      <c r="FKG137" s="373"/>
      <c r="FKI137" s="373"/>
      <c r="FKK137" s="373"/>
      <c r="FKM137" s="373"/>
      <c r="FKO137" s="373"/>
      <c r="FKQ137" s="373"/>
      <c r="FKS137" s="373"/>
      <c r="FKU137" s="373"/>
      <c r="FKW137" s="373"/>
      <c r="FKY137" s="373"/>
      <c r="FLA137" s="373"/>
      <c r="FLC137" s="373"/>
      <c r="FLE137" s="373"/>
      <c r="FLG137" s="373"/>
      <c r="FLI137" s="373"/>
      <c r="FLK137" s="373"/>
      <c r="FLM137" s="373"/>
      <c r="FLO137" s="373"/>
      <c r="FLQ137" s="373"/>
      <c r="FLS137" s="373"/>
      <c r="FLU137" s="373"/>
      <c r="FLW137" s="373"/>
      <c r="FLY137" s="373"/>
      <c r="FMA137" s="373"/>
      <c r="FMC137" s="373"/>
      <c r="FME137" s="373"/>
      <c r="FMG137" s="373"/>
      <c r="FMI137" s="373"/>
      <c r="FMK137" s="373"/>
      <c r="FMM137" s="373"/>
      <c r="FMO137" s="373"/>
      <c r="FMQ137" s="373"/>
      <c r="FMS137" s="373"/>
      <c r="FMU137" s="373"/>
      <c r="FMW137" s="373"/>
      <c r="FMY137" s="373"/>
      <c r="FNA137" s="373"/>
      <c r="FNC137" s="373"/>
      <c r="FNE137" s="373"/>
      <c r="FNG137" s="373"/>
      <c r="FNI137" s="373"/>
      <c r="FNK137" s="373"/>
      <c r="FNM137" s="373"/>
      <c r="FNO137" s="373"/>
      <c r="FNQ137" s="373"/>
      <c r="FNS137" s="373"/>
      <c r="FNU137" s="373"/>
      <c r="FNW137" s="373"/>
      <c r="FNY137" s="373"/>
      <c r="FOA137" s="373"/>
      <c r="FOC137" s="373"/>
      <c r="FOE137" s="373"/>
      <c r="FOG137" s="373"/>
      <c r="FOI137" s="373"/>
      <c r="FOK137" s="373"/>
      <c r="FOM137" s="373"/>
      <c r="FOO137" s="373"/>
      <c r="FOQ137" s="373"/>
      <c r="FOS137" s="373"/>
      <c r="FOU137" s="373"/>
      <c r="FOW137" s="373"/>
      <c r="FOY137" s="373"/>
      <c r="FPA137" s="373"/>
      <c r="FPC137" s="373"/>
      <c r="FPE137" s="373"/>
      <c r="FPG137" s="373"/>
      <c r="FPI137" s="373"/>
      <c r="FPK137" s="373"/>
      <c r="FPM137" s="373"/>
      <c r="FPO137" s="373"/>
      <c r="FPQ137" s="373"/>
      <c r="FPS137" s="373"/>
      <c r="FPU137" s="373"/>
      <c r="FPW137" s="373"/>
      <c r="FPY137" s="373"/>
      <c r="FQA137" s="373"/>
      <c r="FQC137" s="373"/>
      <c r="FQE137" s="373"/>
      <c r="FQG137" s="373"/>
      <c r="FQI137" s="373"/>
      <c r="FQK137" s="373"/>
      <c r="FQM137" s="373"/>
      <c r="FQO137" s="373"/>
      <c r="FQQ137" s="373"/>
      <c r="FQS137" s="373"/>
      <c r="FQU137" s="373"/>
      <c r="FQW137" s="373"/>
      <c r="FQY137" s="373"/>
      <c r="FRA137" s="373"/>
      <c r="FRC137" s="373"/>
      <c r="FRE137" s="373"/>
      <c r="FRG137" s="373"/>
      <c r="FRI137" s="373"/>
      <c r="FRK137" s="373"/>
      <c r="FRM137" s="373"/>
      <c r="FRO137" s="373"/>
      <c r="FRQ137" s="373"/>
      <c r="FRS137" s="373"/>
      <c r="FRU137" s="373"/>
      <c r="FRW137" s="373"/>
      <c r="FRY137" s="373"/>
      <c r="FSA137" s="373"/>
      <c r="FSC137" s="373"/>
      <c r="FSE137" s="373"/>
      <c r="FSG137" s="373"/>
      <c r="FSI137" s="373"/>
      <c r="FSK137" s="373"/>
      <c r="FSM137" s="373"/>
      <c r="FSO137" s="373"/>
      <c r="FSQ137" s="373"/>
      <c r="FSS137" s="373"/>
      <c r="FSU137" s="373"/>
      <c r="FSW137" s="373"/>
      <c r="FSY137" s="373"/>
      <c r="FTA137" s="373"/>
      <c r="FTC137" s="373"/>
      <c r="FTE137" s="373"/>
      <c r="FTG137" s="373"/>
      <c r="FTI137" s="373"/>
      <c r="FTK137" s="373"/>
      <c r="FTM137" s="373"/>
      <c r="FTO137" s="373"/>
      <c r="FTQ137" s="373"/>
      <c r="FTS137" s="373"/>
      <c r="FTU137" s="373"/>
      <c r="FTW137" s="373"/>
      <c r="FTY137" s="373"/>
      <c r="FUA137" s="373"/>
      <c r="FUC137" s="373"/>
      <c r="FUE137" s="373"/>
      <c r="FUG137" s="373"/>
      <c r="FUI137" s="373"/>
      <c r="FUK137" s="373"/>
      <c r="FUM137" s="373"/>
      <c r="FUO137" s="373"/>
      <c r="FUQ137" s="373"/>
      <c r="FUS137" s="373"/>
      <c r="FUU137" s="373"/>
      <c r="FUW137" s="373"/>
      <c r="FUY137" s="373"/>
      <c r="FVA137" s="373"/>
      <c r="FVC137" s="373"/>
      <c r="FVE137" s="373"/>
      <c r="FVG137" s="373"/>
      <c r="FVI137" s="373"/>
      <c r="FVK137" s="373"/>
      <c r="FVM137" s="373"/>
      <c r="FVO137" s="373"/>
      <c r="FVQ137" s="373"/>
      <c r="FVS137" s="373"/>
      <c r="FVU137" s="373"/>
      <c r="FVW137" s="373"/>
      <c r="FVY137" s="373"/>
      <c r="FWA137" s="373"/>
      <c r="FWC137" s="373"/>
      <c r="FWE137" s="373"/>
      <c r="FWG137" s="373"/>
      <c r="FWI137" s="373"/>
      <c r="FWK137" s="373"/>
      <c r="FWM137" s="373"/>
      <c r="FWO137" s="373"/>
      <c r="FWQ137" s="373"/>
      <c r="FWS137" s="373"/>
      <c r="FWU137" s="373"/>
      <c r="FWW137" s="373"/>
      <c r="FWY137" s="373"/>
      <c r="FXA137" s="373"/>
      <c r="FXC137" s="373"/>
      <c r="FXE137" s="373"/>
      <c r="FXG137" s="373"/>
      <c r="FXI137" s="373"/>
      <c r="FXK137" s="373"/>
      <c r="FXM137" s="373"/>
      <c r="FXO137" s="373"/>
      <c r="FXQ137" s="373"/>
      <c r="FXS137" s="373"/>
      <c r="FXU137" s="373"/>
      <c r="FXW137" s="373"/>
      <c r="FXY137" s="373"/>
      <c r="FYA137" s="373"/>
      <c r="FYC137" s="373"/>
      <c r="FYE137" s="373"/>
      <c r="FYG137" s="373"/>
      <c r="FYI137" s="373"/>
      <c r="FYK137" s="373"/>
      <c r="FYM137" s="373"/>
      <c r="FYO137" s="373"/>
      <c r="FYQ137" s="373"/>
      <c r="FYS137" s="373"/>
      <c r="FYU137" s="373"/>
      <c r="FYW137" s="373"/>
      <c r="FYY137" s="373"/>
      <c r="FZA137" s="373"/>
      <c r="FZC137" s="373"/>
      <c r="FZE137" s="373"/>
      <c r="FZG137" s="373"/>
      <c r="FZI137" s="373"/>
      <c r="FZK137" s="373"/>
      <c r="FZM137" s="373"/>
      <c r="FZO137" s="373"/>
      <c r="FZQ137" s="373"/>
      <c r="FZS137" s="373"/>
      <c r="FZU137" s="373"/>
      <c r="FZW137" s="373"/>
      <c r="FZY137" s="373"/>
      <c r="GAA137" s="373"/>
      <c r="GAC137" s="373"/>
      <c r="GAE137" s="373"/>
      <c r="GAG137" s="373"/>
      <c r="GAI137" s="373"/>
      <c r="GAK137" s="373"/>
      <c r="GAM137" s="373"/>
      <c r="GAO137" s="373"/>
      <c r="GAQ137" s="373"/>
      <c r="GAS137" s="373"/>
      <c r="GAU137" s="373"/>
      <c r="GAW137" s="373"/>
      <c r="GAY137" s="373"/>
      <c r="GBA137" s="373"/>
      <c r="GBC137" s="373"/>
      <c r="GBE137" s="373"/>
      <c r="GBG137" s="373"/>
      <c r="GBI137" s="373"/>
      <c r="GBK137" s="373"/>
      <c r="GBM137" s="373"/>
      <c r="GBO137" s="373"/>
      <c r="GBQ137" s="373"/>
      <c r="GBS137" s="373"/>
      <c r="GBU137" s="373"/>
      <c r="GBW137" s="373"/>
      <c r="GBY137" s="373"/>
      <c r="GCA137" s="373"/>
      <c r="GCC137" s="373"/>
      <c r="GCE137" s="373"/>
      <c r="GCG137" s="373"/>
      <c r="GCI137" s="373"/>
      <c r="GCK137" s="373"/>
      <c r="GCM137" s="373"/>
      <c r="GCO137" s="373"/>
      <c r="GCQ137" s="373"/>
      <c r="GCS137" s="373"/>
      <c r="GCU137" s="373"/>
      <c r="GCW137" s="373"/>
      <c r="GCY137" s="373"/>
      <c r="GDA137" s="373"/>
      <c r="GDC137" s="373"/>
      <c r="GDE137" s="373"/>
      <c r="GDG137" s="373"/>
      <c r="GDI137" s="373"/>
      <c r="GDK137" s="373"/>
      <c r="GDM137" s="373"/>
      <c r="GDO137" s="373"/>
      <c r="GDQ137" s="373"/>
      <c r="GDS137" s="373"/>
      <c r="GDU137" s="373"/>
      <c r="GDW137" s="373"/>
      <c r="GDY137" s="373"/>
      <c r="GEA137" s="373"/>
      <c r="GEC137" s="373"/>
      <c r="GEE137" s="373"/>
      <c r="GEG137" s="373"/>
      <c r="GEI137" s="373"/>
      <c r="GEK137" s="373"/>
      <c r="GEM137" s="373"/>
      <c r="GEO137" s="373"/>
      <c r="GEQ137" s="373"/>
      <c r="GES137" s="373"/>
      <c r="GEU137" s="373"/>
      <c r="GEW137" s="373"/>
      <c r="GEY137" s="373"/>
      <c r="GFA137" s="373"/>
      <c r="GFC137" s="373"/>
      <c r="GFE137" s="373"/>
      <c r="GFG137" s="373"/>
      <c r="GFI137" s="373"/>
      <c r="GFK137" s="373"/>
      <c r="GFM137" s="373"/>
      <c r="GFO137" s="373"/>
      <c r="GFQ137" s="373"/>
      <c r="GFS137" s="373"/>
      <c r="GFU137" s="373"/>
      <c r="GFW137" s="373"/>
      <c r="GFY137" s="373"/>
      <c r="GGA137" s="373"/>
      <c r="GGC137" s="373"/>
      <c r="GGE137" s="373"/>
      <c r="GGG137" s="373"/>
      <c r="GGI137" s="373"/>
      <c r="GGK137" s="373"/>
      <c r="GGM137" s="373"/>
      <c r="GGO137" s="373"/>
      <c r="GGQ137" s="373"/>
      <c r="GGS137" s="373"/>
      <c r="GGU137" s="373"/>
      <c r="GGW137" s="373"/>
      <c r="GGY137" s="373"/>
      <c r="GHA137" s="373"/>
      <c r="GHC137" s="373"/>
      <c r="GHE137" s="373"/>
      <c r="GHG137" s="373"/>
      <c r="GHI137" s="373"/>
      <c r="GHK137" s="373"/>
      <c r="GHM137" s="373"/>
      <c r="GHO137" s="373"/>
      <c r="GHQ137" s="373"/>
      <c r="GHS137" s="373"/>
      <c r="GHU137" s="373"/>
      <c r="GHW137" s="373"/>
      <c r="GHY137" s="373"/>
      <c r="GIA137" s="373"/>
      <c r="GIC137" s="373"/>
      <c r="GIE137" s="373"/>
      <c r="GIG137" s="373"/>
      <c r="GII137" s="373"/>
      <c r="GIK137" s="373"/>
      <c r="GIM137" s="373"/>
      <c r="GIO137" s="373"/>
      <c r="GIQ137" s="373"/>
      <c r="GIS137" s="373"/>
      <c r="GIU137" s="373"/>
      <c r="GIW137" s="373"/>
      <c r="GIY137" s="373"/>
      <c r="GJA137" s="373"/>
      <c r="GJC137" s="373"/>
      <c r="GJE137" s="373"/>
      <c r="GJG137" s="373"/>
      <c r="GJI137" s="373"/>
      <c r="GJK137" s="373"/>
      <c r="GJM137" s="373"/>
      <c r="GJO137" s="373"/>
      <c r="GJQ137" s="373"/>
      <c r="GJS137" s="373"/>
      <c r="GJU137" s="373"/>
      <c r="GJW137" s="373"/>
      <c r="GJY137" s="373"/>
      <c r="GKA137" s="373"/>
      <c r="GKC137" s="373"/>
      <c r="GKE137" s="373"/>
      <c r="GKG137" s="373"/>
      <c r="GKI137" s="373"/>
      <c r="GKK137" s="373"/>
      <c r="GKM137" s="373"/>
      <c r="GKO137" s="373"/>
      <c r="GKQ137" s="373"/>
      <c r="GKS137" s="373"/>
      <c r="GKU137" s="373"/>
      <c r="GKW137" s="373"/>
      <c r="GKY137" s="373"/>
      <c r="GLA137" s="373"/>
      <c r="GLC137" s="373"/>
      <c r="GLE137" s="373"/>
      <c r="GLG137" s="373"/>
      <c r="GLI137" s="373"/>
      <c r="GLK137" s="373"/>
      <c r="GLM137" s="373"/>
      <c r="GLO137" s="373"/>
      <c r="GLQ137" s="373"/>
      <c r="GLS137" s="373"/>
      <c r="GLU137" s="373"/>
      <c r="GLW137" s="373"/>
      <c r="GLY137" s="373"/>
      <c r="GMA137" s="373"/>
      <c r="GMC137" s="373"/>
      <c r="GME137" s="373"/>
      <c r="GMG137" s="373"/>
      <c r="GMI137" s="373"/>
      <c r="GMK137" s="373"/>
      <c r="GMM137" s="373"/>
      <c r="GMO137" s="373"/>
      <c r="GMQ137" s="373"/>
      <c r="GMS137" s="373"/>
      <c r="GMU137" s="373"/>
      <c r="GMW137" s="373"/>
      <c r="GMY137" s="373"/>
      <c r="GNA137" s="373"/>
      <c r="GNC137" s="373"/>
      <c r="GNE137" s="373"/>
      <c r="GNG137" s="373"/>
      <c r="GNI137" s="373"/>
      <c r="GNK137" s="373"/>
      <c r="GNM137" s="373"/>
      <c r="GNO137" s="373"/>
      <c r="GNQ137" s="373"/>
      <c r="GNS137" s="373"/>
      <c r="GNU137" s="373"/>
      <c r="GNW137" s="373"/>
      <c r="GNY137" s="373"/>
      <c r="GOA137" s="373"/>
      <c r="GOC137" s="373"/>
      <c r="GOE137" s="373"/>
      <c r="GOG137" s="373"/>
      <c r="GOI137" s="373"/>
      <c r="GOK137" s="373"/>
      <c r="GOM137" s="373"/>
      <c r="GOO137" s="373"/>
      <c r="GOQ137" s="373"/>
      <c r="GOS137" s="373"/>
      <c r="GOU137" s="373"/>
      <c r="GOW137" s="373"/>
      <c r="GOY137" s="373"/>
      <c r="GPA137" s="373"/>
      <c r="GPC137" s="373"/>
      <c r="GPE137" s="373"/>
      <c r="GPG137" s="373"/>
      <c r="GPI137" s="373"/>
      <c r="GPK137" s="373"/>
      <c r="GPM137" s="373"/>
      <c r="GPO137" s="373"/>
      <c r="GPQ137" s="373"/>
      <c r="GPS137" s="373"/>
      <c r="GPU137" s="373"/>
      <c r="GPW137" s="373"/>
      <c r="GPY137" s="373"/>
      <c r="GQA137" s="373"/>
      <c r="GQC137" s="373"/>
      <c r="GQE137" s="373"/>
      <c r="GQG137" s="373"/>
      <c r="GQI137" s="373"/>
      <c r="GQK137" s="373"/>
      <c r="GQM137" s="373"/>
      <c r="GQO137" s="373"/>
      <c r="GQQ137" s="373"/>
      <c r="GQS137" s="373"/>
      <c r="GQU137" s="373"/>
      <c r="GQW137" s="373"/>
      <c r="GQY137" s="373"/>
      <c r="GRA137" s="373"/>
      <c r="GRC137" s="373"/>
      <c r="GRE137" s="373"/>
      <c r="GRG137" s="373"/>
      <c r="GRI137" s="373"/>
      <c r="GRK137" s="373"/>
      <c r="GRM137" s="373"/>
      <c r="GRO137" s="373"/>
      <c r="GRQ137" s="373"/>
      <c r="GRS137" s="373"/>
      <c r="GRU137" s="373"/>
      <c r="GRW137" s="373"/>
      <c r="GRY137" s="373"/>
      <c r="GSA137" s="373"/>
      <c r="GSC137" s="373"/>
      <c r="GSE137" s="373"/>
      <c r="GSG137" s="373"/>
      <c r="GSI137" s="373"/>
      <c r="GSK137" s="373"/>
      <c r="GSM137" s="373"/>
      <c r="GSO137" s="373"/>
      <c r="GSQ137" s="373"/>
      <c r="GSS137" s="373"/>
      <c r="GSU137" s="373"/>
      <c r="GSW137" s="373"/>
      <c r="GSY137" s="373"/>
      <c r="GTA137" s="373"/>
      <c r="GTC137" s="373"/>
      <c r="GTE137" s="373"/>
      <c r="GTG137" s="373"/>
      <c r="GTI137" s="373"/>
      <c r="GTK137" s="373"/>
      <c r="GTM137" s="373"/>
      <c r="GTO137" s="373"/>
      <c r="GTQ137" s="373"/>
      <c r="GTS137" s="373"/>
      <c r="GTU137" s="373"/>
      <c r="GTW137" s="373"/>
      <c r="GTY137" s="373"/>
      <c r="GUA137" s="373"/>
      <c r="GUC137" s="373"/>
      <c r="GUE137" s="373"/>
      <c r="GUG137" s="373"/>
      <c r="GUI137" s="373"/>
      <c r="GUK137" s="373"/>
      <c r="GUM137" s="373"/>
      <c r="GUO137" s="373"/>
      <c r="GUQ137" s="373"/>
      <c r="GUS137" s="373"/>
      <c r="GUU137" s="373"/>
      <c r="GUW137" s="373"/>
      <c r="GUY137" s="373"/>
      <c r="GVA137" s="373"/>
      <c r="GVC137" s="373"/>
      <c r="GVE137" s="373"/>
      <c r="GVG137" s="373"/>
      <c r="GVI137" s="373"/>
      <c r="GVK137" s="373"/>
      <c r="GVM137" s="373"/>
      <c r="GVO137" s="373"/>
      <c r="GVQ137" s="373"/>
      <c r="GVS137" s="373"/>
      <c r="GVU137" s="373"/>
      <c r="GVW137" s="373"/>
      <c r="GVY137" s="373"/>
      <c r="GWA137" s="373"/>
      <c r="GWC137" s="373"/>
      <c r="GWE137" s="373"/>
      <c r="GWG137" s="373"/>
      <c r="GWI137" s="373"/>
      <c r="GWK137" s="373"/>
      <c r="GWM137" s="373"/>
      <c r="GWO137" s="373"/>
      <c r="GWQ137" s="373"/>
      <c r="GWS137" s="373"/>
      <c r="GWU137" s="373"/>
      <c r="GWW137" s="373"/>
      <c r="GWY137" s="373"/>
      <c r="GXA137" s="373"/>
      <c r="GXC137" s="373"/>
      <c r="GXE137" s="373"/>
      <c r="GXG137" s="373"/>
      <c r="GXI137" s="373"/>
      <c r="GXK137" s="373"/>
      <c r="GXM137" s="373"/>
      <c r="GXO137" s="373"/>
      <c r="GXQ137" s="373"/>
      <c r="GXS137" s="373"/>
      <c r="GXU137" s="373"/>
      <c r="GXW137" s="373"/>
      <c r="GXY137" s="373"/>
      <c r="GYA137" s="373"/>
      <c r="GYC137" s="373"/>
      <c r="GYE137" s="373"/>
      <c r="GYG137" s="373"/>
      <c r="GYI137" s="373"/>
      <c r="GYK137" s="373"/>
      <c r="GYM137" s="373"/>
      <c r="GYO137" s="373"/>
      <c r="GYQ137" s="373"/>
      <c r="GYS137" s="373"/>
      <c r="GYU137" s="373"/>
      <c r="GYW137" s="373"/>
      <c r="GYY137" s="373"/>
      <c r="GZA137" s="373"/>
      <c r="GZC137" s="373"/>
      <c r="GZE137" s="373"/>
      <c r="GZG137" s="373"/>
      <c r="GZI137" s="373"/>
      <c r="GZK137" s="373"/>
      <c r="GZM137" s="373"/>
      <c r="GZO137" s="373"/>
      <c r="GZQ137" s="373"/>
      <c r="GZS137" s="373"/>
      <c r="GZU137" s="373"/>
      <c r="GZW137" s="373"/>
      <c r="GZY137" s="373"/>
      <c r="HAA137" s="373"/>
      <c r="HAC137" s="373"/>
      <c r="HAE137" s="373"/>
      <c r="HAG137" s="373"/>
      <c r="HAI137" s="373"/>
      <c r="HAK137" s="373"/>
      <c r="HAM137" s="373"/>
      <c r="HAO137" s="373"/>
      <c r="HAQ137" s="373"/>
      <c r="HAS137" s="373"/>
      <c r="HAU137" s="373"/>
      <c r="HAW137" s="373"/>
      <c r="HAY137" s="373"/>
      <c r="HBA137" s="373"/>
      <c r="HBC137" s="373"/>
      <c r="HBE137" s="373"/>
      <c r="HBG137" s="373"/>
      <c r="HBI137" s="373"/>
      <c r="HBK137" s="373"/>
      <c r="HBM137" s="373"/>
      <c r="HBO137" s="373"/>
      <c r="HBQ137" s="373"/>
      <c r="HBS137" s="373"/>
      <c r="HBU137" s="373"/>
      <c r="HBW137" s="373"/>
      <c r="HBY137" s="373"/>
      <c r="HCA137" s="373"/>
      <c r="HCC137" s="373"/>
      <c r="HCE137" s="373"/>
      <c r="HCG137" s="373"/>
      <c r="HCI137" s="373"/>
      <c r="HCK137" s="373"/>
      <c r="HCM137" s="373"/>
      <c r="HCO137" s="373"/>
      <c r="HCQ137" s="373"/>
      <c r="HCS137" s="373"/>
      <c r="HCU137" s="373"/>
      <c r="HCW137" s="373"/>
      <c r="HCY137" s="373"/>
      <c r="HDA137" s="373"/>
      <c r="HDC137" s="373"/>
      <c r="HDE137" s="373"/>
      <c r="HDG137" s="373"/>
      <c r="HDI137" s="373"/>
      <c r="HDK137" s="373"/>
      <c r="HDM137" s="373"/>
      <c r="HDO137" s="373"/>
      <c r="HDQ137" s="373"/>
      <c r="HDS137" s="373"/>
      <c r="HDU137" s="373"/>
      <c r="HDW137" s="373"/>
      <c r="HDY137" s="373"/>
      <c r="HEA137" s="373"/>
      <c r="HEC137" s="373"/>
      <c r="HEE137" s="373"/>
      <c r="HEG137" s="373"/>
      <c r="HEI137" s="373"/>
      <c r="HEK137" s="373"/>
      <c r="HEM137" s="373"/>
      <c r="HEO137" s="373"/>
      <c r="HEQ137" s="373"/>
      <c r="HES137" s="373"/>
      <c r="HEU137" s="373"/>
      <c r="HEW137" s="373"/>
      <c r="HEY137" s="373"/>
      <c r="HFA137" s="373"/>
      <c r="HFC137" s="373"/>
      <c r="HFE137" s="373"/>
      <c r="HFG137" s="373"/>
      <c r="HFI137" s="373"/>
      <c r="HFK137" s="373"/>
      <c r="HFM137" s="373"/>
      <c r="HFO137" s="373"/>
      <c r="HFQ137" s="373"/>
      <c r="HFS137" s="373"/>
      <c r="HFU137" s="373"/>
      <c r="HFW137" s="373"/>
      <c r="HFY137" s="373"/>
      <c r="HGA137" s="373"/>
      <c r="HGC137" s="373"/>
      <c r="HGE137" s="373"/>
      <c r="HGG137" s="373"/>
      <c r="HGI137" s="373"/>
      <c r="HGK137" s="373"/>
      <c r="HGM137" s="373"/>
      <c r="HGO137" s="373"/>
      <c r="HGQ137" s="373"/>
      <c r="HGS137" s="373"/>
      <c r="HGU137" s="373"/>
      <c r="HGW137" s="373"/>
      <c r="HGY137" s="373"/>
      <c r="HHA137" s="373"/>
      <c r="HHC137" s="373"/>
      <c r="HHE137" s="373"/>
      <c r="HHG137" s="373"/>
      <c r="HHI137" s="373"/>
      <c r="HHK137" s="373"/>
      <c r="HHM137" s="373"/>
      <c r="HHO137" s="373"/>
      <c r="HHQ137" s="373"/>
      <c r="HHS137" s="373"/>
      <c r="HHU137" s="373"/>
      <c r="HHW137" s="373"/>
      <c r="HHY137" s="373"/>
      <c r="HIA137" s="373"/>
      <c r="HIC137" s="373"/>
      <c r="HIE137" s="373"/>
      <c r="HIG137" s="373"/>
      <c r="HII137" s="373"/>
      <c r="HIK137" s="373"/>
      <c r="HIM137" s="373"/>
      <c r="HIO137" s="373"/>
      <c r="HIQ137" s="373"/>
      <c r="HIS137" s="373"/>
      <c r="HIU137" s="373"/>
      <c r="HIW137" s="373"/>
      <c r="HIY137" s="373"/>
      <c r="HJA137" s="373"/>
      <c r="HJC137" s="373"/>
      <c r="HJE137" s="373"/>
      <c r="HJG137" s="373"/>
      <c r="HJI137" s="373"/>
      <c r="HJK137" s="373"/>
      <c r="HJM137" s="373"/>
      <c r="HJO137" s="373"/>
      <c r="HJQ137" s="373"/>
      <c r="HJS137" s="373"/>
      <c r="HJU137" s="373"/>
      <c r="HJW137" s="373"/>
      <c r="HJY137" s="373"/>
      <c r="HKA137" s="373"/>
      <c r="HKC137" s="373"/>
      <c r="HKE137" s="373"/>
      <c r="HKG137" s="373"/>
      <c r="HKI137" s="373"/>
      <c r="HKK137" s="373"/>
      <c r="HKM137" s="373"/>
      <c r="HKO137" s="373"/>
      <c r="HKQ137" s="373"/>
      <c r="HKS137" s="373"/>
      <c r="HKU137" s="373"/>
      <c r="HKW137" s="373"/>
      <c r="HKY137" s="373"/>
      <c r="HLA137" s="373"/>
      <c r="HLC137" s="373"/>
      <c r="HLE137" s="373"/>
      <c r="HLG137" s="373"/>
      <c r="HLI137" s="373"/>
      <c r="HLK137" s="373"/>
      <c r="HLM137" s="373"/>
      <c r="HLO137" s="373"/>
      <c r="HLQ137" s="373"/>
      <c r="HLS137" s="373"/>
      <c r="HLU137" s="373"/>
      <c r="HLW137" s="373"/>
      <c r="HLY137" s="373"/>
      <c r="HMA137" s="373"/>
      <c r="HMC137" s="373"/>
      <c r="HME137" s="373"/>
      <c r="HMG137" s="373"/>
      <c r="HMI137" s="373"/>
      <c r="HMK137" s="373"/>
      <c r="HMM137" s="373"/>
      <c r="HMO137" s="373"/>
      <c r="HMQ137" s="373"/>
      <c r="HMS137" s="373"/>
      <c r="HMU137" s="373"/>
      <c r="HMW137" s="373"/>
      <c r="HMY137" s="373"/>
      <c r="HNA137" s="373"/>
      <c r="HNC137" s="373"/>
      <c r="HNE137" s="373"/>
      <c r="HNG137" s="373"/>
      <c r="HNI137" s="373"/>
      <c r="HNK137" s="373"/>
      <c r="HNM137" s="373"/>
      <c r="HNO137" s="373"/>
      <c r="HNQ137" s="373"/>
      <c r="HNS137" s="373"/>
      <c r="HNU137" s="373"/>
      <c r="HNW137" s="373"/>
      <c r="HNY137" s="373"/>
      <c r="HOA137" s="373"/>
      <c r="HOC137" s="373"/>
      <c r="HOE137" s="373"/>
      <c r="HOG137" s="373"/>
      <c r="HOI137" s="373"/>
      <c r="HOK137" s="373"/>
      <c r="HOM137" s="373"/>
      <c r="HOO137" s="373"/>
      <c r="HOQ137" s="373"/>
      <c r="HOS137" s="373"/>
      <c r="HOU137" s="373"/>
      <c r="HOW137" s="373"/>
      <c r="HOY137" s="373"/>
      <c r="HPA137" s="373"/>
      <c r="HPC137" s="373"/>
      <c r="HPE137" s="373"/>
      <c r="HPG137" s="373"/>
      <c r="HPI137" s="373"/>
      <c r="HPK137" s="373"/>
      <c r="HPM137" s="373"/>
      <c r="HPO137" s="373"/>
      <c r="HPQ137" s="373"/>
      <c r="HPS137" s="373"/>
      <c r="HPU137" s="373"/>
      <c r="HPW137" s="373"/>
      <c r="HPY137" s="373"/>
      <c r="HQA137" s="373"/>
      <c r="HQC137" s="373"/>
      <c r="HQE137" s="373"/>
      <c r="HQG137" s="373"/>
      <c r="HQI137" s="373"/>
      <c r="HQK137" s="373"/>
      <c r="HQM137" s="373"/>
      <c r="HQO137" s="373"/>
      <c r="HQQ137" s="373"/>
      <c r="HQS137" s="373"/>
      <c r="HQU137" s="373"/>
      <c r="HQW137" s="373"/>
      <c r="HQY137" s="373"/>
      <c r="HRA137" s="373"/>
      <c r="HRC137" s="373"/>
      <c r="HRE137" s="373"/>
      <c r="HRG137" s="373"/>
      <c r="HRI137" s="373"/>
      <c r="HRK137" s="373"/>
      <c r="HRM137" s="373"/>
      <c r="HRO137" s="373"/>
      <c r="HRQ137" s="373"/>
      <c r="HRS137" s="373"/>
      <c r="HRU137" s="373"/>
      <c r="HRW137" s="373"/>
      <c r="HRY137" s="373"/>
      <c r="HSA137" s="373"/>
      <c r="HSC137" s="373"/>
      <c r="HSE137" s="373"/>
      <c r="HSG137" s="373"/>
      <c r="HSI137" s="373"/>
      <c r="HSK137" s="373"/>
      <c r="HSM137" s="373"/>
      <c r="HSO137" s="373"/>
      <c r="HSQ137" s="373"/>
      <c r="HSS137" s="373"/>
      <c r="HSU137" s="373"/>
      <c r="HSW137" s="373"/>
      <c r="HSY137" s="373"/>
      <c r="HTA137" s="373"/>
      <c r="HTC137" s="373"/>
      <c r="HTE137" s="373"/>
      <c r="HTG137" s="373"/>
      <c r="HTI137" s="373"/>
      <c r="HTK137" s="373"/>
      <c r="HTM137" s="373"/>
      <c r="HTO137" s="373"/>
      <c r="HTQ137" s="373"/>
      <c r="HTS137" s="373"/>
      <c r="HTU137" s="373"/>
      <c r="HTW137" s="373"/>
      <c r="HTY137" s="373"/>
      <c r="HUA137" s="373"/>
      <c r="HUC137" s="373"/>
      <c r="HUE137" s="373"/>
      <c r="HUG137" s="373"/>
      <c r="HUI137" s="373"/>
      <c r="HUK137" s="373"/>
      <c r="HUM137" s="373"/>
      <c r="HUO137" s="373"/>
      <c r="HUQ137" s="373"/>
      <c r="HUS137" s="373"/>
      <c r="HUU137" s="373"/>
      <c r="HUW137" s="373"/>
      <c r="HUY137" s="373"/>
      <c r="HVA137" s="373"/>
      <c r="HVC137" s="373"/>
      <c r="HVE137" s="373"/>
      <c r="HVG137" s="373"/>
      <c r="HVI137" s="373"/>
      <c r="HVK137" s="373"/>
      <c r="HVM137" s="373"/>
      <c r="HVO137" s="373"/>
      <c r="HVQ137" s="373"/>
      <c r="HVS137" s="373"/>
      <c r="HVU137" s="373"/>
      <c r="HVW137" s="373"/>
      <c r="HVY137" s="373"/>
      <c r="HWA137" s="373"/>
      <c r="HWC137" s="373"/>
      <c r="HWE137" s="373"/>
      <c r="HWG137" s="373"/>
      <c r="HWI137" s="373"/>
      <c r="HWK137" s="373"/>
      <c r="HWM137" s="373"/>
      <c r="HWO137" s="373"/>
      <c r="HWQ137" s="373"/>
      <c r="HWS137" s="373"/>
      <c r="HWU137" s="373"/>
      <c r="HWW137" s="373"/>
      <c r="HWY137" s="373"/>
      <c r="HXA137" s="373"/>
      <c r="HXC137" s="373"/>
      <c r="HXE137" s="373"/>
      <c r="HXG137" s="373"/>
      <c r="HXI137" s="373"/>
      <c r="HXK137" s="373"/>
      <c r="HXM137" s="373"/>
      <c r="HXO137" s="373"/>
      <c r="HXQ137" s="373"/>
      <c r="HXS137" s="373"/>
      <c r="HXU137" s="373"/>
      <c r="HXW137" s="373"/>
      <c r="HXY137" s="373"/>
      <c r="HYA137" s="373"/>
      <c r="HYC137" s="373"/>
      <c r="HYE137" s="373"/>
      <c r="HYG137" s="373"/>
      <c r="HYI137" s="373"/>
      <c r="HYK137" s="373"/>
      <c r="HYM137" s="373"/>
      <c r="HYO137" s="373"/>
      <c r="HYQ137" s="373"/>
      <c r="HYS137" s="373"/>
      <c r="HYU137" s="373"/>
      <c r="HYW137" s="373"/>
      <c r="HYY137" s="373"/>
      <c r="HZA137" s="373"/>
      <c r="HZC137" s="373"/>
      <c r="HZE137" s="373"/>
      <c r="HZG137" s="373"/>
      <c r="HZI137" s="373"/>
      <c r="HZK137" s="373"/>
      <c r="HZM137" s="373"/>
      <c r="HZO137" s="373"/>
      <c r="HZQ137" s="373"/>
      <c r="HZS137" s="373"/>
      <c r="HZU137" s="373"/>
      <c r="HZW137" s="373"/>
      <c r="HZY137" s="373"/>
      <c r="IAA137" s="373"/>
      <c r="IAC137" s="373"/>
      <c r="IAE137" s="373"/>
      <c r="IAG137" s="373"/>
      <c r="IAI137" s="373"/>
      <c r="IAK137" s="373"/>
      <c r="IAM137" s="373"/>
      <c r="IAO137" s="373"/>
      <c r="IAQ137" s="373"/>
      <c r="IAS137" s="373"/>
      <c r="IAU137" s="373"/>
      <c r="IAW137" s="373"/>
      <c r="IAY137" s="373"/>
      <c r="IBA137" s="373"/>
      <c r="IBC137" s="373"/>
      <c r="IBE137" s="373"/>
      <c r="IBG137" s="373"/>
      <c r="IBI137" s="373"/>
      <c r="IBK137" s="373"/>
      <c r="IBM137" s="373"/>
      <c r="IBO137" s="373"/>
      <c r="IBQ137" s="373"/>
      <c r="IBS137" s="373"/>
      <c r="IBU137" s="373"/>
      <c r="IBW137" s="373"/>
      <c r="IBY137" s="373"/>
      <c r="ICA137" s="373"/>
      <c r="ICC137" s="373"/>
      <c r="ICE137" s="373"/>
      <c r="ICG137" s="373"/>
      <c r="ICI137" s="373"/>
      <c r="ICK137" s="373"/>
      <c r="ICM137" s="373"/>
      <c r="ICO137" s="373"/>
      <c r="ICQ137" s="373"/>
      <c r="ICS137" s="373"/>
      <c r="ICU137" s="373"/>
      <c r="ICW137" s="373"/>
      <c r="ICY137" s="373"/>
      <c r="IDA137" s="373"/>
      <c r="IDC137" s="373"/>
      <c r="IDE137" s="373"/>
      <c r="IDG137" s="373"/>
      <c r="IDI137" s="373"/>
      <c r="IDK137" s="373"/>
      <c r="IDM137" s="373"/>
      <c r="IDO137" s="373"/>
      <c r="IDQ137" s="373"/>
      <c r="IDS137" s="373"/>
      <c r="IDU137" s="373"/>
      <c r="IDW137" s="373"/>
      <c r="IDY137" s="373"/>
      <c r="IEA137" s="373"/>
      <c r="IEC137" s="373"/>
      <c r="IEE137" s="373"/>
      <c r="IEG137" s="373"/>
      <c r="IEI137" s="373"/>
      <c r="IEK137" s="373"/>
      <c r="IEM137" s="373"/>
      <c r="IEO137" s="373"/>
      <c r="IEQ137" s="373"/>
      <c r="IES137" s="373"/>
      <c r="IEU137" s="373"/>
      <c r="IEW137" s="373"/>
      <c r="IEY137" s="373"/>
      <c r="IFA137" s="373"/>
      <c r="IFC137" s="373"/>
      <c r="IFE137" s="373"/>
      <c r="IFG137" s="373"/>
      <c r="IFI137" s="373"/>
      <c r="IFK137" s="373"/>
      <c r="IFM137" s="373"/>
      <c r="IFO137" s="373"/>
      <c r="IFQ137" s="373"/>
      <c r="IFS137" s="373"/>
      <c r="IFU137" s="373"/>
      <c r="IFW137" s="373"/>
      <c r="IFY137" s="373"/>
      <c r="IGA137" s="373"/>
      <c r="IGC137" s="373"/>
      <c r="IGE137" s="373"/>
      <c r="IGG137" s="373"/>
      <c r="IGI137" s="373"/>
      <c r="IGK137" s="373"/>
      <c r="IGM137" s="373"/>
      <c r="IGO137" s="373"/>
      <c r="IGQ137" s="373"/>
      <c r="IGS137" s="373"/>
      <c r="IGU137" s="373"/>
      <c r="IGW137" s="373"/>
      <c r="IGY137" s="373"/>
      <c r="IHA137" s="373"/>
      <c r="IHC137" s="373"/>
      <c r="IHE137" s="373"/>
      <c r="IHG137" s="373"/>
      <c r="IHI137" s="373"/>
      <c r="IHK137" s="373"/>
      <c r="IHM137" s="373"/>
      <c r="IHO137" s="373"/>
      <c r="IHQ137" s="373"/>
      <c r="IHS137" s="373"/>
      <c r="IHU137" s="373"/>
      <c r="IHW137" s="373"/>
      <c r="IHY137" s="373"/>
      <c r="IIA137" s="373"/>
      <c r="IIC137" s="373"/>
      <c r="IIE137" s="373"/>
      <c r="IIG137" s="373"/>
      <c r="III137" s="373"/>
      <c r="IIK137" s="373"/>
      <c r="IIM137" s="373"/>
      <c r="IIO137" s="373"/>
      <c r="IIQ137" s="373"/>
      <c r="IIS137" s="373"/>
      <c r="IIU137" s="373"/>
      <c r="IIW137" s="373"/>
      <c r="IIY137" s="373"/>
      <c r="IJA137" s="373"/>
      <c r="IJC137" s="373"/>
      <c r="IJE137" s="373"/>
      <c r="IJG137" s="373"/>
      <c r="IJI137" s="373"/>
      <c r="IJK137" s="373"/>
      <c r="IJM137" s="373"/>
      <c r="IJO137" s="373"/>
      <c r="IJQ137" s="373"/>
      <c r="IJS137" s="373"/>
      <c r="IJU137" s="373"/>
      <c r="IJW137" s="373"/>
      <c r="IJY137" s="373"/>
      <c r="IKA137" s="373"/>
      <c r="IKC137" s="373"/>
      <c r="IKE137" s="373"/>
      <c r="IKG137" s="373"/>
      <c r="IKI137" s="373"/>
      <c r="IKK137" s="373"/>
      <c r="IKM137" s="373"/>
      <c r="IKO137" s="373"/>
      <c r="IKQ137" s="373"/>
      <c r="IKS137" s="373"/>
      <c r="IKU137" s="373"/>
      <c r="IKW137" s="373"/>
      <c r="IKY137" s="373"/>
      <c r="ILA137" s="373"/>
      <c r="ILC137" s="373"/>
      <c r="ILE137" s="373"/>
      <c r="ILG137" s="373"/>
      <c r="ILI137" s="373"/>
      <c r="ILK137" s="373"/>
      <c r="ILM137" s="373"/>
      <c r="ILO137" s="373"/>
      <c r="ILQ137" s="373"/>
      <c r="ILS137" s="373"/>
      <c r="ILU137" s="373"/>
      <c r="ILW137" s="373"/>
      <c r="ILY137" s="373"/>
      <c r="IMA137" s="373"/>
      <c r="IMC137" s="373"/>
      <c r="IME137" s="373"/>
      <c r="IMG137" s="373"/>
      <c r="IMI137" s="373"/>
      <c r="IMK137" s="373"/>
      <c r="IMM137" s="373"/>
      <c r="IMO137" s="373"/>
      <c r="IMQ137" s="373"/>
      <c r="IMS137" s="373"/>
      <c r="IMU137" s="373"/>
      <c r="IMW137" s="373"/>
      <c r="IMY137" s="373"/>
      <c r="INA137" s="373"/>
      <c r="INC137" s="373"/>
      <c r="INE137" s="373"/>
      <c r="ING137" s="373"/>
      <c r="INI137" s="373"/>
      <c r="INK137" s="373"/>
      <c r="INM137" s="373"/>
      <c r="INO137" s="373"/>
      <c r="INQ137" s="373"/>
      <c r="INS137" s="373"/>
      <c r="INU137" s="373"/>
      <c r="INW137" s="373"/>
      <c r="INY137" s="373"/>
      <c r="IOA137" s="373"/>
      <c r="IOC137" s="373"/>
      <c r="IOE137" s="373"/>
      <c r="IOG137" s="373"/>
      <c r="IOI137" s="373"/>
      <c r="IOK137" s="373"/>
      <c r="IOM137" s="373"/>
      <c r="IOO137" s="373"/>
      <c r="IOQ137" s="373"/>
      <c r="IOS137" s="373"/>
      <c r="IOU137" s="373"/>
      <c r="IOW137" s="373"/>
      <c r="IOY137" s="373"/>
      <c r="IPA137" s="373"/>
      <c r="IPC137" s="373"/>
      <c r="IPE137" s="373"/>
      <c r="IPG137" s="373"/>
      <c r="IPI137" s="373"/>
      <c r="IPK137" s="373"/>
      <c r="IPM137" s="373"/>
      <c r="IPO137" s="373"/>
      <c r="IPQ137" s="373"/>
      <c r="IPS137" s="373"/>
      <c r="IPU137" s="373"/>
      <c r="IPW137" s="373"/>
      <c r="IPY137" s="373"/>
      <c r="IQA137" s="373"/>
      <c r="IQC137" s="373"/>
      <c r="IQE137" s="373"/>
      <c r="IQG137" s="373"/>
      <c r="IQI137" s="373"/>
      <c r="IQK137" s="373"/>
      <c r="IQM137" s="373"/>
      <c r="IQO137" s="373"/>
      <c r="IQQ137" s="373"/>
      <c r="IQS137" s="373"/>
      <c r="IQU137" s="373"/>
      <c r="IQW137" s="373"/>
      <c r="IQY137" s="373"/>
      <c r="IRA137" s="373"/>
      <c r="IRC137" s="373"/>
      <c r="IRE137" s="373"/>
      <c r="IRG137" s="373"/>
      <c r="IRI137" s="373"/>
      <c r="IRK137" s="373"/>
      <c r="IRM137" s="373"/>
      <c r="IRO137" s="373"/>
      <c r="IRQ137" s="373"/>
      <c r="IRS137" s="373"/>
      <c r="IRU137" s="373"/>
      <c r="IRW137" s="373"/>
      <c r="IRY137" s="373"/>
      <c r="ISA137" s="373"/>
      <c r="ISC137" s="373"/>
      <c r="ISE137" s="373"/>
      <c r="ISG137" s="373"/>
      <c r="ISI137" s="373"/>
      <c r="ISK137" s="373"/>
      <c r="ISM137" s="373"/>
      <c r="ISO137" s="373"/>
      <c r="ISQ137" s="373"/>
      <c r="ISS137" s="373"/>
      <c r="ISU137" s="373"/>
      <c r="ISW137" s="373"/>
      <c r="ISY137" s="373"/>
      <c r="ITA137" s="373"/>
      <c r="ITC137" s="373"/>
      <c r="ITE137" s="373"/>
      <c r="ITG137" s="373"/>
      <c r="ITI137" s="373"/>
      <c r="ITK137" s="373"/>
      <c r="ITM137" s="373"/>
      <c r="ITO137" s="373"/>
      <c r="ITQ137" s="373"/>
      <c r="ITS137" s="373"/>
      <c r="ITU137" s="373"/>
      <c r="ITW137" s="373"/>
      <c r="ITY137" s="373"/>
      <c r="IUA137" s="373"/>
      <c r="IUC137" s="373"/>
      <c r="IUE137" s="373"/>
      <c r="IUG137" s="373"/>
      <c r="IUI137" s="373"/>
      <c r="IUK137" s="373"/>
      <c r="IUM137" s="373"/>
      <c r="IUO137" s="373"/>
      <c r="IUQ137" s="373"/>
      <c r="IUS137" s="373"/>
      <c r="IUU137" s="373"/>
      <c r="IUW137" s="373"/>
      <c r="IUY137" s="373"/>
      <c r="IVA137" s="373"/>
      <c r="IVC137" s="373"/>
      <c r="IVE137" s="373"/>
      <c r="IVG137" s="373"/>
      <c r="IVI137" s="373"/>
      <c r="IVK137" s="373"/>
      <c r="IVM137" s="373"/>
      <c r="IVO137" s="373"/>
      <c r="IVQ137" s="373"/>
      <c r="IVS137" s="373"/>
      <c r="IVU137" s="373"/>
      <c r="IVW137" s="373"/>
      <c r="IVY137" s="373"/>
      <c r="IWA137" s="373"/>
      <c r="IWC137" s="373"/>
      <c r="IWE137" s="373"/>
      <c r="IWG137" s="373"/>
      <c r="IWI137" s="373"/>
      <c r="IWK137" s="373"/>
      <c r="IWM137" s="373"/>
      <c r="IWO137" s="373"/>
      <c r="IWQ137" s="373"/>
      <c r="IWS137" s="373"/>
      <c r="IWU137" s="373"/>
      <c r="IWW137" s="373"/>
      <c r="IWY137" s="373"/>
      <c r="IXA137" s="373"/>
      <c r="IXC137" s="373"/>
      <c r="IXE137" s="373"/>
      <c r="IXG137" s="373"/>
      <c r="IXI137" s="373"/>
      <c r="IXK137" s="373"/>
      <c r="IXM137" s="373"/>
      <c r="IXO137" s="373"/>
      <c r="IXQ137" s="373"/>
      <c r="IXS137" s="373"/>
      <c r="IXU137" s="373"/>
      <c r="IXW137" s="373"/>
      <c r="IXY137" s="373"/>
      <c r="IYA137" s="373"/>
      <c r="IYC137" s="373"/>
      <c r="IYE137" s="373"/>
      <c r="IYG137" s="373"/>
      <c r="IYI137" s="373"/>
      <c r="IYK137" s="373"/>
      <c r="IYM137" s="373"/>
      <c r="IYO137" s="373"/>
      <c r="IYQ137" s="373"/>
      <c r="IYS137" s="373"/>
      <c r="IYU137" s="373"/>
      <c r="IYW137" s="373"/>
      <c r="IYY137" s="373"/>
      <c r="IZA137" s="373"/>
      <c r="IZC137" s="373"/>
      <c r="IZE137" s="373"/>
      <c r="IZG137" s="373"/>
      <c r="IZI137" s="373"/>
      <c r="IZK137" s="373"/>
      <c r="IZM137" s="373"/>
      <c r="IZO137" s="373"/>
      <c r="IZQ137" s="373"/>
      <c r="IZS137" s="373"/>
      <c r="IZU137" s="373"/>
      <c r="IZW137" s="373"/>
      <c r="IZY137" s="373"/>
      <c r="JAA137" s="373"/>
      <c r="JAC137" s="373"/>
      <c r="JAE137" s="373"/>
      <c r="JAG137" s="373"/>
      <c r="JAI137" s="373"/>
      <c r="JAK137" s="373"/>
      <c r="JAM137" s="373"/>
      <c r="JAO137" s="373"/>
      <c r="JAQ137" s="373"/>
      <c r="JAS137" s="373"/>
      <c r="JAU137" s="373"/>
      <c r="JAW137" s="373"/>
      <c r="JAY137" s="373"/>
      <c r="JBA137" s="373"/>
      <c r="JBC137" s="373"/>
      <c r="JBE137" s="373"/>
      <c r="JBG137" s="373"/>
      <c r="JBI137" s="373"/>
      <c r="JBK137" s="373"/>
      <c r="JBM137" s="373"/>
      <c r="JBO137" s="373"/>
      <c r="JBQ137" s="373"/>
      <c r="JBS137" s="373"/>
      <c r="JBU137" s="373"/>
      <c r="JBW137" s="373"/>
      <c r="JBY137" s="373"/>
      <c r="JCA137" s="373"/>
      <c r="JCC137" s="373"/>
      <c r="JCE137" s="373"/>
      <c r="JCG137" s="373"/>
      <c r="JCI137" s="373"/>
      <c r="JCK137" s="373"/>
      <c r="JCM137" s="373"/>
      <c r="JCO137" s="373"/>
      <c r="JCQ137" s="373"/>
      <c r="JCS137" s="373"/>
      <c r="JCU137" s="373"/>
      <c r="JCW137" s="373"/>
      <c r="JCY137" s="373"/>
      <c r="JDA137" s="373"/>
      <c r="JDC137" s="373"/>
      <c r="JDE137" s="373"/>
      <c r="JDG137" s="373"/>
      <c r="JDI137" s="373"/>
      <c r="JDK137" s="373"/>
      <c r="JDM137" s="373"/>
      <c r="JDO137" s="373"/>
      <c r="JDQ137" s="373"/>
      <c r="JDS137" s="373"/>
      <c r="JDU137" s="373"/>
      <c r="JDW137" s="373"/>
      <c r="JDY137" s="373"/>
      <c r="JEA137" s="373"/>
      <c r="JEC137" s="373"/>
      <c r="JEE137" s="373"/>
      <c r="JEG137" s="373"/>
      <c r="JEI137" s="373"/>
      <c r="JEK137" s="373"/>
      <c r="JEM137" s="373"/>
      <c r="JEO137" s="373"/>
      <c r="JEQ137" s="373"/>
      <c r="JES137" s="373"/>
      <c r="JEU137" s="373"/>
      <c r="JEW137" s="373"/>
      <c r="JEY137" s="373"/>
      <c r="JFA137" s="373"/>
      <c r="JFC137" s="373"/>
      <c r="JFE137" s="373"/>
      <c r="JFG137" s="373"/>
      <c r="JFI137" s="373"/>
      <c r="JFK137" s="373"/>
      <c r="JFM137" s="373"/>
      <c r="JFO137" s="373"/>
      <c r="JFQ137" s="373"/>
      <c r="JFS137" s="373"/>
      <c r="JFU137" s="373"/>
      <c r="JFW137" s="373"/>
      <c r="JFY137" s="373"/>
      <c r="JGA137" s="373"/>
      <c r="JGC137" s="373"/>
      <c r="JGE137" s="373"/>
      <c r="JGG137" s="373"/>
      <c r="JGI137" s="373"/>
      <c r="JGK137" s="373"/>
      <c r="JGM137" s="373"/>
      <c r="JGO137" s="373"/>
      <c r="JGQ137" s="373"/>
      <c r="JGS137" s="373"/>
      <c r="JGU137" s="373"/>
      <c r="JGW137" s="373"/>
      <c r="JGY137" s="373"/>
      <c r="JHA137" s="373"/>
      <c r="JHC137" s="373"/>
      <c r="JHE137" s="373"/>
      <c r="JHG137" s="373"/>
      <c r="JHI137" s="373"/>
      <c r="JHK137" s="373"/>
      <c r="JHM137" s="373"/>
      <c r="JHO137" s="373"/>
      <c r="JHQ137" s="373"/>
      <c r="JHS137" s="373"/>
      <c r="JHU137" s="373"/>
      <c r="JHW137" s="373"/>
      <c r="JHY137" s="373"/>
      <c r="JIA137" s="373"/>
      <c r="JIC137" s="373"/>
      <c r="JIE137" s="373"/>
      <c r="JIG137" s="373"/>
      <c r="JII137" s="373"/>
      <c r="JIK137" s="373"/>
      <c r="JIM137" s="373"/>
      <c r="JIO137" s="373"/>
      <c r="JIQ137" s="373"/>
      <c r="JIS137" s="373"/>
      <c r="JIU137" s="373"/>
      <c r="JIW137" s="373"/>
      <c r="JIY137" s="373"/>
      <c r="JJA137" s="373"/>
      <c r="JJC137" s="373"/>
      <c r="JJE137" s="373"/>
      <c r="JJG137" s="373"/>
      <c r="JJI137" s="373"/>
      <c r="JJK137" s="373"/>
      <c r="JJM137" s="373"/>
      <c r="JJO137" s="373"/>
      <c r="JJQ137" s="373"/>
      <c r="JJS137" s="373"/>
      <c r="JJU137" s="373"/>
      <c r="JJW137" s="373"/>
      <c r="JJY137" s="373"/>
      <c r="JKA137" s="373"/>
      <c r="JKC137" s="373"/>
      <c r="JKE137" s="373"/>
      <c r="JKG137" s="373"/>
      <c r="JKI137" s="373"/>
      <c r="JKK137" s="373"/>
      <c r="JKM137" s="373"/>
      <c r="JKO137" s="373"/>
      <c r="JKQ137" s="373"/>
      <c r="JKS137" s="373"/>
      <c r="JKU137" s="373"/>
      <c r="JKW137" s="373"/>
      <c r="JKY137" s="373"/>
      <c r="JLA137" s="373"/>
      <c r="JLC137" s="373"/>
      <c r="JLE137" s="373"/>
      <c r="JLG137" s="373"/>
      <c r="JLI137" s="373"/>
      <c r="JLK137" s="373"/>
      <c r="JLM137" s="373"/>
      <c r="JLO137" s="373"/>
      <c r="JLQ137" s="373"/>
      <c r="JLS137" s="373"/>
      <c r="JLU137" s="373"/>
      <c r="JLW137" s="373"/>
      <c r="JLY137" s="373"/>
      <c r="JMA137" s="373"/>
      <c r="JMC137" s="373"/>
      <c r="JME137" s="373"/>
      <c r="JMG137" s="373"/>
      <c r="JMI137" s="373"/>
      <c r="JMK137" s="373"/>
      <c r="JMM137" s="373"/>
      <c r="JMO137" s="373"/>
      <c r="JMQ137" s="373"/>
      <c r="JMS137" s="373"/>
      <c r="JMU137" s="373"/>
      <c r="JMW137" s="373"/>
      <c r="JMY137" s="373"/>
      <c r="JNA137" s="373"/>
      <c r="JNC137" s="373"/>
      <c r="JNE137" s="373"/>
      <c r="JNG137" s="373"/>
      <c r="JNI137" s="373"/>
      <c r="JNK137" s="373"/>
      <c r="JNM137" s="373"/>
      <c r="JNO137" s="373"/>
      <c r="JNQ137" s="373"/>
      <c r="JNS137" s="373"/>
      <c r="JNU137" s="373"/>
      <c r="JNW137" s="373"/>
      <c r="JNY137" s="373"/>
      <c r="JOA137" s="373"/>
      <c r="JOC137" s="373"/>
      <c r="JOE137" s="373"/>
      <c r="JOG137" s="373"/>
      <c r="JOI137" s="373"/>
      <c r="JOK137" s="373"/>
      <c r="JOM137" s="373"/>
      <c r="JOO137" s="373"/>
      <c r="JOQ137" s="373"/>
      <c r="JOS137" s="373"/>
      <c r="JOU137" s="373"/>
      <c r="JOW137" s="373"/>
      <c r="JOY137" s="373"/>
      <c r="JPA137" s="373"/>
      <c r="JPC137" s="373"/>
      <c r="JPE137" s="373"/>
      <c r="JPG137" s="373"/>
      <c r="JPI137" s="373"/>
      <c r="JPK137" s="373"/>
      <c r="JPM137" s="373"/>
      <c r="JPO137" s="373"/>
      <c r="JPQ137" s="373"/>
      <c r="JPS137" s="373"/>
      <c r="JPU137" s="373"/>
      <c r="JPW137" s="373"/>
      <c r="JPY137" s="373"/>
      <c r="JQA137" s="373"/>
      <c r="JQC137" s="373"/>
      <c r="JQE137" s="373"/>
      <c r="JQG137" s="373"/>
      <c r="JQI137" s="373"/>
      <c r="JQK137" s="373"/>
      <c r="JQM137" s="373"/>
      <c r="JQO137" s="373"/>
      <c r="JQQ137" s="373"/>
      <c r="JQS137" s="373"/>
      <c r="JQU137" s="373"/>
      <c r="JQW137" s="373"/>
      <c r="JQY137" s="373"/>
      <c r="JRA137" s="373"/>
      <c r="JRC137" s="373"/>
      <c r="JRE137" s="373"/>
      <c r="JRG137" s="373"/>
      <c r="JRI137" s="373"/>
      <c r="JRK137" s="373"/>
      <c r="JRM137" s="373"/>
      <c r="JRO137" s="373"/>
      <c r="JRQ137" s="373"/>
      <c r="JRS137" s="373"/>
      <c r="JRU137" s="373"/>
      <c r="JRW137" s="373"/>
      <c r="JRY137" s="373"/>
      <c r="JSA137" s="373"/>
      <c r="JSC137" s="373"/>
      <c r="JSE137" s="373"/>
      <c r="JSG137" s="373"/>
      <c r="JSI137" s="373"/>
      <c r="JSK137" s="373"/>
      <c r="JSM137" s="373"/>
      <c r="JSO137" s="373"/>
      <c r="JSQ137" s="373"/>
      <c r="JSS137" s="373"/>
      <c r="JSU137" s="373"/>
      <c r="JSW137" s="373"/>
      <c r="JSY137" s="373"/>
      <c r="JTA137" s="373"/>
      <c r="JTC137" s="373"/>
      <c r="JTE137" s="373"/>
      <c r="JTG137" s="373"/>
      <c r="JTI137" s="373"/>
      <c r="JTK137" s="373"/>
      <c r="JTM137" s="373"/>
      <c r="JTO137" s="373"/>
      <c r="JTQ137" s="373"/>
      <c r="JTS137" s="373"/>
      <c r="JTU137" s="373"/>
      <c r="JTW137" s="373"/>
      <c r="JTY137" s="373"/>
      <c r="JUA137" s="373"/>
      <c r="JUC137" s="373"/>
      <c r="JUE137" s="373"/>
      <c r="JUG137" s="373"/>
      <c r="JUI137" s="373"/>
      <c r="JUK137" s="373"/>
      <c r="JUM137" s="373"/>
      <c r="JUO137" s="373"/>
      <c r="JUQ137" s="373"/>
      <c r="JUS137" s="373"/>
      <c r="JUU137" s="373"/>
      <c r="JUW137" s="373"/>
      <c r="JUY137" s="373"/>
      <c r="JVA137" s="373"/>
      <c r="JVC137" s="373"/>
      <c r="JVE137" s="373"/>
      <c r="JVG137" s="373"/>
      <c r="JVI137" s="373"/>
      <c r="JVK137" s="373"/>
      <c r="JVM137" s="373"/>
      <c r="JVO137" s="373"/>
      <c r="JVQ137" s="373"/>
      <c r="JVS137" s="373"/>
      <c r="JVU137" s="373"/>
      <c r="JVW137" s="373"/>
      <c r="JVY137" s="373"/>
      <c r="JWA137" s="373"/>
      <c r="JWC137" s="373"/>
      <c r="JWE137" s="373"/>
      <c r="JWG137" s="373"/>
      <c r="JWI137" s="373"/>
      <c r="JWK137" s="373"/>
      <c r="JWM137" s="373"/>
      <c r="JWO137" s="373"/>
      <c r="JWQ137" s="373"/>
      <c r="JWS137" s="373"/>
      <c r="JWU137" s="373"/>
      <c r="JWW137" s="373"/>
      <c r="JWY137" s="373"/>
      <c r="JXA137" s="373"/>
      <c r="JXC137" s="373"/>
      <c r="JXE137" s="373"/>
      <c r="JXG137" s="373"/>
      <c r="JXI137" s="373"/>
      <c r="JXK137" s="373"/>
      <c r="JXM137" s="373"/>
      <c r="JXO137" s="373"/>
      <c r="JXQ137" s="373"/>
      <c r="JXS137" s="373"/>
      <c r="JXU137" s="373"/>
      <c r="JXW137" s="373"/>
      <c r="JXY137" s="373"/>
      <c r="JYA137" s="373"/>
      <c r="JYC137" s="373"/>
      <c r="JYE137" s="373"/>
      <c r="JYG137" s="373"/>
      <c r="JYI137" s="373"/>
      <c r="JYK137" s="373"/>
      <c r="JYM137" s="373"/>
      <c r="JYO137" s="373"/>
      <c r="JYQ137" s="373"/>
      <c r="JYS137" s="373"/>
      <c r="JYU137" s="373"/>
      <c r="JYW137" s="373"/>
      <c r="JYY137" s="373"/>
      <c r="JZA137" s="373"/>
      <c r="JZC137" s="373"/>
      <c r="JZE137" s="373"/>
      <c r="JZG137" s="373"/>
      <c r="JZI137" s="373"/>
      <c r="JZK137" s="373"/>
      <c r="JZM137" s="373"/>
      <c r="JZO137" s="373"/>
      <c r="JZQ137" s="373"/>
      <c r="JZS137" s="373"/>
      <c r="JZU137" s="373"/>
      <c r="JZW137" s="373"/>
      <c r="JZY137" s="373"/>
      <c r="KAA137" s="373"/>
      <c r="KAC137" s="373"/>
      <c r="KAE137" s="373"/>
      <c r="KAG137" s="373"/>
      <c r="KAI137" s="373"/>
      <c r="KAK137" s="373"/>
      <c r="KAM137" s="373"/>
      <c r="KAO137" s="373"/>
      <c r="KAQ137" s="373"/>
      <c r="KAS137" s="373"/>
      <c r="KAU137" s="373"/>
      <c r="KAW137" s="373"/>
      <c r="KAY137" s="373"/>
      <c r="KBA137" s="373"/>
      <c r="KBC137" s="373"/>
      <c r="KBE137" s="373"/>
      <c r="KBG137" s="373"/>
      <c r="KBI137" s="373"/>
      <c r="KBK137" s="373"/>
      <c r="KBM137" s="373"/>
      <c r="KBO137" s="373"/>
      <c r="KBQ137" s="373"/>
      <c r="KBS137" s="373"/>
      <c r="KBU137" s="373"/>
      <c r="KBW137" s="373"/>
      <c r="KBY137" s="373"/>
      <c r="KCA137" s="373"/>
      <c r="KCC137" s="373"/>
      <c r="KCE137" s="373"/>
      <c r="KCG137" s="373"/>
      <c r="KCI137" s="373"/>
      <c r="KCK137" s="373"/>
      <c r="KCM137" s="373"/>
      <c r="KCO137" s="373"/>
      <c r="KCQ137" s="373"/>
      <c r="KCS137" s="373"/>
      <c r="KCU137" s="373"/>
      <c r="KCW137" s="373"/>
      <c r="KCY137" s="373"/>
      <c r="KDA137" s="373"/>
      <c r="KDC137" s="373"/>
      <c r="KDE137" s="373"/>
      <c r="KDG137" s="373"/>
      <c r="KDI137" s="373"/>
      <c r="KDK137" s="373"/>
      <c r="KDM137" s="373"/>
      <c r="KDO137" s="373"/>
      <c r="KDQ137" s="373"/>
      <c r="KDS137" s="373"/>
      <c r="KDU137" s="373"/>
      <c r="KDW137" s="373"/>
      <c r="KDY137" s="373"/>
      <c r="KEA137" s="373"/>
      <c r="KEC137" s="373"/>
      <c r="KEE137" s="373"/>
      <c r="KEG137" s="373"/>
      <c r="KEI137" s="373"/>
      <c r="KEK137" s="373"/>
      <c r="KEM137" s="373"/>
      <c r="KEO137" s="373"/>
      <c r="KEQ137" s="373"/>
      <c r="KES137" s="373"/>
      <c r="KEU137" s="373"/>
      <c r="KEW137" s="373"/>
      <c r="KEY137" s="373"/>
      <c r="KFA137" s="373"/>
      <c r="KFC137" s="373"/>
      <c r="KFE137" s="373"/>
      <c r="KFG137" s="373"/>
      <c r="KFI137" s="373"/>
      <c r="KFK137" s="373"/>
      <c r="KFM137" s="373"/>
      <c r="KFO137" s="373"/>
      <c r="KFQ137" s="373"/>
      <c r="KFS137" s="373"/>
      <c r="KFU137" s="373"/>
      <c r="KFW137" s="373"/>
      <c r="KFY137" s="373"/>
      <c r="KGA137" s="373"/>
      <c r="KGC137" s="373"/>
      <c r="KGE137" s="373"/>
      <c r="KGG137" s="373"/>
      <c r="KGI137" s="373"/>
      <c r="KGK137" s="373"/>
      <c r="KGM137" s="373"/>
      <c r="KGO137" s="373"/>
      <c r="KGQ137" s="373"/>
      <c r="KGS137" s="373"/>
      <c r="KGU137" s="373"/>
      <c r="KGW137" s="373"/>
      <c r="KGY137" s="373"/>
      <c r="KHA137" s="373"/>
      <c r="KHC137" s="373"/>
      <c r="KHE137" s="373"/>
      <c r="KHG137" s="373"/>
      <c r="KHI137" s="373"/>
      <c r="KHK137" s="373"/>
      <c r="KHM137" s="373"/>
      <c r="KHO137" s="373"/>
      <c r="KHQ137" s="373"/>
      <c r="KHS137" s="373"/>
      <c r="KHU137" s="373"/>
      <c r="KHW137" s="373"/>
      <c r="KHY137" s="373"/>
      <c r="KIA137" s="373"/>
      <c r="KIC137" s="373"/>
      <c r="KIE137" s="373"/>
      <c r="KIG137" s="373"/>
      <c r="KII137" s="373"/>
      <c r="KIK137" s="373"/>
      <c r="KIM137" s="373"/>
      <c r="KIO137" s="373"/>
      <c r="KIQ137" s="373"/>
      <c r="KIS137" s="373"/>
      <c r="KIU137" s="373"/>
      <c r="KIW137" s="373"/>
      <c r="KIY137" s="373"/>
      <c r="KJA137" s="373"/>
      <c r="KJC137" s="373"/>
      <c r="KJE137" s="373"/>
      <c r="KJG137" s="373"/>
      <c r="KJI137" s="373"/>
      <c r="KJK137" s="373"/>
      <c r="KJM137" s="373"/>
      <c r="KJO137" s="373"/>
      <c r="KJQ137" s="373"/>
      <c r="KJS137" s="373"/>
      <c r="KJU137" s="373"/>
      <c r="KJW137" s="373"/>
      <c r="KJY137" s="373"/>
      <c r="KKA137" s="373"/>
      <c r="KKC137" s="373"/>
      <c r="KKE137" s="373"/>
      <c r="KKG137" s="373"/>
      <c r="KKI137" s="373"/>
      <c r="KKK137" s="373"/>
      <c r="KKM137" s="373"/>
      <c r="KKO137" s="373"/>
      <c r="KKQ137" s="373"/>
      <c r="KKS137" s="373"/>
      <c r="KKU137" s="373"/>
      <c r="KKW137" s="373"/>
      <c r="KKY137" s="373"/>
      <c r="KLA137" s="373"/>
      <c r="KLC137" s="373"/>
      <c r="KLE137" s="373"/>
      <c r="KLG137" s="373"/>
      <c r="KLI137" s="373"/>
      <c r="KLK137" s="373"/>
      <c r="KLM137" s="373"/>
      <c r="KLO137" s="373"/>
      <c r="KLQ137" s="373"/>
      <c r="KLS137" s="373"/>
      <c r="KLU137" s="373"/>
      <c r="KLW137" s="373"/>
      <c r="KLY137" s="373"/>
      <c r="KMA137" s="373"/>
      <c r="KMC137" s="373"/>
      <c r="KME137" s="373"/>
      <c r="KMG137" s="373"/>
      <c r="KMI137" s="373"/>
      <c r="KMK137" s="373"/>
      <c r="KMM137" s="373"/>
      <c r="KMO137" s="373"/>
      <c r="KMQ137" s="373"/>
      <c r="KMS137" s="373"/>
      <c r="KMU137" s="373"/>
      <c r="KMW137" s="373"/>
      <c r="KMY137" s="373"/>
      <c r="KNA137" s="373"/>
      <c r="KNC137" s="373"/>
      <c r="KNE137" s="373"/>
      <c r="KNG137" s="373"/>
      <c r="KNI137" s="373"/>
      <c r="KNK137" s="373"/>
      <c r="KNM137" s="373"/>
      <c r="KNO137" s="373"/>
      <c r="KNQ137" s="373"/>
      <c r="KNS137" s="373"/>
      <c r="KNU137" s="373"/>
      <c r="KNW137" s="373"/>
      <c r="KNY137" s="373"/>
      <c r="KOA137" s="373"/>
      <c r="KOC137" s="373"/>
      <c r="KOE137" s="373"/>
      <c r="KOG137" s="373"/>
      <c r="KOI137" s="373"/>
      <c r="KOK137" s="373"/>
      <c r="KOM137" s="373"/>
      <c r="KOO137" s="373"/>
      <c r="KOQ137" s="373"/>
      <c r="KOS137" s="373"/>
      <c r="KOU137" s="373"/>
      <c r="KOW137" s="373"/>
      <c r="KOY137" s="373"/>
      <c r="KPA137" s="373"/>
      <c r="KPC137" s="373"/>
      <c r="KPE137" s="373"/>
      <c r="KPG137" s="373"/>
      <c r="KPI137" s="373"/>
      <c r="KPK137" s="373"/>
      <c r="KPM137" s="373"/>
      <c r="KPO137" s="373"/>
      <c r="KPQ137" s="373"/>
      <c r="KPS137" s="373"/>
      <c r="KPU137" s="373"/>
      <c r="KPW137" s="373"/>
      <c r="KPY137" s="373"/>
      <c r="KQA137" s="373"/>
      <c r="KQC137" s="373"/>
      <c r="KQE137" s="373"/>
      <c r="KQG137" s="373"/>
      <c r="KQI137" s="373"/>
      <c r="KQK137" s="373"/>
      <c r="KQM137" s="373"/>
      <c r="KQO137" s="373"/>
      <c r="KQQ137" s="373"/>
      <c r="KQS137" s="373"/>
      <c r="KQU137" s="373"/>
      <c r="KQW137" s="373"/>
      <c r="KQY137" s="373"/>
      <c r="KRA137" s="373"/>
      <c r="KRC137" s="373"/>
      <c r="KRE137" s="373"/>
      <c r="KRG137" s="373"/>
      <c r="KRI137" s="373"/>
      <c r="KRK137" s="373"/>
      <c r="KRM137" s="373"/>
      <c r="KRO137" s="373"/>
      <c r="KRQ137" s="373"/>
      <c r="KRS137" s="373"/>
      <c r="KRU137" s="373"/>
      <c r="KRW137" s="373"/>
      <c r="KRY137" s="373"/>
      <c r="KSA137" s="373"/>
      <c r="KSC137" s="373"/>
      <c r="KSE137" s="373"/>
      <c r="KSG137" s="373"/>
      <c r="KSI137" s="373"/>
      <c r="KSK137" s="373"/>
      <c r="KSM137" s="373"/>
      <c r="KSO137" s="373"/>
      <c r="KSQ137" s="373"/>
      <c r="KSS137" s="373"/>
      <c r="KSU137" s="373"/>
      <c r="KSW137" s="373"/>
      <c r="KSY137" s="373"/>
      <c r="KTA137" s="373"/>
      <c r="KTC137" s="373"/>
      <c r="KTE137" s="373"/>
      <c r="KTG137" s="373"/>
      <c r="KTI137" s="373"/>
      <c r="KTK137" s="373"/>
      <c r="KTM137" s="373"/>
      <c r="KTO137" s="373"/>
      <c r="KTQ137" s="373"/>
      <c r="KTS137" s="373"/>
      <c r="KTU137" s="373"/>
      <c r="KTW137" s="373"/>
      <c r="KTY137" s="373"/>
      <c r="KUA137" s="373"/>
      <c r="KUC137" s="373"/>
      <c r="KUE137" s="373"/>
      <c r="KUG137" s="373"/>
      <c r="KUI137" s="373"/>
      <c r="KUK137" s="373"/>
      <c r="KUM137" s="373"/>
      <c r="KUO137" s="373"/>
      <c r="KUQ137" s="373"/>
      <c r="KUS137" s="373"/>
      <c r="KUU137" s="373"/>
      <c r="KUW137" s="373"/>
      <c r="KUY137" s="373"/>
      <c r="KVA137" s="373"/>
      <c r="KVC137" s="373"/>
      <c r="KVE137" s="373"/>
      <c r="KVG137" s="373"/>
      <c r="KVI137" s="373"/>
      <c r="KVK137" s="373"/>
      <c r="KVM137" s="373"/>
      <c r="KVO137" s="373"/>
      <c r="KVQ137" s="373"/>
      <c r="KVS137" s="373"/>
      <c r="KVU137" s="373"/>
      <c r="KVW137" s="373"/>
      <c r="KVY137" s="373"/>
      <c r="KWA137" s="373"/>
      <c r="KWC137" s="373"/>
      <c r="KWE137" s="373"/>
      <c r="KWG137" s="373"/>
      <c r="KWI137" s="373"/>
      <c r="KWK137" s="373"/>
      <c r="KWM137" s="373"/>
      <c r="KWO137" s="373"/>
      <c r="KWQ137" s="373"/>
      <c r="KWS137" s="373"/>
      <c r="KWU137" s="373"/>
      <c r="KWW137" s="373"/>
      <c r="KWY137" s="373"/>
      <c r="KXA137" s="373"/>
      <c r="KXC137" s="373"/>
      <c r="KXE137" s="373"/>
      <c r="KXG137" s="373"/>
      <c r="KXI137" s="373"/>
      <c r="KXK137" s="373"/>
      <c r="KXM137" s="373"/>
      <c r="KXO137" s="373"/>
      <c r="KXQ137" s="373"/>
      <c r="KXS137" s="373"/>
      <c r="KXU137" s="373"/>
      <c r="KXW137" s="373"/>
      <c r="KXY137" s="373"/>
      <c r="KYA137" s="373"/>
      <c r="KYC137" s="373"/>
      <c r="KYE137" s="373"/>
      <c r="KYG137" s="373"/>
      <c r="KYI137" s="373"/>
      <c r="KYK137" s="373"/>
      <c r="KYM137" s="373"/>
      <c r="KYO137" s="373"/>
      <c r="KYQ137" s="373"/>
      <c r="KYS137" s="373"/>
      <c r="KYU137" s="373"/>
      <c r="KYW137" s="373"/>
      <c r="KYY137" s="373"/>
      <c r="KZA137" s="373"/>
      <c r="KZC137" s="373"/>
      <c r="KZE137" s="373"/>
      <c r="KZG137" s="373"/>
      <c r="KZI137" s="373"/>
      <c r="KZK137" s="373"/>
      <c r="KZM137" s="373"/>
      <c r="KZO137" s="373"/>
      <c r="KZQ137" s="373"/>
      <c r="KZS137" s="373"/>
      <c r="KZU137" s="373"/>
      <c r="KZW137" s="373"/>
      <c r="KZY137" s="373"/>
      <c r="LAA137" s="373"/>
      <c r="LAC137" s="373"/>
      <c r="LAE137" s="373"/>
      <c r="LAG137" s="373"/>
      <c r="LAI137" s="373"/>
      <c r="LAK137" s="373"/>
      <c r="LAM137" s="373"/>
      <c r="LAO137" s="373"/>
      <c r="LAQ137" s="373"/>
      <c r="LAS137" s="373"/>
      <c r="LAU137" s="373"/>
      <c r="LAW137" s="373"/>
      <c r="LAY137" s="373"/>
      <c r="LBA137" s="373"/>
      <c r="LBC137" s="373"/>
      <c r="LBE137" s="373"/>
      <c r="LBG137" s="373"/>
      <c r="LBI137" s="373"/>
      <c r="LBK137" s="373"/>
      <c r="LBM137" s="373"/>
      <c r="LBO137" s="373"/>
      <c r="LBQ137" s="373"/>
      <c r="LBS137" s="373"/>
      <c r="LBU137" s="373"/>
      <c r="LBW137" s="373"/>
      <c r="LBY137" s="373"/>
      <c r="LCA137" s="373"/>
      <c r="LCC137" s="373"/>
      <c r="LCE137" s="373"/>
      <c r="LCG137" s="373"/>
      <c r="LCI137" s="373"/>
      <c r="LCK137" s="373"/>
      <c r="LCM137" s="373"/>
      <c r="LCO137" s="373"/>
      <c r="LCQ137" s="373"/>
      <c r="LCS137" s="373"/>
      <c r="LCU137" s="373"/>
      <c r="LCW137" s="373"/>
      <c r="LCY137" s="373"/>
      <c r="LDA137" s="373"/>
      <c r="LDC137" s="373"/>
      <c r="LDE137" s="373"/>
      <c r="LDG137" s="373"/>
      <c r="LDI137" s="373"/>
      <c r="LDK137" s="373"/>
      <c r="LDM137" s="373"/>
      <c r="LDO137" s="373"/>
      <c r="LDQ137" s="373"/>
      <c r="LDS137" s="373"/>
      <c r="LDU137" s="373"/>
      <c r="LDW137" s="373"/>
      <c r="LDY137" s="373"/>
      <c r="LEA137" s="373"/>
      <c r="LEC137" s="373"/>
      <c r="LEE137" s="373"/>
      <c r="LEG137" s="373"/>
      <c r="LEI137" s="373"/>
      <c r="LEK137" s="373"/>
      <c r="LEM137" s="373"/>
      <c r="LEO137" s="373"/>
      <c r="LEQ137" s="373"/>
      <c r="LES137" s="373"/>
      <c r="LEU137" s="373"/>
      <c r="LEW137" s="373"/>
      <c r="LEY137" s="373"/>
      <c r="LFA137" s="373"/>
      <c r="LFC137" s="373"/>
      <c r="LFE137" s="373"/>
      <c r="LFG137" s="373"/>
      <c r="LFI137" s="373"/>
      <c r="LFK137" s="373"/>
      <c r="LFM137" s="373"/>
      <c r="LFO137" s="373"/>
      <c r="LFQ137" s="373"/>
      <c r="LFS137" s="373"/>
      <c r="LFU137" s="373"/>
      <c r="LFW137" s="373"/>
      <c r="LFY137" s="373"/>
      <c r="LGA137" s="373"/>
      <c r="LGC137" s="373"/>
      <c r="LGE137" s="373"/>
      <c r="LGG137" s="373"/>
      <c r="LGI137" s="373"/>
      <c r="LGK137" s="373"/>
      <c r="LGM137" s="373"/>
      <c r="LGO137" s="373"/>
      <c r="LGQ137" s="373"/>
      <c r="LGS137" s="373"/>
      <c r="LGU137" s="373"/>
      <c r="LGW137" s="373"/>
      <c r="LGY137" s="373"/>
      <c r="LHA137" s="373"/>
      <c r="LHC137" s="373"/>
      <c r="LHE137" s="373"/>
      <c r="LHG137" s="373"/>
      <c r="LHI137" s="373"/>
      <c r="LHK137" s="373"/>
      <c r="LHM137" s="373"/>
      <c r="LHO137" s="373"/>
      <c r="LHQ137" s="373"/>
      <c r="LHS137" s="373"/>
      <c r="LHU137" s="373"/>
      <c r="LHW137" s="373"/>
      <c r="LHY137" s="373"/>
      <c r="LIA137" s="373"/>
      <c r="LIC137" s="373"/>
      <c r="LIE137" s="373"/>
      <c r="LIG137" s="373"/>
      <c r="LII137" s="373"/>
      <c r="LIK137" s="373"/>
      <c r="LIM137" s="373"/>
      <c r="LIO137" s="373"/>
      <c r="LIQ137" s="373"/>
      <c r="LIS137" s="373"/>
      <c r="LIU137" s="373"/>
      <c r="LIW137" s="373"/>
      <c r="LIY137" s="373"/>
      <c r="LJA137" s="373"/>
      <c r="LJC137" s="373"/>
      <c r="LJE137" s="373"/>
      <c r="LJG137" s="373"/>
      <c r="LJI137" s="373"/>
      <c r="LJK137" s="373"/>
      <c r="LJM137" s="373"/>
      <c r="LJO137" s="373"/>
      <c r="LJQ137" s="373"/>
      <c r="LJS137" s="373"/>
      <c r="LJU137" s="373"/>
      <c r="LJW137" s="373"/>
      <c r="LJY137" s="373"/>
      <c r="LKA137" s="373"/>
      <c r="LKC137" s="373"/>
      <c r="LKE137" s="373"/>
      <c r="LKG137" s="373"/>
      <c r="LKI137" s="373"/>
      <c r="LKK137" s="373"/>
      <c r="LKM137" s="373"/>
      <c r="LKO137" s="373"/>
      <c r="LKQ137" s="373"/>
      <c r="LKS137" s="373"/>
      <c r="LKU137" s="373"/>
      <c r="LKW137" s="373"/>
      <c r="LKY137" s="373"/>
      <c r="LLA137" s="373"/>
      <c r="LLC137" s="373"/>
      <c r="LLE137" s="373"/>
      <c r="LLG137" s="373"/>
      <c r="LLI137" s="373"/>
      <c r="LLK137" s="373"/>
      <c r="LLM137" s="373"/>
      <c r="LLO137" s="373"/>
      <c r="LLQ137" s="373"/>
      <c r="LLS137" s="373"/>
      <c r="LLU137" s="373"/>
      <c r="LLW137" s="373"/>
      <c r="LLY137" s="373"/>
      <c r="LMA137" s="373"/>
      <c r="LMC137" s="373"/>
      <c r="LME137" s="373"/>
      <c r="LMG137" s="373"/>
      <c r="LMI137" s="373"/>
      <c r="LMK137" s="373"/>
      <c r="LMM137" s="373"/>
      <c r="LMO137" s="373"/>
      <c r="LMQ137" s="373"/>
      <c r="LMS137" s="373"/>
      <c r="LMU137" s="373"/>
      <c r="LMW137" s="373"/>
      <c r="LMY137" s="373"/>
      <c r="LNA137" s="373"/>
      <c r="LNC137" s="373"/>
      <c r="LNE137" s="373"/>
      <c r="LNG137" s="373"/>
      <c r="LNI137" s="373"/>
      <c r="LNK137" s="373"/>
      <c r="LNM137" s="373"/>
      <c r="LNO137" s="373"/>
      <c r="LNQ137" s="373"/>
      <c r="LNS137" s="373"/>
      <c r="LNU137" s="373"/>
      <c r="LNW137" s="373"/>
      <c r="LNY137" s="373"/>
      <c r="LOA137" s="373"/>
      <c r="LOC137" s="373"/>
      <c r="LOE137" s="373"/>
      <c r="LOG137" s="373"/>
      <c r="LOI137" s="373"/>
      <c r="LOK137" s="373"/>
      <c r="LOM137" s="373"/>
      <c r="LOO137" s="373"/>
      <c r="LOQ137" s="373"/>
      <c r="LOS137" s="373"/>
      <c r="LOU137" s="373"/>
      <c r="LOW137" s="373"/>
      <c r="LOY137" s="373"/>
      <c r="LPA137" s="373"/>
      <c r="LPC137" s="373"/>
      <c r="LPE137" s="373"/>
      <c r="LPG137" s="373"/>
      <c r="LPI137" s="373"/>
      <c r="LPK137" s="373"/>
      <c r="LPM137" s="373"/>
      <c r="LPO137" s="373"/>
      <c r="LPQ137" s="373"/>
      <c r="LPS137" s="373"/>
      <c r="LPU137" s="373"/>
      <c r="LPW137" s="373"/>
      <c r="LPY137" s="373"/>
      <c r="LQA137" s="373"/>
      <c r="LQC137" s="373"/>
      <c r="LQE137" s="373"/>
      <c r="LQG137" s="373"/>
      <c r="LQI137" s="373"/>
      <c r="LQK137" s="373"/>
      <c r="LQM137" s="373"/>
      <c r="LQO137" s="373"/>
      <c r="LQQ137" s="373"/>
      <c r="LQS137" s="373"/>
      <c r="LQU137" s="373"/>
      <c r="LQW137" s="373"/>
      <c r="LQY137" s="373"/>
      <c r="LRA137" s="373"/>
      <c r="LRC137" s="373"/>
      <c r="LRE137" s="373"/>
      <c r="LRG137" s="373"/>
      <c r="LRI137" s="373"/>
      <c r="LRK137" s="373"/>
      <c r="LRM137" s="373"/>
      <c r="LRO137" s="373"/>
      <c r="LRQ137" s="373"/>
      <c r="LRS137" s="373"/>
      <c r="LRU137" s="373"/>
      <c r="LRW137" s="373"/>
      <c r="LRY137" s="373"/>
      <c r="LSA137" s="373"/>
      <c r="LSC137" s="373"/>
      <c r="LSE137" s="373"/>
      <c r="LSG137" s="373"/>
      <c r="LSI137" s="373"/>
      <c r="LSK137" s="373"/>
      <c r="LSM137" s="373"/>
      <c r="LSO137" s="373"/>
      <c r="LSQ137" s="373"/>
      <c r="LSS137" s="373"/>
      <c r="LSU137" s="373"/>
      <c r="LSW137" s="373"/>
      <c r="LSY137" s="373"/>
      <c r="LTA137" s="373"/>
      <c r="LTC137" s="373"/>
      <c r="LTE137" s="373"/>
      <c r="LTG137" s="373"/>
      <c r="LTI137" s="373"/>
      <c r="LTK137" s="373"/>
      <c r="LTM137" s="373"/>
      <c r="LTO137" s="373"/>
      <c r="LTQ137" s="373"/>
      <c r="LTS137" s="373"/>
      <c r="LTU137" s="373"/>
      <c r="LTW137" s="373"/>
      <c r="LTY137" s="373"/>
      <c r="LUA137" s="373"/>
      <c r="LUC137" s="373"/>
      <c r="LUE137" s="373"/>
      <c r="LUG137" s="373"/>
      <c r="LUI137" s="373"/>
      <c r="LUK137" s="373"/>
      <c r="LUM137" s="373"/>
      <c r="LUO137" s="373"/>
      <c r="LUQ137" s="373"/>
      <c r="LUS137" s="373"/>
      <c r="LUU137" s="373"/>
      <c r="LUW137" s="373"/>
      <c r="LUY137" s="373"/>
      <c r="LVA137" s="373"/>
      <c r="LVC137" s="373"/>
      <c r="LVE137" s="373"/>
      <c r="LVG137" s="373"/>
      <c r="LVI137" s="373"/>
      <c r="LVK137" s="373"/>
      <c r="LVM137" s="373"/>
      <c r="LVO137" s="373"/>
      <c r="LVQ137" s="373"/>
      <c r="LVS137" s="373"/>
      <c r="LVU137" s="373"/>
      <c r="LVW137" s="373"/>
      <c r="LVY137" s="373"/>
      <c r="LWA137" s="373"/>
      <c r="LWC137" s="373"/>
      <c r="LWE137" s="373"/>
      <c r="LWG137" s="373"/>
      <c r="LWI137" s="373"/>
      <c r="LWK137" s="373"/>
      <c r="LWM137" s="373"/>
      <c r="LWO137" s="373"/>
      <c r="LWQ137" s="373"/>
      <c r="LWS137" s="373"/>
      <c r="LWU137" s="373"/>
      <c r="LWW137" s="373"/>
      <c r="LWY137" s="373"/>
      <c r="LXA137" s="373"/>
      <c r="LXC137" s="373"/>
      <c r="LXE137" s="373"/>
      <c r="LXG137" s="373"/>
      <c r="LXI137" s="373"/>
      <c r="LXK137" s="373"/>
      <c r="LXM137" s="373"/>
      <c r="LXO137" s="373"/>
      <c r="LXQ137" s="373"/>
      <c r="LXS137" s="373"/>
      <c r="LXU137" s="373"/>
      <c r="LXW137" s="373"/>
      <c r="LXY137" s="373"/>
      <c r="LYA137" s="373"/>
      <c r="LYC137" s="373"/>
      <c r="LYE137" s="373"/>
      <c r="LYG137" s="373"/>
      <c r="LYI137" s="373"/>
      <c r="LYK137" s="373"/>
      <c r="LYM137" s="373"/>
      <c r="LYO137" s="373"/>
      <c r="LYQ137" s="373"/>
      <c r="LYS137" s="373"/>
      <c r="LYU137" s="373"/>
      <c r="LYW137" s="373"/>
      <c r="LYY137" s="373"/>
      <c r="LZA137" s="373"/>
      <c r="LZC137" s="373"/>
      <c r="LZE137" s="373"/>
      <c r="LZG137" s="373"/>
      <c r="LZI137" s="373"/>
      <c r="LZK137" s="373"/>
      <c r="LZM137" s="373"/>
      <c r="LZO137" s="373"/>
      <c r="LZQ137" s="373"/>
      <c r="LZS137" s="373"/>
      <c r="LZU137" s="373"/>
      <c r="LZW137" s="373"/>
      <c r="LZY137" s="373"/>
      <c r="MAA137" s="373"/>
      <c r="MAC137" s="373"/>
      <c r="MAE137" s="373"/>
      <c r="MAG137" s="373"/>
      <c r="MAI137" s="373"/>
      <c r="MAK137" s="373"/>
      <c r="MAM137" s="373"/>
      <c r="MAO137" s="373"/>
      <c r="MAQ137" s="373"/>
      <c r="MAS137" s="373"/>
      <c r="MAU137" s="373"/>
      <c r="MAW137" s="373"/>
      <c r="MAY137" s="373"/>
      <c r="MBA137" s="373"/>
      <c r="MBC137" s="373"/>
      <c r="MBE137" s="373"/>
      <c r="MBG137" s="373"/>
      <c r="MBI137" s="373"/>
      <c r="MBK137" s="373"/>
      <c r="MBM137" s="373"/>
      <c r="MBO137" s="373"/>
      <c r="MBQ137" s="373"/>
      <c r="MBS137" s="373"/>
      <c r="MBU137" s="373"/>
      <c r="MBW137" s="373"/>
      <c r="MBY137" s="373"/>
      <c r="MCA137" s="373"/>
      <c r="MCC137" s="373"/>
      <c r="MCE137" s="373"/>
      <c r="MCG137" s="373"/>
      <c r="MCI137" s="373"/>
      <c r="MCK137" s="373"/>
      <c r="MCM137" s="373"/>
      <c r="MCO137" s="373"/>
      <c r="MCQ137" s="373"/>
      <c r="MCS137" s="373"/>
      <c r="MCU137" s="373"/>
      <c r="MCW137" s="373"/>
      <c r="MCY137" s="373"/>
      <c r="MDA137" s="373"/>
      <c r="MDC137" s="373"/>
      <c r="MDE137" s="373"/>
      <c r="MDG137" s="373"/>
      <c r="MDI137" s="373"/>
      <c r="MDK137" s="373"/>
      <c r="MDM137" s="373"/>
      <c r="MDO137" s="373"/>
      <c r="MDQ137" s="373"/>
      <c r="MDS137" s="373"/>
      <c r="MDU137" s="373"/>
      <c r="MDW137" s="373"/>
      <c r="MDY137" s="373"/>
      <c r="MEA137" s="373"/>
      <c r="MEC137" s="373"/>
      <c r="MEE137" s="373"/>
      <c r="MEG137" s="373"/>
      <c r="MEI137" s="373"/>
      <c r="MEK137" s="373"/>
      <c r="MEM137" s="373"/>
      <c r="MEO137" s="373"/>
      <c r="MEQ137" s="373"/>
      <c r="MES137" s="373"/>
      <c r="MEU137" s="373"/>
      <c r="MEW137" s="373"/>
      <c r="MEY137" s="373"/>
      <c r="MFA137" s="373"/>
      <c r="MFC137" s="373"/>
      <c r="MFE137" s="373"/>
      <c r="MFG137" s="373"/>
      <c r="MFI137" s="373"/>
      <c r="MFK137" s="373"/>
      <c r="MFM137" s="373"/>
      <c r="MFO137" s="373"/>
      <c r="MFQ137" s="373"/>
      <c r="MFS137" s="373"/>
      <c r="MFU137" s="373"/>
      <c r="MFW137" s="373"/>
      <c r="MFY137" s="373"/>
      <c r="MGA137" s="373"/>
      <c r="MGC137" s="373"/>
      <c r="MGE137" s="373"/>
      <c r="MGG137" s="373"/>
      <c r="MGI137" s="373"/>
      <c r="MGK137" s="373"/>
      <c r="MGM137" s="373"/>
      <c r="MGO137" s="373"/>
      <c r="MGQ137" s="373"/>
      <c r="MGS137" s="373"/>
      <c r="MGU137" s="373"/>
      <c r="MGW137" s="373"/>
      <c r="MGY137" s="373"/>
      <c r="MHA137" s="373"/>
      <c r="MHC137" s="373"/>
      <c r="MHE137" s="373"/>
      <c r="MHG137" s="373"/>
      <c r="MHI137" s="373"/>
      <c r="MHK137" s="373"/>
      <c r="MHM137" s="373"/>
      <c r="MHO137" s="373"/>
      <c r="MHQ137" s="373"/>
      <c r="MHS137" s="373"/>
      <c r="MHU137" s="373"/>
      <c r="MHW137" s="373"/>
      <c r="MHY137" s="373"/>
      <c r="MIA137" s="373"/>
      <c r="MIC137" s="373"/>
      <c r="MIE137" s="373"/>
      <c r="MIG137" s="373"/>
      <c r="MII137" s="373"/>
      <c r="MIK137" s="373"/>
      <c r="MIM137" s="373"/>
      <c r="MIO137" s="373"/>
      <c r="MIQ137" s="373"/>
      <c r="MIS137" s="373"/>
      <c r="MIU137" s="373"/>
      <c r="MIW137" s="373"/>
      <c r="MIY137" s="373"/>
      <c r="MJA137" s="373"/>
      <c r="MJC137" s="373"/>
      <c r="MJE137" s="373"/>
      <c r="MJG137" s="373"/>
      <c r="MJI137" s="373"/>
      <c r="MJK137" s="373"/>
      <c r="MJM137" s="373"/>
      <c r="MJO137" s="373"/>
      <c r="MJQ137" s="373"/>
      <c r="MJS137" s="373"/>
      <c r="MJU137" s="373"/>
      <c r="MJW137" s="373"/>
      <c r="MJY137" s="373"/>
      <c r="MKA137" s="373"/>
      <c r="MKC137" s="373"/>
      <c r="MKE137" s="373"/>
      <c r="MKG137" s="373"/>
      <c r="MKI137" s="373"/>
      <c r="MKK137" s="373"/>
      <c r="MKM137" s="373"/>
      <c r="MKO137" s="373"/>
      <c r="MKQ137" s="373"/>
      <c r="MKS137" s="373"/>
      <c r="MKU137" s="373"/>
      <c r="MKW137" s="373"/>
      <c r="MKY137" s="373"/>
      <c r="MLA137" s="373"/>
      <c r="MLC137" s="373"/>
      <c r="MLE137" s="373"/>
      <c r="MLG137" s="373"/>
      <c r="MLI137" s="373"/>
      <c r="MLK137" s="373"/>
      <c r="MLM137" s="373"/>
      <c r="MLO137" s="373"/>
      <c r="MLQ137" s="373"/>
      <c r="MLS137" s="373"/>
      <c r="MLU137" s="373"/>
      <c r="MLW137" s="373"/>
      <c r="MLY137" s="373"/>
      <c r="MMA137" s="373"/>
      <c r="MMC137" s="373"/>
      <c r="MME137" s="373"/>
      <c r="MMG137" s="373"/>
      <c r="MMI137" s="373"/>
      <c r="MMK137" s="373"/>
      <c r="MMM137" s="373"/>
      <c r="MMO137" s="373"/>
      <c r="MMQ137" s="373"/>
      <c r="MMS137" s="373"/>
      <c r="MMU137" s="373"/>
      <c r="MMW137" s="373"/>
      <c r="MMY137" s="373"/>
      <c r="MNA137" s="373"/>
      <c r="MNC137" s="373"/>
      <c r="MNE137" s="373"/>
      <c r="MNG137" s="373"/>
      <c r="MNI137" s="373"/>
      <c r="MNK137" s="373"/>
      <c r="MNM137" s="373"/>
      <c r="MNO137" s="373"/>
      <c r="MNQ137" s="373"/>
      <c r="MNS137" s="373"/>
      <c r="MNU137" s="373"/>
      <c r="MNW137" s="373"/>
      <c r="MNY137" s="373"/>
      <c r="MOA137" s="373"/>
      <c r="MOC137" s="373"/>
      <c r="MOE137" s="373"/>
      <c r="MOG137" s="373"/>
      <c r="MOI137" s="373"/>
      <c r="MOK137" s="373"/>
      <c r="MOM137" s="373"/>
      <c r="MOO137" s="373"/>
      <c r="MOQ137" s="373"/>
      <c r="MOS137" s="373"/>
      <c r="MOU137" s="373"/>
      <c r="MOW137" s="373"/>
      <c r="MOY137" s="373"/>
      <c r="MPA137" s="373"/>
      <c r="MPC137" s="373"/>
      <c r="MPE137" s="373"/>
      <c r="MPG137" s="373"/>
      <c r="MPI137" s="373"/>
      <c r="MPK137" s="373"/>
      <c r="MPM137" s="373"/>
      <c r="MPO137" s="373"/>
      <c r="MPQ137" s="373"/>
      <c r="MPS137" s="373"/>
      <c r="MPU137" s="373"/>
      <c r="MPW137" s="373"/>
      <c r="MPY137" s="373"/>
      <c r="MQA137" s="373"/>
      <c r="MQC137" s="373"/>
      <c r="MQE137" s="373"/>
      <c r="MQG137" s="373"/>
      <c r="MQI137" s="373"/>
      <c r="MQK137" s="373"/>
      <c r="MQM137" s="373"/>
      <c r="MQO137" s="373"/>
      <c r="MQQ137" s="373"/>
      <c r="MQS137" s="373"/>
      <c r="MQU137" s="373"/>
      <c r="MQW137" s="373"/>
      <c r="MQY137" s="373"/>
      <c r="MRA137" s="373"/>
      <c r="MRC137" s="373"/>
      <c r="MRE137" s="373"/>
      <c r="MRG137" s="373"/>
      <c r="MRI137" s="373"/>
      <c r="MRK137" s="373"/>
      <c r="MRM137" s="373"/>
      <c r="MRO137" s="373"/>
      <c r="MRQ137" s="373"/>
      <c r="MRS137" s="373"/>
      <c r="MRU137" s="373"/>
      <c r="MRW137" s="373"/>
      <c r="MRY137" s="373"/>
      <c r="MSA137" s="373"/>
      <c r="MSC137" s="373"/>
      <c r="MSE137" s="373"/>
      <c r="MSG137" s="373"/>
      <c r="MSI137" s="373"/>
      <c r="MSK137" s="373"/>
      <c r="MSM137" s="373"/>
      <c r="MSO137" s="373"/>
      <c r="MSQ137" s="373"/>
      <c r="MSS137" s="373"/>
      <c r="MSU137" s="373"/>
      <c r="MSW137" s="373"/>
      <c r="MSY137" s="373"/>
      <c r="MTA137" s="373"/>
      <c r="MTC137" s="373"/>
      <c r="MTE137" s="373"/>
      <c r="MTG137" s="373"/>
      <c r="MTI137" s="373"/>
      <c r="MTK137" s="373"/>
      <c r="MTM137" s="373"/>
      <c r="MTO137" s="373"/>
      <c r="MTQ137" s="373"/>
      <c r="MTS137" s="373"/>
      <c r="MTU137" s="373"/>
      <c r="MTW137" s="373"/>
      <c r="MTY137" s="373"/>
      <c r="MUA137" s="373"/>
      <c r="MUC137" s="373"/>
      <c r="MUE137" s="373"/>
      <c r="MUG137" s="373"/>
      <c r="MUI137" s="373"/>
      <c r="MUK137" s="373"/>
      <c r="MUM137" s="373"/>
      <c r="MUO137" s="373"/>
      <c r="MUQ137" s="373"/>
      <c r="MUS137" s="373"/>
      <c r="MUU137" s="373"/>
      <c r="MUW137" s="373"/>
      <c r="MUY137" s="373"/>
      <c r="MVA137" s="373"/>
      <c r="MVC137" s="373"/>
      <c r="MVE137" s="373"/>
      <c r="MVG137" s="373"/>
      <c r="MVI137" s="373"/>
      <c r="MVK137" s="373"/>
      <c r="MVM137" s="373"/>
      <c r="MVO137" s="373"/>
      <c r="MVQ137" s="373"/>
      <c r="MVS137" s="373"/>
      <c r="MVU137" s="373"/>
      <c r="MVW137" s="373"/>
      <c r="MVY137" s="373"/>
      <c r="MWA137" s="373"/>
      <c r="MWC137" s="373"/>
      <c r="MWE137" s="373"/>
      <c r="MWG137" s="373"/>
      <c r="MWI137" s="373"/>
      <c r="MWK137" s="373"/>
      <c r="MWM137" s="373"/>
      <c r="MWO137" s="373"/>
      <c r="MWQ137" s="373"/>
      <c r="MWS137" s="373"/>
      <c r="MWU137" s="373"/>
      <c r="MWW137" s="373"/>
      <c r="MWY137" s="373"/>
      <c r="MXA137" s="373"/>
      <c r="MXC137" s="373"/>
      <c r="MXE137" s="373"/>
      <c r="MXG137" s="373"/>
      <c r="MXI137" s="373"/>
      <c r="MXK137" s="373"/>
      <c r="MXM137" s="373"/>
      <c r="MXO137" s="373"/>
      <c r="MXQ137" s="373"/>
      <c r="MXS137" s="373"/>
      <c r="MXU137" s="373"/>
      <c r="MXW137" s="373"/>
      <c r="MXY137" s="373"/>
      <c r="MYA137" s="373"/>
      <c r="MYC137" s="373"/>
      <c r="MYE137" s="373"/>
      <c r="MYG137" s="373"/>
      <c r="MYI137" s="373"/>
      <c r="MYK137" s="373"/>
      <c r="MYM137" s="373"/>
      <c r="MYO137" s="373"/>
      <c r="MYQ137" s="373"/>
      <c r="MYS137" s="373"/>
      <c r="MYU137" s="373"/>
      <c r="MYW137" s="373"/>
      <c r="MYY137" s="373"/>
      <c r="MZA137" s="373"/>
      <c r="MZC137" s="373"/>
      <c r="MZE137" s="373"/>
      <c r="MZG137" s="373"/>
      <c r="MZI137" s="373"/>
      <c r="MZK137" s="373"/>
      <c r="MZM137" s="373"/>
      <c r="MZO137" s="373"/>
      <c r="MZQ137" s="373"/>
      <c r="MZS137" s="373"/>
      <c r="MZU137" s="373"/>
      <c r="MZW137" s="373"/>
      <c r="MZY137" s="373"/>
      <c r="NAA137" s="373"/>
      <c r="NAC137" s="373"/>
      <c r="NAE137" s="373"/>
      <c r="NAG137" s="373"/>
      <c r="NAI137" s="373"/>
      <c r="NAK137" s="373"/>
      <c r="NAM137" s="373"/>
      <c r="NAO137" s="373"/>
      <c r="NAQ137" s="373"/>
      <c r="NAS137" s="373"/>
      <c r="NAU137" s="373"/>
      <c r="NAW137" s="373"/>
      <c r="NAY137" s="373"/>
      <c r="NBA137" s="373"/>
      <c r="NBC137" s="373"/>
      <c r="NBE137" s="373"/>
      <c r="NBG137" s="373"/>
      <c r="NBI137" s="373"/>
      <c r="NBK137" s="373"/>
      <c r="NBM137" s="373"/>
      <c r="NBO137" s="373"/>
      <c r="NBQ137" s="373"/>
      <c r="NBS137" s="373"/>
      <c r="NBU137" s="373"/>
      <c r="NBW137" s="373"/>
      <c r="NBY137" s="373"/>
      <c r="NCA137" s="373"/>
      <c r="NCC137" s="373"/>
      <c r="NCE137" s="373"/>
      <c r="NCG137" s="373"/>
      <c r="NCI137" s="373"/>
      <c r="NCK137" s="373"/>
      <c r="NCM137" s="373"/>
      <c r="NCO137" s="373"/>
      <c r="NCQ137" s="373"/>
      <c r="NCS137" s="373"/>
      <c r="NCU137" s="373"/>
      <c r="NCW137" s="373"/>
      <c r="NCY137" s="373"/>
      <c r="NDA137" s="373"/>
      <c r="NDC137" s="373"/>
      <c r="NDE137" s="373"/>
      <c r="NDG137" s="373"/>
      <c r="NDI137" s="373"/>
      <c r="NDK137" s="373"/>
      <c r="NDM137" s="373"/>
      <c r="NDO137" s="373"/>
      <c r="NDQ137" s="373"/>
      <c r="NDS137" s="373"/>
      <c r="NDU137" s="373"/>
      <c r="NDW137" s="373"/>
      <c r="NDY137" s="373"/>
      <c r="NEA137" s="373"/>
      <c r="NEC137" s="373"/>
      <c r="NEE137" s="373"/>
      <c r="NEG137" s="373"/>
      <c r="NEI137" s="373"/>
      <c r="NEK137" s="373"/>
      <c r="NEM137" s="373"/>
      <c r="NEO137" s="373"/>
      <c r="NEQ137" s="373"/>
      <c r="NES137" s="373"/>
      <c r="NEU137" s="373"/>
      <c r="NEW137" s="373"/>
      <c r="NEY137" s="373"/>
      <c r="NFA137" s="373"/>
      <c r="NFC137" s="373"/>
      <c r="NFE137" s="373"/>
      <c r="NFG137" s="373"/>
      <c r="NFI137" s="373"/>
      <c r="NFK137" s="373"/>
      <c r="NFM137" s="373"/>
      <c r="NFO137" s="373"/>
      <c r="NFQ137" s="373"/>
      <c r="NFS137" s="373"/>
      <c r="NFU137" s="373"/>
      <c r="NFW137" s="373"/>
      <c r="NFY137" s="373"/>
      <c r="NGA137" s="373"/>
      <c r="NGC137" s="373"/>
      <c r="NGE137" s="373"/>
      <c r="NGG137" s="373"/>
      <c r="NGI137" s="373"/>
      <c r="NGK137" s="373"/>
      <c r="NGM137" s="373"/>
      <c r="NGO137" s="373"/>
      <c r="NGQ137" s="373"/>
      <c r="NGS137" s="373"/>
      <c r="NGU137" s="373"/>
      <c r="NGW137" s="373"/>
      <c r="NGY137" s="373"/>
      <c r="NHA137" s="373"/>
      <c r="NHC137" s="373"/>
      <c r="NHE137" s="373"/>
      <c r="NHG137" s="373"/>
      <c r="NHI137" s="373"/>
      <c r="NHK137" s="373"/>
      <c r="NHM137" s="373"/>
      <c r="NHO137" s="373"/>
      <c r="NHQ137" s="373"/>
      <c r="NHS137" s="373"/>
      <c r="NHU137" s="373"/>
      <c r="NHW137" s="373"/>
      <c r="NHY137" s="373"/>
      <c r="NIA137" s="373"/>
      <c r="NIC137" s="373"/>
      <c r="NIE137" s="373"/>
      <c r="NIG137" s="373"/>
      <c r="NII137" s="373"/>
      <c r="NIK137" s="373"/>
      <c r="NIM137" s="373"/>
      <c r="NIO137" s="373"/>
      <c r="NIQ137" s="373"/>
      <c r="NIS137" s="373"/>
      <c r="NIU137" s="373"/>
      <c r="NIW137" s="373"/>
      <c r="NIY137" s="373"/>
      <c r="NJA137" s="373"/>
      <c r="NJC137" s="373"/>
      <c r="NJE137" s="373"/>
      <c r="NJG137" s="373"/>
      <c r="NJI137" s="373"/>
      <c r="NJK137" s="373"/>
      <c r="NJM137" s="373"/>
      <c r="NJO137" s="373"/>
      <c r="NJQ137" s="373"/>
      <c r="NJS137" s="373"/>
      <c r="NJU137" s="373"/>
      <c r="NJW137" s="373"/>
      <c r="NJY137" s="373"/>
      <c r="NKA137" s="373"/>
      <c r="NKC137" s="373"/>
      <c r="NKE137" s="373"/>
      <c r="NKG137" s="373"/>
      <c r="NKI137" s="373"/>
      <c r="NKK137" s="373"/>
      <c r="NKM137" s="373"/>
      <c r="NKO137" s="373"/>
      <c r="NKQ137" s="373"/>
      <c r="NKS137" s="373"/>
      <c r="NKU137" s="373"/>
      <c r="NKW137" s="373"/>
      <c r="NKY137" s="373"/>
      <c r="NLA137" s="373"/>
      <c r="NLC137" s="373"/>
      <c r="NLE137" s="373"/>
      <c r="NLG137" s="373"/>
      <c r="NLI137" s="373"/>
      <c r="NLK137" s="373"/>
      <c r="NLM137" s="373"/>
      <c r="NLO137" s="373"/>
      <c r="NLQ137" s="373"/>
      <c r="NLS137" s="373"/>
      <c r="NLU137" s="373"/>
      <c r="NLW137" s="373"/>
      <c r="NLY137" s="373"/>
      <c r="NMA137" s="373"/>
      <c r="NMC137" s="373"/>
      <c r="NME137" s="373"/>
      <c r="NMG137" s="373"/>
      <c r="NMI137" s="373"/>
      <c r="NMK137" s="373"/>
      <c r="NMM137" s="373"/>
      <c r="NMO137" s="373"/>
      <c r="NMQ137" s="373"/>
      <c r="NMS137" s="373"/>
      <c r="NMU137" s="373"/>
      <c r="NMW137" s="373"/>
      <c r="NMY137" s="373"/>
      <c r="NNA137" s="373"/>
      <c r="NNC137" s="373"/>
      <c r="NNE137" s="373"/>
      <c r="NNG137" s="373"/>
      <c r="NNI137" s="373"/>
      <c r="NNK137" s="373"/>
      <c r="NNM137" s="373"/>
      <c r="NNO137" s="373"/>
      <c r="NNQ137" s="373"/>
      <c r="NNS137" s="373"/>
      <c r="NNU137" s="373"/>
      <c r="NNW137" s="373"/>
      <c r="NNY137" s="373"/>
      <c r="NOA137" s="373"/>
      <c r="NOC137" s="373"/>
      <c r="NOE137" s="373"/>
      <c r="NOG137" s="373"/>
      <c r="NOI137" s="373"/>
      <c r="NOK137" s="373"/>
      <c r="NOM137" s="373"/>
      <c r="NOO137" s="373"/>
      <c r="NOQ137" s="373"/>
      <c r="NOS137" s="373"/>
      <c r="NOU137" s="373"/>
      <c r="NOW137" s="373"/>
      <c r="NOY137" s="373"/>
      <c r="NPA137" s="373"/>
      <c r="NPC137" s="373"/>
      <c r="NPE137" s="373"/>
      <c r="NPG137" s="373"/>
      <c r="NPI137" s="373"/>
      <c r="NPK137" s="373"/>
      <c r="NPM137" s="373"/>
      <c r="NPO137" s="373"/>
      <c r="NPQ137" s="373"/>
      <c r="NPS137" s="373"/>
      <c r="NPU137" s="373"/>
      <c r="NPW137" s="373"/>
      <c r="NPY137" s="373"/>
      <c r="NQA137" s="373"/>
      <c r="NQC137" s="373"/>
      <c r="NQE137" s="373"/>
      <c r="NQG137" s="373"/>
      <c r="NQI137" s="373"/>
      <c r="NQK137" s="373"/>
      <c r="NQM137" s="373"/>
      <c r="NQO137" s="373"/>
      <c r="NQQ137" s="373"/>
      <c r="NQS137" s="373"/>
      <c r="NQU137" s="373"/>
      <c r="NQW137" s="373"/>
      <c r="NQY137" s="373"/>
      <c r="NRA137" s="373"/>
      <c r="NRC137" s="373"/>
      <c r="NRE137" s="373"/>
      <c r="NRG137" s="373"/>
      <c r="NRI137" s="373"/>
      <c r="NRK137" s="373"/>
      <c r="NRM137" s="373"/>
      <c r="NRO137" s="373"/>
      <c r="NRQ137" s="373"/>
      <c r="NRS137" s="373"/>
      <c r="NRU137" s="373"/>
      <c r="NRW137" s="373"/>
      <c r="NRY137" s="373"/>
      <c r="NSA137" s="373"/>
      <c r="NSC137" s="373"/>
      <c r="NSE137" s="373"/>
      <c r="NSG137" s="373"/>
      <c r="NSI137" s="373"/>
      <c r="NSK137" s="373"/>
      <c r="NSM137" s="373"/>
      <c r="NSO137" s="373"/>
      <c r="NSQ137" s="373"/>
      <c r="NSS137" s="373"/>
      <c r="NSU137" s="373"/>
      <c r="NSW137" s="373"/>
      <c r="NSY137" s="373"/>
      <c r="NTA137" s="373"/>
      <c r="NTC137" s="373"/>
      <c r="NTE137" s="373"/>
      <c r="NTG137" s="373"/>
      <c r="NTI137" s="373"/>
      <c r="NTK137" s="373"/>
      <c r="NTM137" s="373"/>
      <c r="NTO137" s="373"/>
      <c r="NTQ137" s="373"/>
      <c r="NTS137" s="373"/>
      <c r="NTU137" s="373"/>
      <c r="NTW137" s="373"/>
      <c r="NTY137" s="373"/>
      <c r="NUA137" s="373"/>
      <c r="NUC137" s="373"/>
      <c r="NUE137" s="373"/>
      <c r="NUG137" s="373"/>
      <c r="NUI137" s="373"/>
      <c r="NUK137" s="373"/>
      <c r="NUM137" s="373"/>
      <c r="NUO137" s="373"/>
      <c r="NUQ137" s="373"/>
      <c r="NUS137" s="373"/>
      <c r="NUU137" s="373"/>
      <c r="NUW137" s="373"/>
      <c r="NUY137" s="373"/>
      <c r="NVA137" s="373"/>
      <c r="NVC137" s="373"/>
      <c r="NVE137" s="373"/>
      <c r="NVG137" s="373"/>
      <c r="NVI137" s="373"/>
      <c r="NVK137" s="373"/>
      <c r="NVM137" s="373"/>
      <c r="NVO137" s="373"/>
      <c r="NVQ137" s="373"/>
      <c r="NVS137" s="373"/>
      <c r="NVU137" s="373"/>
      <c r="NVW137" s="373"/>
      <c r="NVY137" s="373"/>
      <c r="NWA137" s="373"/>
      <c r="NWC137" s="373"/>
      <c r="NWE137" s="373"/>
      <c r="NWG137" s="373"/>
      <c r="NWI137" s="373"/>
      <c r="NWK137" s="373"/>
      <c r="NWM137" s="373"/>
      <c r="NWO137" s="373"/>
      <c r="NWQ137" s="373"/>
      <c r="NWS137" s="373"/>
      <c r="NWU137" s="373"/>
      <c r="NWW137" s="373"/>
      <c r="NWY137" s="373"/>
      <c r="NXA137" s="373"/>
      <c r="NXC137" s="373"/>
      <c r="NXE137" s="373"/>
      <c r="NXG137" s="373"/>
      <c r="NXI137" s="373"/>
      <c r="NXK137" s="373"/>
      <c r="NXM137" s="373"/>
      <c r="NXO137" s="373"/>
      <c r="NXQ137" s="373"/>
      <c r="NXS137" s="373"/>
      <c r="NXU137" s="373"/>
      <c r="NXW137" s="373"/>
      <c r="NXY137" s="373"/>
      <c r="NYA137" s="373"/>
      <c r="NYC137" s="373"/>
      <c r="NYE137" s="373"/>
      <c r="NYG137" s="373"/>
      <c r="NYI137" s="373"/>
      <c r="NYK137" s="373"/>
      <c r="NYM137" s="373"/>
      <c r="NYO137" s="373"/>
      <c r="NYQ137" s="373"/>
      <c r="NYS137" s="373"/>
      <c r="NYU137" s="373"/>
      <c r="NYW137" s="373"/>
      <c r="NYY137" s="373"/>
      <c r="NZA137" s="373"/>
      <c r="NZC137" s="373"/>
      <c r="NZE137" s="373"/>
      <c r="NZG137" s="373"/>
      <c r="NZI137" s="373"/>
      <c r="NZK137" s="373"/>
      <c r="NZM137" s="373"/>
      <c r="NZO137" s="373"/>
      <c r="NZQ137" s="373"/>
      <c r="NZS137" s="373"/>
      <c r="NZU137" s="373"/>
      <c r="NZW137" s="373"/>
      <c r="NZY137" s="373"/>
      <c r="OAA137" s="373"/>
      <c r="OAC137" s="373"/>
      <c r="OAE137" s="373"/>
      <c r="OAG137" s="373"/>
      <c r="OAI137" s="373"/>
      <c r="OAK137" s="373"/>
      <c r="OAM137" s="373"/>
      <c r="OAO137" s="373"/>
      <c r="OAQ137" s="373"/>
      <c r="OAS137" s="373"/>
      <c r="OAU137" s="373"/>
      <c r="OAW137" s="373"/>
      <c r="OAY137" s="373"/>
      <c r="OBA137" s="373"/>
      <c r="OBC137" s="373"/>
      <c r="OBE137" s="373"/>
      <c r="OBG137" s="373"/>
      <c r="OBI137" s="373"/>
      <c r="OBK137" s="373"/>
      <c r="OBM137" s="373"/>
      <c r="OBO137" s="373"/>
      <c r="OBQ137" s="373"/>
      <c r="OBS137" s="373"/>
      <c r="OBU137" s="373"/>
      <c r="OBW137" s="373"/>
      <c r="OBY137" s="373"/>
      <c r="OCA137" s="373"/>
      <c r="OCC137" s="373"/>
      <c r="OCE137" s="373"/>
      <c r="OCG137" s="373"/>
      <c r="OCI137" s="373"/>
      <c r="OCK137" s="373"/>
      <c r="OCM137" s="373"/>
      <c r="OCO137" s="373"/>
      <c r="OCQ137" s="373"/>
      <c r="OCS137" s="373"/>
      <c r="OCU137" s="373"/>
      <c r="OCW137" s="373"/>
      <c r="OCY137" s="373"/>
      <c r="ODA137" s="373"/>
      <c r="ODC137" s="373"/>
      <c r="ODE137" s="373"/>
      <c r="ODG137" s="373"/>
      <c r="ODI137" s="373"/>
      <c r="ODK137" s="373"/>
      <c r="ODM137" s="373"/>
      <c r="ODO137" s="373"/>
      <c r="ODQ137" s="373"/>
      <c r="ODS137" s="373"/>
      <c r="ODU137" s="373"/>
      <c r="ODW137" s="373"/>
      <c r="ODY137" s="373"/>
      <c r="OEA137" s="373"/>
      <c r="OEC137" s="373"/>
      <c r="OEE137" s="373"/>
      <c r="OEG137" s="373"/>
      <c r="OEI137" s="373"/>
      <c r="OEK137" s="373"/>
      <c r="OEM137" s="373"/>
      <c r="OEO137" s="373"/>
      <c r="OEQ137" s="373"/>
      <c r="OES137" s="373"/>
      <c r="OEU137" s="373"/>
      <c r="OEW137" s="373"/>
      <c r="OEY137" s="373"/>
      <c r="OFA137" s="373"/>
      <c r="OFC137" s="373"/>
      <c r="OFE137" s="373"/>
      <c r="OFG137" s="373"/>
      <c r="OFI137" s="373"/>
      <c r="OFK137" s="373"/>
      <c r="OFM137" s="373"/>
      <c r="OFO137" s="373"/>
      <c r="OFQ137" s="373"/>
      <c r="OFS137" s="373"/>
      <c r="OFU137" s="373"/>
      <c r="OFW137" s="373"/>
      <c r="OFY137" s="373"/>
      <c r="OGA137" s="373"/>
      <c r="OGC137" s="373"/>
      <c r="OGE137" s="373"/>
      <c r="OGG137" s="373"/>
      <c r="OGI137" s="373"/>
      <c r="OGK137" s="373"/>
      <c r="OGM137" s="373"/>
      <c r="OGO137" s="373"/>
      <c r="OGQ137" s="373"/>
      <c r="OGS137" s="373"/>
      <c r="OGU137" s="373"/>
      <c r="OGW137" s="373"/>
      <c r="OGY137" s="373"/>
      <c r="OHA137" s="373"/>
      <c r="OHC137" s="373"/>
      <c r="OHE137" s="373"/>
      <c r="OHG137" s="373"/>
      <c r="OHI137" s="373"/>
      <c r="OHK137" s="373"/>
      <c r="OHM137" s="373"/>
      <c r="OHO137" s="373"/>
      <c r="OHQ137" s="373"/>
      <c r="OHS137" s="373"/>
      <c r="OHU137" s="373"/>
      <c r="OHW137" s="373"/>
      <c r="OHY137" s="373"/>
      <c r="OIA137" s="373"/>
      <c r="OIC137" s="373"/>
      <c r="OIE137" s="373"/>
      <c r="OIG137" s="373"/>
      <c r="OII137" s="373"/>
      <c r="OIK137" s="373"/>
      <c r="OIM137" s="373"/>
      <c r="OIO137" s="373"/>
      <c r="OIQ137" s="373"/>
      <c r="OIS137" s="373"/>
      <c r="OIU137" s="373"/>
      <c r="OIW137" s="373"/>
      <c r="OIY137" s="373"/>
      <c r="OJA137" s="373"/>
      <c r="OJC137" s="373"/>
      <c r="OJE137" s="373"/>
      <c r="OJG137" s="373"/>
      <c r="OJI137" s="373"/>
      <c r="OJK137" s="373"/>
      <c r="OJM137" s="373"/>
      <c r="OJO137" s="373"/>
      <c r="OJQ137" s="373"/>
      <c r="OJS137" s="373"/>
      <c r="OJU137" s="373"/>
      <c r="OJW137" s="373"/>
      <c r="OJY137" s="373"/>
      <c r="OKA137" s="373"/>
      <c r="OKC137" s="373"/>
      <c r="OKE137" s="373"/>
      <c r="OKG137" s="373"/>
      <c r="OKI137" s="373"/>
      <c r="OKK137" s="373"/>
      <c r="OKM137" s="373"/>
      <c r="OKO137" s="373"/>
      <c r="OKQ137" s="373"/>
      <c r="OKS137" s="373"/>
      <c r="OKU137" s="373"/>
      <c r="OKW137" s="373"/>
      <c r="OKY137" s="373"/>
      <c r="OLA137" s="373"/>
      <c r="OLC137" s="373"/>
      <c r="OLE137" s="373"/>
      <c r="OLG137" s="373"/>
      <c r="OLI137" s="373"/>
      <c r="OLK137" s="373"/>
      <c r="OLM137" s="373"/>
      <c r="OLO137" s="373"/>
      <c r="OLQ137" s="373"/>
      <c r="OLS137" s="373"/>
      <c r="OLU137" s="373"/>
      <c r="OLW137" s="373"/>
      <c r="OLY137" s="373"/>
      <c r="OMA137" s="373"/>
      <c r="OMC137" s="373"/>
      <c r="OME137" s="373"/>
      <c r="OMG137" s="373"/>
      <c r="OMI137" s="373"/>
      <c r="OMK137" s="373"/>
      <c r="OMM137" s="373"/>
      <c r="OMO137" s="373"/>
      <c r="OMQ137" s="373"/>
      <c r="OMS137" s="373"/>
      <c r="OMU137" s="373"/>
      <c r="OMW137" s="373"/>
      <c r="OMY137" s="373"/>
      <c r="ONA137" s="373"/>
      <c r="ONC137" s="373"/>
      <c r="ONE137" s="373"/>
      <c r="ONG137" s="373"/>
      <c r="ONI137" s="373"/>
      <c r="ONK137" s="373"/>
      <c r="ONM137" s="373"/>
      <c r="ONO137" s="373"/>
      <c r="ONQ137" s="373"/>
      <c r="ONS137" s="373"/>
      <c r="ONU137" s="373"/>
      <c r="ONW137" s="373"/>
      <c r="ONY137" s="373"/>
      <c r="OOA137" s="373"/>
      <c r="OOC137" s="373"/>
      <c r="OOE137" s="373"/>
      <c r="OOG137" s="373"/>
      <c r="OOI137" s="373"/>
      <c r="OOK137" s="373"/>
      <c r="OOM137" s="373"/>
      <c r="OOO137" s="373"/>
      <c r="OOQ137" s="373"/>
      <c r="OOS137" s="373"/>
      <c r="OOU137" s="373"/>
      <c r="OOW137" s="373"/>
      <c r="OOY137" s="373"/>
      <c r="OPA137" s="373"/>
      <c r="OPC137" s="373"/>
      <c r="OPE137" s="373"/>
      <c r="OPG137" s="373"/>
      <c r="OPI137" s="373"/>
      <c r="OPK137" s="373"/>
      <c r="OPM137" s="373"/>
      <c r="OPO137" s="373"/>
      <c r="OPQ137" s="373"/>
      <c r="OPS137" s="373"/>
      <c r="OPU137" s="373"/>
      <c r="OPW137" s="373"/>
      <c r="OPY137" s="373"/>
      <c r="OQA137" s="373"/>
      <c r="OQC137" s="373"/>
      <c r="OQE137" s="373"/>
      <c r="OQG137" s="373"/>
      <c r="OQI137" s="373"/>
      <c r="OQK137" s="373"/>
      <c r="OQM137" s="373"/>
      <c r="OQO137" s="373"/>
      <c r="OQQ137" s="373"/>
      <c r="OQS137" s="373"/>
      <c r="OQU137" s="373"/>
      <c r="OQW137" s="373"/>
      <c r="OQY137" s="373"/>
      <c r="ORA137" s="373"/>
      <c r="ORC137" s="373"/>
      <c r="ORE137" s="373"/>
      <c r="ORG137" s="373"/>
      <c r="ORI137" s="373"/>
      <c r="ORK137" s="373"/>
      <c r="ORM137" s="373"/>
      <c r="ORO137" s="373"/>
      <c r="ORQ137" s="373"/>
      <c r="ORS137" s="373"/>
      <c r="ORU137" s="373"/>
      <c r="ORW137" s="373"/>
      <c r="ORY137" s="373"/>
      <c r="OSA137" s="373"/>
      <c r="OSC137" s="373"/>
      <c r="OSE137" s="373"/>
      <c r="OSG137" s="373"/>
      <c r="OSI137" s="373"/>
      <c r="OSK137" s="373"/>
      <c r="OSM137" s="373"/>
      <c r="OSO137" s="373"/>
      <c r="OSQ137" s="373"/>
      <c r="OSS137" s="373"/>
      <c r="OSU137" s="373"/>
      <c r="OSW137" s="373"/>
      <c r="OSY137" s="373"/>
      <c r="OTA137" s="373"/>
      <c r="OTC137" s="373"/>
      <c r="OTE137" s="373"/>
      <c r="OTG137" s="373"/>
      <c r="OTI137" s="373"/>
      <c r="OTK137" s="373"/>
      <c r="OTM137" s="373"/>
      <c r="OTO137" s="373"/>
      <c r="OTQ137" s="373"/>
      <c r="OTS137" s="373"/>
      <c r="OTU137" s="373"/>
      <c r="OTW137" s="373"/>
      <c r="OTY137" s="373"/>
      <c r="OUA137" s="373"/>
      <c r="OUC137" s="373"/>
      <c r="OUE137" s="373"/>
      <c r="OUG137" s="373"/>
      <c r="OUI137" s="373"/>
      <c r="OUK137" s="373"/>
      <c r="OUM137" s="373"/>
      <c r="OUO137" s="373"/>
      <c r="OUQ137" s="373"/>
      <c r="OUS137" s="373"/>
      <c r="OUU137" s="373"/>
      <c r="OUW137" s="373"/>
      <c r="OUY137" s="373"/>
      <c r="OVA137" s="373"/>
      <c r="OVC137" s="373"/>
      <c r="OVE137" s="373"/>
      <c r="OVG137" s="373"/>
      <c r="OVI137" s="373"/>
      <c r="OVK137" s="373"/>
      <c r="OVM137" s="373"/>
      <c r="OVO137" s="373"/>
      <c r="OVQ137" s="373"/>
      <c r="OVS137" s="373"/>
      <c r="OVU137" s="373"/>
      <c r="OVW137" s="373"/>
      <c r="OVY137" s="373"/>
      <c r="OWA137" s="373"/>
      <c r="OWC137" s="373"/>
      <c r="OWE137" s="373"/>
      <c r="OWG137" s="373"/>
      <c r="OWI137" s="373"/>
      <c r="OWK137" s="373"/>
      <c r="OWM137" s="373"/>
      <c r="OWO137" s="373"/>
      <c r="OWQ137" s="373"/>
      <c r="OWS137" s="373"/>
      <c r="OWU137" s="373"/>
      <c r="OWW137" s="373"/>
      <c r="OWY137" s="373"/>
      <c r="OXA137" s="373"/>
      <c r="OXC137" s="373"/>
      <c r="OXE137" s="373"/>
      <c r="OXG137" s="373"/>
      <c r="OXI137" s="373"/>
      <c r="OXK137" s="373"/>
      <c r="OXM137" s="373"/>
      <c r="OXO137" s="373"/>
      <c r="OXQ137" s="373"/>
      <c r="OXS137" s="373"/>
      <c r="OXU137" s="373"/>
      <c r="OXW137" s="373"/>
      <c r="OXY137" s="373"/>
      <c r="OYA137" s="373"/>
      <c r="OYC137" s="373"/>
      <c r="OYE137" s="373"/>
      <c r="OYG137" s="373"/>
      <c r="OYI137" s="373"/>
      <c r="OYK137" s="373"/>
      <c r="OYM137" s="373"/>
      <c r="OYO137" s="373"/>
      <c r="OYQ137" s="373"/>
      <c r="OYS137" s="373"/>
      <c r="OYU137" s="373"/>
      <c r="OYW137" s="373"/>
      <c r="OYY137" s="373"/>
      <c r="OZA137" s="373"/>
      <c r="OZC137" s="373"/>
      <c r="OZE137" s="373"/>
      <c r="OZG137" s="373"/>
      <c r="OZI137" s="373"/>
      <c r="OZK137" s="373"/>
      <c r="OZM137" s="373"/>
      <c r="OZO137" s="373"/>
      <c r="OZQ137" s="373"/>
      <c r="OZS137" s="373"/>
      <c r="OZU137" s="373"/>
      <c r="OZW137" s="373"/>
      <c r="OZY137" s="373"/>
      <c r="PAA137" s="373"/>
      <c r="PAC137" s="373"/>
      <c r="PAE137" s="373"/>
      <c r="PAG137" s="373"/>
      <c r="PAI137" s="373"/>
      <c r="PAK137" s="373"/>
      <c r="PAM137" s="373"/>
      <c r="PAO137" s="373"/>
      <c r="PAQ137" s="373"/>
      <c r="PAS137" s="373"/>
      <c r="PAU137" s="373"/>
      <c r="PAW137" s="373"/>
      <c r="PAY137" s="373"/>
      <c r="PBA137" s="373"/>
      <c r="PBC137" s="373"/>
      <c r="PBE137" s="373"/>
      <c r="PBG137" s="373"/>
      <c r="PBI137" s="373"/>
      <c r="PBK137" s="373"/>
      <c r="PBM137" s="373"/>
      <c r="PBO137" s="373"/>
      <c r="PBQ137" s="373"/>
      <c r="PBS137" s="373"/>
      <c r="PBU137" s="373"/>
      <c r="PBW137" s="373"/>
      <c r="PBY137" s="373"/>
      <c r="PCA137" s="373"/>
      <c r="PCC137" s="373"/>
      <c r="PCE137" s="373"/>
      <c r="PCG137" s="373"/>
      <c r="PCI137" s="373"/>
      <c r="PCK137" s="373"/>
      <c r="PCM137" s="373"/>
      <c r="PCO137" s="373"/>
      <c r="PCQ137" s="373"/>
      <c r="PCS137" s="373"/>
      <c r="PCU137" s="373"/>
      <c r="PCW137" s="373"/>
      <c r="PCY137" s="373"/>
      <c r="PDA137" s="373"/>
      <c r="PDC137" s="373"/>
      <c r="PDE137" s="373"/>
      <c r="PDG137" s="373"/>
      <c r="PDI137" s="373"/>
      <c r="PDK137" s="373"/>
      <c r="PDM137" s="373"/>
      <c r="PDO137" s="373"/>
      <c r="PDQ137" s="373"/>
      <c r="PDS137" s="373"/>
      <c r="PDU137" s="373"/>
      <c r="PDW137" s="373"/>
      <c r="PDY137" s="373"/>
      <c r="PEA137" s="373"/>
      <c r="PEC137" s="373"/>
      <c r="PEE137" s="373"/>
      <c r="PEG137" s="373"/>
      <c r="PEI137" s="373"/>
      <c r="PEK137" s="373"/>
      <c r="PEM137" s="373"/>
      <c r="PEO137" s="373"/>
      <c r="PEQ137" s="373"/>
      <c r="PES137" s="373"/>
      <c r="PEU137" s="373"/>
      <c r="PEW137" s="373"/>
      <c r="PEY137" s="373"/>
      <c r="PFA137" s="373"/>
      <c r="PFC137" s="373"/>
      <c r="PFE137" s="373"/>
      <c r="PFG137" s="373"/>
      <c r="PFI137" s="373"/>
      <c r="PFK137" s="373"/>
      <c r="PFM137" s="373"/>
      <c r="PFO137" s="373"/>
      <c r="PFQ137" s="373"/>
      <c r="PFS137" s="373"/>
      <c r="PFU137" s="373"/>
      <c r="PFW137" s="373"/>
      <c r="PFY137" s="373"/>
      <c r="PGA137" s="373"/>
      <c r="PGC137" s="373"/>
      <c r="PGE137" s="373"/>
      <c r="PGG137" s="373"/>
      <c r="PGI137" s="373"/>
      <c r="PGK137" s="373"/>
      <c r="PGM137" s="373"/>
      <c r="PGO137" s="373"/>
      <c r="PGQ137" s="373"/>
      <c r="PGS137" s="373"/>
      <c r="PGU137" s="373"/>
      <c r="PGW137" s="373"/>
      <c r="PGY137" s="373"/>
      <c r="PHA137" s="373"/>
      <c r="PHC137" s="373"/>
      <c r="PHE137" s="373"/>
      <c r="PHG137" s="373"/>
      <c r="PHI137" s="373"/>
      <c r="PHK137" s="373"/>
      <c r="PHM137" s="373"/>
      <c r="PHO137" s="373"/>
      <c r="PHQ137" s="373"/>
      <c r="PHS137" s="373"/>
      <c r="PHU137" s="373"/>
      <c r="PHW137" s="373"/>
      <c r="PHY137" s="373"/>
      <c r="PIA137" s="373"/>
      <c r="PIC137" s="373"/>
      <c r="PIE137" s="373"/>
      <c r="PIG137" s="373"/>
      <c r="PII137" s="373"/>
      <c r="PIK137" s="373"/>
      <c r="PIM137" s="373"/>
      <c r="PIO137" s="373"/>
      <c r="PIQ137" s="373"/>
      <c r="PIS137" s="373"/>
      <c r="PIU137" s="373"/>
      <c r="PIW137" s="373"/>
      <c r="PIY137" s="373"/>
      <c r="PJA137" s="373"/>
      <c r="PJC137" s="373"/>
      <c r="PJE137" s="373"/>
      <c r="PJG137" s="373"/>
      <c r="PJI137" s="373"/>
      <c r="PJK137" s="373"/>
      <c r="PJM137" s="373"/>
      <c r="PJO137" s="373"/>
      <c r="PJQ137" s="373"/>
      <c r="PJS137" s="373"/>
      <c r="PJU137" s="373"/>
      <c r="PJW137" s="373"/>
      <c r="PJY137" s="373"/>
      <c r="PKA137" s="373"/>
      <c r="PKC137" s="373"/>
      <c r="PKE137" s="373"/>
      <c r="PKG137" s="373"/>
      <c r="PKI137" s="373"/>
      <c r="PKK137" s="373"/>
      <c r="PKM137" s="373"/>
      <c r="PKO137" s="373"/>
      <c r="PKQ137" s="373"/>
      <c r="PKS137" s="373"/>
      <c r="PKU137" s="373"/>
      <c r="PKW137" s="373"/>
      <c r="PKY137" s="373"/>
      <c r="PLA137" s="373"/>
      <c r="PLC137" s="373"/>
      <c r="PLE137" s="373"/>
      <c r="PLG137" s="373"/>
      <c r="PLI137" s="373"/>
      <c r="PLK137" s="373"/>
      <c r="PLM137" s="373"/>
      <c r="PLO137" s="373"/>
      <c r="PLQ137" s="373"/>
      <c r="PLS137" s="373"/>
      <c r="PLU137" s="373"/>
      <c r="PLW137" s="373"/>
      <c r="PLY137" s="373"/>
      <c r="PMA137" s="373"/>
      <c r="PMC137" s="373"/>
      <c r="PME137" s="373"/>
      <c r="PMG137" s="373"/>
      <c r="PMI137" s="373"/>
      <c r="PMK137" s="373"/>
      <c r="PMM137" s="373"/>
      <c r="PMO137" s="373"/>
      <c r="PMQ137" s="373"/>
      <c r="PMS137" s="373"/>
      <c r="PMU137" s="373"/>
      <c r="PMW137" s="373"/>
      <c r="PMY137" s="373"/>
      <c r="PNA137" s="373"/>
      <c r="PNC137" s="373"/>
      <c r="PNE137" s="373"/>
      <c r="PNG137" s="373"/>
      <c r="PNI137" s="373"/>
      <c r="PNK137" s="373"/>
      <c r="PNM137" s="373"/>
      <c r="PNO137" s="373"/>
      <c r="PNQ137" s="373"/>
      <c r="PNS137" s="373"/>
      <c r="PNU137" s="373"/>
      <c r="PNW137" s="373"/>
      <c r="PNY137" s="373"/>
      <c r="POA137" s="373"/>
      <c r="POC137" s="373"/>
      <c r="POE137" s="373"/>
      <c r="POG137" s="373"/>
      <c r="POI137" s="373"/>
      <c r="POK137" s="373"/>
      <c r="POM137" s="373"/>
      <c r="POO137" s="373"/>
      <c r="POQ137" s="373"/>
      <c r="POS137" s="373"/>
      <c r="POU137" s="373"/>
      <c r="POW137" s="373"/>
      <c r="POY137" s="373"/>
      <c r="PPA137" s="373"/>
      <c r="PPC137" s="373"/>
      <c r="PPE137" s="373"/>
      <c r="PPG137" s="373"/>
      <c r="PPI137" s="373"/>
      <c r="PPK137" s="373"/>
      <c r="PPM137" s="373"/>
      <c r="PPO137" s="373"/>
      <c r="PPQ137" s="373"/>
      <c r="PPS137" s="373"/>
      <c r="PPU137" s="373"/>
      <c r="PPW137" s="373"/>
      <c r="PPY137" s="373"/>
      <c r="PQA137" s="373"/>
      <c r="PQC137" s="373"/>
      <c r="PQE137" s="373"/>
      <c r="PQG137" s="373"/>
      <c r="PQI137" s="373"/>
      <c r="PQK137" s="373"/>
      <c r="PQM137" s="373"/>
      <c r="PQO137" s="373"/>
      <c r="PQQ137" s="373"/>
      <c r="PQS137" s="373"/>
      <c r="PQU137" s="373"/>
      <c r="PQW137" s="373"/>
      <c r="PQY137" s="373"/>
      <c r="PRA137" s="373"/>
      <c r="PRC137" s="373"/>
      <c r="PRE137" s="373"/>
      <c r="PRG137" s="373"/>
      <c r="PRI137" s="373"/>
      <c r="PRK137" s="373"/>
      <c r="PRM137" s="373"/>
      <c r="PRO137" s="373"/>
      <c r="PRQ137" s="373"/>
      <c r="PRS137" s="373"/>
      <c r="PRU137" s="373"/>
      <c r="PRW137" s="373"/>
      <c r="PRY137" s="373"/>
      <c r="PSA137" s="373"/>
      <c r="PSC137" s="373"/>
      <c r="PSE137" s="373"/>
      <c r="PSG137" s="373"/>
      <c r="PSI137" s="373"/>
      <c r="PSK137" s="373"/>
      <c r="PSM137" s="373"/>
      <c r="PSO137" s="373"/>
      <c r="PSQ137" s="373"/>
      <c r="PSS137" s="373"/>
      <c r="PSU137" s="373"/>
      <c r="PSW137" s="373"/>
      <c r="PSY137" s="373"/>
      <c r="PTA137" s="373"/>
      <c r="PTC137" s="373"/>
      <c r="PTE137" s="373"/>
      <c r="PTG137" s="373"/>
      <c r="PTI137" s="373"/>
      <c r="PTK137" s="373"/>
      <c r="PTM137" s="373"/>
      <c r="PTO137" s="373"/>
      <c r="PTQ137" s="373"/>
      <c r="PTS137" s="373"/>
      <c r="PTU137" s="373"/>
      <c r="PTW137" s="373"/>
      <c r="PTY137" s="373"/>
      <c r="PUA137" s="373"/>
      <c r="PUC137" s="373"/>
      <c r="PUE137" s="373"/>
      <c r="PUG137" s="373"/>
      <c r="PUI137" s="373"/>
      <c r="PUK137" s="373"/>
      <c r="PUM137" s="373"/>
      <c r="PUO137" s="373"/>
      <c r="PUQ137" s="373"/>
      <c r="PUS137" s="373"/>
      <c r="PUU137" s="373"/>
      <c r="PUW137" s="373"/>
      <c r="PUY137" s="373"/>
      <c r="PVA137" s="373"/>
      <c r="PVC137" s="373"/>
      <c r="PVE137" s="373"/>
      <c r="PVG137" s="373"/>
      <c r="PVI137" s="373"/>
      <c r="PVK137" s="373"/>
      <c r="PVM137" s="373"/>
      <c r="PVO137" s="373"/>
      <c r="PVQ137" s="373"/>
      <c r="PVS137" s="373"/>
      <c r="PVU137" s="373"/>
      <c r="PVW137" s="373"/>
      <c r="PVY137" s="373"/>
      <c r="PWA137" s="373"/>
      <c r="PWC137" s="373"/>
      <c r="PWE137" s="373"/>
      <c r="PWG137" s="373"/>
      <c r="PWI137" s="373"/>
      <c r="PWK137" s="373"/>
      <c r="PWM137" s="373"/>
      <c r="PWO137" s="373"/>
      <c r="PWQ137" s="373"/>
      <c r="PWS137" s="373"/>
      <c r="PWU137" s="373"/>
      <c r="PWW137" s="373"/>
      <c r="PWY137" s="373"/>
      <c r="PXA137" s="373"/>
      <c r="PXC137" s="373"/>
      <c r="PXE137" s="373"/>
      <c r="PXG137" s="373"/>
      <c r="PXI137" s="373"/>
      <c r="PXK137" s="373"/>
      <c r="PXM137" s="373"/>
      <c r="PXO137" s="373"/>
      <c r="PXQ137" s="373"/>
      <c r="PXS137" s="373"/>
      <c r="PXU137" s="373"/>
      <c r="PXW137" s="373"/>
      <c r="PXY137" s="373"/>
      <c r="PYA137" s="373"/>
      <c r="PYC137" s="373"/>
      <c r="PYE137" s="373"/>
      <c r="PYG137" s="373"/>
      <c r="PYI137" s="373"/>
      <c r="PYK137" s="373"/>
      <c r="PYM137" s="373"/>
      <c r="PYO137" s="373"/>
      <c r="PYQ137" s="373"/>
      <c r="PYS137" s="373"/>
      <c r="PYU137" s="373"/>
      <c r="PYW137" s="373"/>
      <c r="PYY137" s="373"/>
      <c r="PZA137" s="373"/>
      <c r="PZC137" s="373"/>
      <c r="PZE137" s="373"/>
      <c r="PZG137" s="373"/>
      <c r="PZI137" s="373"/>
      <c r="PZK137" s="373"/>
      <c r="PZM137" s="373"/>
      <c r="PZO137" s="373"/>
      <c r="PZQ137" s="373"/>
      <c r="PZS137" s="373"/>
      <c r="PZU137" s="373"/>
      <c r="PZW137" s="373"/>
      <c r="PZY137" s="373"/>
      <c r="QAA137" s="373"/>
      <c r="QAC137" s="373"/>
      <c r="QAE137" s="373"/>
      <c r="QAG137" s="373"/>
      <c r="QAI137" s="373"/>
      <c r="QAK137" s="373"/>
      <c r="QAM137" s="373"/>
      <c r="QAO137" s="373"/>
      <c r="QAQ137" s="373"/>
      <c r="QAS137" s="373"/>
      <c r="QAU137" s="373"/>
      <c r="QAW137" s="373"/>
      <c r="QAY137" s="373"/>
      <c r="QBA137" s="373"/>
      <c r="QBC137" s="373"/>
      <c r="QBE137" s="373"/>
      <c r="QBG137" s="373"/>
      <c r="QBI137" s="373"/>
      <c r="QBK137" s="373"/>
      <c r="QBM137" s="373"/>
      <c r="QBO137" s="373"/>
      <c r="QBQ137" s="373"/>
      <c r="QBS137" s="373"/>
      <c r="QBU137" s="373"/>
      <c r="QBW137" s="373"/>
      <c r="QBY137" s="373"/>
      <c r="QCA137" s="373"/>
      <c r="QCC137" s="373"/>
      <c r="QCE137" s="373"/>
      <c r="QCG137" s="373"/>
      <c r="QCI137" s="373"/>
      <c r="QCK137" s="373"/>
      <c r="QCM137" s="373"/>
      <c r="QCO137" s="373"/>
      <c r="QCQ137" s="373"/>
      <c r="QCS137" s="373"/>
      <c r="QCU137" s="373"/>
      <c r="QCW137" s="373"/>
      <c r="QCY137" s="373"/>
      <c r="QDA137" s="373"/>
      <c r="QDC137" s="373"/>
      <c r="QDE137" s="373"/>
      <c r="QDG137" s="373"/>
      <c r="QDI137" s="373"/>
      <c r="QDK137" s="373"/>
      <c r="QDM137" s="373"/>
      <c r="QDO137" s="373"/>
      <c r="QDQ137" s="373"/>
      <c r="QDS137" s="373"/>
      <c r="QDU137" s="373"/>
      <c r="QDW137" s="373"/>
      <c r="QDY137" s="373"/>
      <c r="QEA137" s="373"/>
      <c r="QEC137" s="373"/>
      <c r="QEE137" s="373"/>
      <c r="QEG137" s="373"/>
      <c r="QEI137" s="373"/>
      <c r="QEK137" s="373"/>
      <c r="QEM137" s="373"/>
      <c r="QEO137" s="373"/>
      <c r="QEQ137" s="373"/>
      <c r="QES137" s="373"/>
      <c r="QEU137" s="373"/>
      <c r="QEW137" s="373"/>
      <c r="QEY137" s="373"/>
      <c r="QFA137" s="373"/>
      <c r="QFC137" s="373"/>
      <c r="QFE137" s="373"/>
      <c r="QFG137" s="373"/>
      <c r="QFI137" s="373"/>
      <c r="QFK137" s="373"/>
      <c r="QFM137" s="373"/>
      <c r="QFO137" s="373"/>
      <c r="QFQ137" s="373"/>
      <c r="QFS137" s="373"/>
      <c r="QFU137" s="373"/>
      <c r="QFW137" s="373"/>
      <c r="QFY137" s="373"/>
      <c r="QGA137" s="373"/>
      <c r="QGC137" s="373"/>
      <c r="QGE137" s="373"/>
      <c r="QGG137" s="373"/>
      <c r="QGI137" s="373"/>
      <c r="QGK137" s="373"/>
      <c r="QGM137" s="373"/>
      <c r="QGO137" s="373"/>
      <c r="QGQ137" s="373"/>
      <c r="QGS137" s="373"/>
      <c r="QGU137" s="373"/>
      <c r="QGW137" s="373"/>
      <c r="QGY137" s="373"/>
      <c r="QHA137" s="373"/>
      <c r="QHC137" s="373"/>
      <c r="QHE137" s="373"/>
      <c r="QHG137" s="373"/>
      <c r="QHI137" s="373"/>
      <c r="QHK137" s="373"/>
      <c r="QHM137" s="373"/>
      <c r="QHO137" s="373"/>
      <c r="QHQ137" s="373"/>
      <c r="QHS137" s="373"/>
      <c r="QHU137" s="373"/>
      <c r="QHW137" s="373"/>
      <c r="QHY137" s="373"/>
      <c r="QIA137" s="373"/>
      <c r="QIC137" s="373"/>
      <c r="QIE137" s="373"/>
      <c r="QIG137" s="373"/>
      <c r="QII137" s="373"/>
      <c r="QIK137" s="373"/>
      <c r="QIM137" s="373"/>
      <c r="QIO137" s="373"/>
      <c r="QIQ137" s="373"/>
      <c r="QIS137" s="373"/>
      <c r="QIU137" s="373"/>
      <c r="QIW137" s="373"/>
      <c r="QIY137" s="373"/>
      <c r="QJA137" s="373"/>
      <c r="QJC137" s="373"/>
      <c r="QJE137" s="373"/>
      <c r="QJG137" s="373"/>
      <c r="QJI137" s="373"/>
      <c r="QJK137" s="373"/>
      <c r="QJM137" s="373"/>
      <c r="QJO137" s="373"/>
      <c r="QJQ137" s="373"/>
      <c r="QJS137" s="373"/>
      <c r="QJU137" s="373"/>
      <c r="QJW137" s="373"/>
      <c r="QJY137" s="373"/>
      <c r="QKA137" s="373"/>
      <c r="QKC137" s="373"/>
      <c r="QKE137" s="373"/>
      <c r="QKG137" s="373"/>
      <c r="QKI137" s="373"/>
      <c r="QKK137" s="373"/>
      <c r="QKM137" s="373"/>
      <c r="QKO137" s="373"/>
      <c r="QKQ137" s="373"/>
      <c r="QKS137" s="373"/>
      <c r="QKU137" s="373"/>
      <c r="QKW137" s="373"/>
      <c r="QKY137" s="373"/>
      <c r="QLA137" s="373"/>
      <c r="QLC137" s="373"/>
      <c r="QLE137" s="373"/>
      <c r="QLG137" s="373"/>
      <c r="QLI137" s="373"/>
      <c r="QLK137" s="373"/>
      <c r="QLM137" s="373"/>
      <c r="QLO137" s="373"/>
      <c r="QLQ137" s="373"/>
      <c r="QLS137" s="373"/>
      <c r="QLU137" s="373"/>
      <c r="QLW137" s="373"/>
      <c r="QLY137" s="373"/>
      <c r="QMA137" s="373"/>
      <c r="QMC137" s="373"/>
      <c r="QME137" s="373"/>
      <c r="QMG137" s="373"/>
      <c r="QMI137" s="373"/>
      <c r="QMK137" s="373"/>
      <c r="QMM137" s="373"/>
      <c r="QMO137" s="373"/>
      <c r="QMQ137" s="373"/>
      <c r="QMS137" s="373"/>
      <c r="QMU137" s="373"/>
      <c r="QMW137" s="373"/>
      <c r="QMY137" s="373"/>
      <c r="QNA137" s="373"/>
      <c r="QNC137" s="373"/>
      <c r="QNE137" s="373"/>
      <c r="QNG137" s="373"/>
      <c r="QNI137" s="373"/>
      <c r="QNK137" s="373"/>
      <c r="QNM137" s="373"/>
      <c r="QNO137" s="373"/>
      <c r="QNQ137" s="373"/>
      <c r="QNS137" s="373"/>
      <c r="QNU137" s="373"/>
      <c r="QNW137" s="373"/>
      <c r="QNY137" s="373"/>
      <c r="QOA137" s="373"/>
      <c r="QOC137" s="373"/>
      <c r="QOE137" s="373"/>
      <c r="QOG137" s="373"/>
      <c r="QOI137" s="373"/>
      <c r="QOK137" s="373"/>
      <c r="QOM137" s="373"/>
      <c r="QOO137" s="373"/>
      <c r="QOQ137" s="373"/>
      <c r="QOS137" s="373"/>
      <c r="QOU137" s="373"/>
      <c r="QOW137" s="373"/>
      <c r="QOY137" s="373"/>
      <c r="QPA137" s="373"/>
      <c r="QPC137" s="373"/>
      <c r="QPE137" s="373"/>
      <c r="QPG137" s="373"/>
      <c r="QPI137" s="373"/>
      <c r="QPK137" s="373"/>
      <c r="QPM137" s="373"/>
      <c r="QPO137" s="373"/>
      <c r="QPQ137" s="373"/>
      <c r="QPS137" s="373"/>
      <c r="QPU137" s="373"/>
      <c r="QPW137" s="373"/>
      <c r="QPY137" s="373"/>
      <c r="QQA137" s="373"/>
      <c r="QQC137" s="373"/>
      <c r="QQE137" s="373"/>
      <c r="QQG137" s="373"/>
      <c r="QQI137" s="373"/>
      <c r="QQK137" s="373"/>
      <c r="QQM137" s="373"/>
      <c r="QQO137" s="373"/>
      <c r="QQQ137" s="373"/>
      <c r="QQS137" s="373"/>
      <c r="QQU137" s="373"/>
      <c r="QQW137" s="373"/>
      <c r="QQY137" s="373"/>
      <c r="QRA137" s="373"/>
      <c r="QRC137" s="373"/>
      <c r="QRE137" s="373"/>
      <c r="QRG137" s="373"/>
      <c r="QRI137" s="373"/>
      <c r="QRK137" s="373"/>
      <c r="QRM137" s="373"/>
      <c r="QRO137" s="373"/>
      <c r="QRQ137" s="373"/>
      <c r="QRS137" s="373"/>
      <c r="QRU137" s="373"/>
      <c r="QRW137" s="373"/>
      <c r="QRY137" s="373"/>
      <c r="QSA137" s="373"/>
      <c r="QSC137" s="373"/>
      <c r="QSE137" s="373"/>
      <c r="QSG137" s="373"/>
      <c r="QSI137" s="373"/>
      <c r="QSK137" s="373"/>
      <c r="QSM137" s="373"/>
      <c r="QSO137" s="373"/>
      <c r="QSQ137" s="373"/>
      <c r="QSS137" s="373"/>
      <c r="QSU137" s="373"/>
      <c r="QSW137" s="373"/>
      <c r="QSY137" s="373"/>
      <c r="QTA137" s="373"/>
      <c r="QTC137" s="373"/>
      <c r="QTE137" s="373"/>
      <c r="QTG137" s="373"/>
      <c r="QTI137" s="373"/>
      <c r="QTK137" s="373"/>
      <c r="QTM137" s="373"/>
      <c r="QTO137" s="373"/>
      <c r="QTQ137" s="373"/>
      <c r="QTS137" s="373"/>
      <c r="QTU137" s="373"/>
      <c r="QTW137" s="373"/>
      <c r="QTY137" s="373"/>
      <c r="QUA137" s="373"/>
      <c r="QUC137" s="373"/>
      <c r="QUE137" s="373"/>
      <c r="QUG137" s="373"/>
      <c r="QUI137" s="373"/>
      <c r="QUK137" s="373"/>
      <c r="QUM137" s="373"/>
      <c r="QUO137" s="373"/>
      <c r="QUQ137" s="373"/>
      <c r="QUS137" s="373"/>
      <c r="QUU137" s="373"/>
      <c r="QUW137" s="373"/>
      <c r="QUY137" s="373"/>
      <c r="QVA137" s="373"/>
      <c r="QVC137" s="373"/>
      <c r="QVE137" s="373"/>
      <c r="QVG137" s="373"/>
      <c r="QVI137" s="373"/>
      <c r="QVK137" s="373"/>
      <c r="QVM137" s="373"/>
      <c r="QVO137" s="373"/>
      <c r="QVQ137" s="373"/>
      <c r="QVS137" s="373"/>
      <c r="QVU137" s="373"/>
      <c r="QVW137" s="373"/>
      <c r="QVY137" s="373"/>
      <c r="QWA137" s="373"/>
      <c r="QWC137" s="373"/>
      <c r="QWE137" s="373"/>
      <c r="QWG137" s="373"/>
      <c r="QWI137" s="373"/>
      <c r="QWK137" s="373"/>
      <c r="QWM137" s="373"/>
      <c r="QWO137" s="373"/>
      <c r="QWQ137" s="373"/>
      <c r="QWS137" s="373"/>
      <c r="QWU137" s="373"/>
      <c r="QWW137" s="373"/>
      <c r="QWY137" s="373"/>
      <c r="QXA137" s="373"/>
      <c r="QXC137" s="373"/>
      <c r="QXE137" s="373"/>
      <c r="QXG137" s="373"/>
      <c r="QXI137" s="373"/>
      <c r="QXK137" s="373"/>
      <c r="QXM137" s="373"/>
      <c r="QXO137" s="373"/>
      <c r="QXQ137" s="373"/>
      <c r="QXS137" s="373"/>
      <c r="QXU137" s="373"/>
      <c r="QXW137" s="373"/>
      <c r="QXY137" s="373"/>
      <c r="QYA137" s="373"/>
      <c r="QYC137" s="373"/>
      <c r="QYE137" s="373"/>
      <c r="QYG137" s="373"/>
      <c r="QYI137" s="373"/>
      <c r="QYK137" s="373"/>
      <c r="QYM137" s="373"/>
      <c r="QYO137" s="373"/>
      <c r="QYQ137" s="373"/>
      <c r="QYS137" s="373"/>
      <c r="QYU137" s="373"/>
      <c r="QYW137" s="373"/>
      <c r="QYY137" s="373"/>
      <c r="QZA137" s="373"/>
      <c r="QZC137" s="373"/>
      <c r="QZE137" s="373"/>
      <c r="QZG137" s="373"/>
      <c r="QZI137" s="373"/>
      <c r="QZK137" s="373"/>
      <c r="QZM137" s="373"/>
      <c r="QZO137" s="373"/>
      <c r="QZQ137" s="373"/>
      <c r="QZS137" s="373"/>
      <c r="QZU137" s="373"/>
      <c r="QZW137" s="373"/>
      <c r="QZY137" s="373"/>
      <c r="RAA137" s="373"/>
      <c r="RAC137" s="373"/>
      <c r="RAE137" s="373"/>
      <c r="RAG137" s="373"/>
      <c r="RAI137" s="373"/>
      <c r="RAK137" s="373"/>
      <c r="RAM137" s="373"/>
      <c r="RAO137" s="373"/>
      <c r="RAQ137" s="373"/>
      <c r="RAS137" s="373"/>
      <c r="RAU137" s="373"/>
      <c r="RAW137" s="373"/>
      <c r="RAY137" s="373"/>
      <c r="RBA137" s="373"/>
      <c r="RBC137" s="373"/>
      <c r="RBE137" s="373"/>
      <c r="RBG137" s="373"/>
      <c r="RBI137" s="373"/>
      <c r="RBK137" s="373"/>
      <c r="RBM137" s="373"/>
      <c r="RBO137" s="373"/>
      <c r="RBQ137" s="373"/>
      <c r="RBS137" s="373"/>
      <c r="RBU137" s="373"/>
      <c r="RBW137" s="373"/>
      <c r="RBY137" s="373"/>
      <c r="RCA137" s="373"/>
      <c r="RCC137" s="373"/>
      <c r="RCE137" s="373"/>
      <c r="RCG137" s="373"/>
      <c r="RCI137" s="373"/>
      <c r="RCK137" s="373"/>
      <c r="RCM137" s="373"/>
      <c r="RCO137" s="373"/>
      <c r="RCQ137" s="373"/>
      <c r="RCS137" s="373"/>
      <c r="RCU137" s="373"/>
      <c r="RCW137" s="373"/>
      <c r="RCY137" s="373"/>
      <c r="RDA137" s="373"/>
      <c r="RDC137" s="373"/>
      <c r="RDE137" s="373"/>
      <c r="RDG137" s="373"/>
      <c r="RDI137" s="373"/>
      <c r="RDK137" s="373"/>
      <c r="RDM137" s="373"/>
      <c r="RDO137" s="373"/>
      <c r="RDQ137" s="373"/>
      <c r="RDS137" s="373"/>
      <c r="RDU137" s="373"/>
      <c r="RDW137" s="373"/>
      <c r="RDY137" s="373"/>
      <c r="REA137" s="373"/>
      <c r="REC137" s="373"/>
      <c r="REE137" s="373"/>
      <c r="REG137" s="373"/>
      <c r="REI137" s="373"/>
      <c r="REK137" s="373"/>
      <c r="REM137" s="373"/>
      <c r="REO137" s="373"/>
      <c r="REQ137" s="373"/>
      <c r="RES137" s="373"/>
      <c r="REU137" s="373"/>
      <c r="REW137" s="373"/>
      <c r="REY137" s="373"/>
      <c r="RFA137" s="373"/>
      <c r="RFC137" s="373"/>
      <c r="RFE137" s="373"/>
      <c r="RFG137" s="373"/>
      <c r="RFI137" s="373"/>
      <c r="RFK137" s="373"/>
      <c r="RFM137" s="373"/>
      <c r="RFO137" s="373"/>
      <c r="RFQ137" s="373"/>
      <c r="RFS137" s="373"/>
      <c r="RFU137" s="373"/>
      <c r="RFW137" s="373"/>
      <c r="RFY137" s="373"/>
      <c r="RGA137" s="373"/>
      <c r="RGC137" s="373"/>
      <c r="RGE137" s="373"/>
      <c r="RGG137" s="373"/>
      <c r="RGI137" s="373"/>
      <c r="RGK137" s="373"/>
      <c r="RGM137" s="373"/>
      <c r="RGO137" s="373"/>
      <c r="RGQ137" s="373"/>
      <c r="RGS137" s="373"/>
      <c r="RGU137" s="373"/>
      <c r="RGW137" s="373"/>
      <c r="RGY137" s="373"/>
      <c r="RHA137" s="373"/>
      <c r="RHC137" s="373"/>
      <c r="RHE137" s="373"/>
      <c r="RHG137" s="373"/>
      <c r="RHI137" s="373"/>
      <c r="RHK137" s="373"/>
      <c r="RHM137" s="373"/>
      <c r="RHO137" s="373"/>
      <c r="RHQ137" s="373"/>
      <c r="RHS137" s="373"/>
      <c r="RHU137" s="373"/>
      <c r="RHW137" s="373"/>
      <c r="RHY137" s="373"/>
      <c r="RIA137" s="373"/>
      <c r="RIC137" s="373"/>
      <c r="RIE137" s="373"/>
      <c r="RIG137" s="373"/>
      <c r="RII137" s="373"/>
      <c r="RIK137" s="373"/>
      <c r="RIM137" s="373"/>
      <c r="RIO137" s="373"/>
      <c r="RIQ137" s="373"/>
      <c r="RIS137" s="373"/>
      <c r="RIU137" s="373"/>
      <c r="RIW137" s="373"/>
      <c r="RIY137" s="373"/>
      <c r="RJA137" s="373"/>
      <c r="RJC137" s="373"/>
      <c r="RJE137" s="373"/>
      <c r="RJG137" s="373"/>
      <c r="RJI137" s="373"/>
      <c r="RJK137" s="373"/>
      <c r="RJM137" s="373"/>
      <c r="RJO137" s="373"/>
      <c r="RJQ137" s="373"/>
      <c r="RJS137" s="373"/>
      <c r="RJU137" s="373"/>
      <c r="RJW137" s="373"/>
      <c r="RJY137" s="373"/>
      <c r="RKA137" s="373"/>
      <c r="RKC137" s="373"/>
      <c r="RKE137" s="373"/>
      <c r="RKG137" s="373"/>
      <c r="RKI137" s="373"/>
      <c r="RKK137" s="373"/>
      <c r="RKM137" s="373"/>
      <c r="RKO137" s="373"/>
      <c r="RKQ137" s="373"/>
      <c r="RKS137" s="373"/>
      <c r="RKU137" s="373"/>
      <c r="RKW137" s="373"/>
      <c r="RKY137" s="373"/>
      <c r="RLA137" s="373"/>
      <c r="RLC137" s="373"/>
      <c r="RLE137" s="373"/>
      <c r="RLG137" s="373"/>
      <c r="RLI137" s="373"/>
      <c r="RLK137" s="373"/>
      <c r="RLM137" s="373"/>
      <c r="RLO137" s="373"/>
      <c r="RLQ137" s="373"/>
      <c r="RLS137" s="373"/>
      <c r="RLU137" s="373"/>
      <c r="RLW137" s="373"/>
      <c r="RLY137" s="373"/>
      <c r="RMA137" s="373"/>
      <c r="RMC137" s="373"/>
      <c r="RME137" s="373"/>
      <c r="RMG137" s="373"/>
      <c r="RMI137" s="373"/>
      <c r="RMK137" s="373"/>
      <c r="RMM137" s="373"/>
      <c r="RMO137" s="373"/>
      <c r="RMQ137" s="373"/>
      <c r="RMS137" s="373"/>
      <c r="RMU137" s="373"/>
      <c r="RMW137" s="373"/>
      <c r="RMY137" s="373"/>
      <c r="RNA137" s="373"/>
      <c r="RNC137" s="373"/>
      <c r="RNE137" s="373"/>
      <c r="RNG137" s="373"/>
      <c r="RNI137" s="373"/>
      <c r="RNK137" s="373"/>
      <c r="RNM137" s="373"/>
      <c r="RNO137" s="373"/>
      <c r="RNQ137" s="373"/>
      <c r="RNS137" s="373"/>
      <c r="RNU137" s="373"/>
      <c r="RNW137" s="373"/>
      <c r="RNY137" s="373"/>
      <c r="ROA137" s="373"/>
      <c r="ROC137" s="373"/>
      <c r="ROE137" s="373"/>
      <c r="ROG137" s="373"/>
      <c r="ROI137" s="373"/>
      <c r="ROK137" s="373"/>
      <c r="ROM137" s="373"/>
      <c r="ROO137" s="373"/>
      <c r="ROQ137" s="373"/>
      <c r="ROS137" s="373"/>
      <c r="ROU137" s="373"/>
      <c r="ROW137" s="373"/>
      <c r="ROY137" s="373"/>
      <c r="RPA137" s="373"/>
      <c r="RPC137" s="373"/>
      <c r="RPE137" s="373"/>
      <c r="RPG137" s="373"/>
      <c r="RPI137" s="373"/>
      <c r="RPK137" s="373"/>
      <c r="RPM137" s="373"/>
      <c r="RPO137" s="373"/>
      <c r="RPQ137" s="373"/>
      <c r="RPS137" s="373"/>
      <c r="RPU137" s="373"/>
      <c r="RPW137" s="373"/>
      <c r="RPY137" s="373"/>
      <c r="RQA137" s="373"/>
      <c r="RQC137" s="373"/>
      <c r="RQE137" s="373"/>
      <c r="RQG137" s="373"/>
      <c r="RQI137" s="373"/>
      <c r="RQK137" s="373"/>
      <c r="RQM137" s="373"/>
      <c r="RQO137" s="373"/>
      <c r="RQQ137" s="373"/>
      <c r="RQS137" s="373"/>
      <c r="RQU137" s="373"/>
      <c r="RQW137" s="373"/>
      <c r="RQY137" s="373"/>
      <c r="RRA137" s="373"/>
      <c r="RRC137" s="373"/>
      <c r="RRE137" s="373"/>
      <c r="RRG137" s="373"/>
      <c r="RRI137" s="373"/>
      <c r="RRK137" s="373"/>
      <c r="RRM137" s="373"/>
      <c r="RRO137" s="373"/>
      <c r="RRQ137" s="373"/>
      <c r="RRS137" s="373"/>
      <c r="RRU137" s="373"/>
      <c r="RRW137" s="373"/>
      <c r="RRY137" s="373"/>
      <c r="RSA137" s="373"/>
      <c r="RSC137" s="373"/>
      <c r="RSE137" s="373"/>
      <c r="RSG137" s="373"/>
      <c r="RSI137" s="373"/>
      <c r="RSK137" s="373"/>
      <c r="RSM137" s="373"/>
      <c r="RSO137" s="373"/>
      <c r="RSQ137" s="373"/>
      <c r="RSS137" s="373"/>
      <c r="RSU137" s="373"/>
      <c r="RSW137" s="373"/>
      <c r="RSY137" s="373"/>
      <c r="RTA137" s="373"/>
      <c r="RTC137" s="373"/>
      <c r="RTE137" s="373"/>
      <c r="RTG137" s="373"/>
      <c r="RTI137" s="373"/>
      <c r="RTK137" s="373"/>
      <c r="RTM137" s="373"/>
      <c r="RTO137" s="373"/>
      <c r="RTQ137" s="373"/>
      <c r="RTS137" s="373"/>
      <c r="RTU137" s="373"/>
      <c r="RTW137" s="373"/>
      <c r="RTY137" s="373"/>
      <c r="RUA137" s="373"/>
      <c r="RUC137" s="373"/>
      <c r="RUE137" s="373"/>
      <c r="RUG137" s="373"/>
      <c r="RUI137" s="373"/>
      <c r="RUK137" s="373"/>
      <c r="RUM137" s="373"/>
      <c r="RUO137" s="373"/>
      <c r="RUQ137" s="373"/>
      <c r="RUS137" s="373"/>
      <c r="RUU137" s="373"/>
      <c r="RUW137" s="373"/>
      <c r="RUY137" s="373"/>
      <c r="RVA137" s="373"/>
      <c r="RVC137" s="373"/>
      <c r="RVE137" s="373"/>
      <c r="RVG137" s="373"/>
      <c r="RVI137" s="373"/>
      <c r="RVK137" s="373"/>
      <c r="RVM137" s="373"/>
      <c r="RVO137" s="373"/>
      <c r="RVQ137" s="373"/>
      <c r="RVS137" s="373"/>
      <c r="RVU137" s="373"/>
      <c r="RVW137" s="373"/>
      <c r="RVY137" s="373"/>
      <c r="RWA137" s="373"/>
      <c r="RWC137" s="373"/>
      <c r="RWE137" s="373"/>
      <c r="RWG137" s="373"/>
      <c r="RWI137" s="373"/>
      <c r="RWK137" s="373"/>
      <c r="RWM137" s="373"/>
      <c r="RWO137" s="373"/>
      <c r="RWQ137" s="373"/>
      <c r="RWS137" s="373"/>
      <c r="RWU137" s="373"/>
      <c r="RWW137" s="373"/>
      <c r="RWY137" s="373"/>
      <c r="RXA137" s="373"/>
      <c r="RXC137" s="373"/>
      <c r="RXE137" s="373"/>
      <c r="RXG137" s="373"/>
      <c r="RXI137" s="373"/>
      <c r="RXK137" s="373"/>
      <c r="RXM137" s="373"/>
      <c r="RXO137" s="373"/>
      <c r="RXQ137" s="373"/>
      <c r="RXS137" s="373"/>
      <c r="RXU137" s="373"/>
      <c r="RXW137" s="373"/>
      <c r="RXY137" s="373"/>
      <c r="RYA137" s="373"/>
      <c r="RYC137" s="373"/>
      <c r="RYE137" s="373"/>
      <c r="RYG137" s="373"/>
      <c r="RYI137" s="373"/>
      <c r="RYK137" s="373"/>
      <c r="RYM137" s="373"/>
      <c r="RYO137" s="373"/>
      <c r="RYQ137" s="373"/>
      <c r="RYS137" s="373"/>
      <c r="RYU137" s="373"/>
      <c r="RYW137" s="373"/>
      <c r="RYY137" s="373"/>
      <c r="RZA137" s="373"/>
      <c r="RZC137" s="373"/>
      <c r="RZE137" s="373"/>
      <c r="RZG137" s="373"/>
      <c r="RZI137" s="373"/>
      <c r="RZK137" s="373"/>
      <c r="RZM137" s="373"/>
      <c r="RZO137" s="373"/>
      <c r="RZQ137" s="373"/>
      <c r="RZS137" s="373"/>
      <c r="RZU137" s="373"/>
      <c r="RZW137" s="373"/>
      <c r="RZY137" s="373"/>
      <c r="SAA137" s="373"/>
      <c r="SAC137" s="373"/>
      <c r="SAE137" s="373"/>
      <c r="SAG137" s="373"/>
      <c r="SAI137" s="373"/>
      <c r="SAK137" s="373"/>
      <c r="SAM137" s="373"/>
      <c r="SAO137" s="373"/>
      <c r="SAQ137" s="373"/>
      <c r="SAS137" s="373"/>
      <c r="SAU137" s="373"/>
      <c r="SAW137" s="373"/>
      <c r="SAY137" s="373"/>
      <c r="SBA137" s="373"/>
      <c r="SBC137" s="373"/>
      <c r="SBE137" s="373"/>
      <c r="SBG137" s="373"/>
      <c r="SBI137" s="373"/>
      <c r="SBK137" s="373"/>
      <c r="SBM137" s="373"/>
      <c r="SBO137" s="373"/>
      <c r="SBQ137" s="373"/>
      <c r="SBS137" s="373"/>
      <c r="SBU137" s="373"/>
      <c r="SBW137" s="373"/>
      <c r="SBY137" s="373"/>
      <c r="SCA137" s="373"/>
      <c r="SCC137" s="373"/>
      <c r="SCE137" s="373"/>
      <c r="SCG137" s="373"/>
      <c r="SCI137" s="373"/>
      <c r="SCK137" s="373"/>
      <c r="SCM137" s="373"/>
      <c r="SCO137" s="373"/>
      <c r="SCQ137" s="373"/>
      <c r="SCS137" s="373"/>
      <c r="SCU137" s="373"/>
      <c r="SCW137" s="373"/>
      <c r="SCY137" s="373"/>
      <c r="SDA137" s="373"/>
      <c r="SDC137" s="373"/>
      <c r="SDE137" s="373"/>
      <c r="SDG137" s="373"/>
      <c r="SDI137" s="373"/>
      <c r="SDK137" s="373"/>
      <c r="SDM137" s="373"/>
      <c r="SDO137" s="373"/>
      <c r="SDQ137" s="373"/>
      <c r="SDS137" s="373"/>
      <c r="SDU137" s="373"/>
      <c r="SDW137" s="373"/>
      <c r="SDY137" s="373"/>
      <c r="SEA137" s="373"/>
      <c r="SEC137" s="373"/>
      <c r="SEE137" s="373"/>
      <c r="SEG137" s="373"/>
      <c r="SEI137" s="373"/>
      <c r="SEK137" s="373"/>
      <c r="SEM137" s="373"/>
      <c r="SEO137" s="373"/>
      <c r="SEQ137" s="373"/>
      <c r="SES137" s="373"/>
      <c r="SEU137" s="373"/>
      <c r="SEW137" s="373"/>
      <c r="SEY137" s="373"/>
      <c r="SFA137" s="373"/>
      <c r="SFC137" s="373"/>
      <c r="SFE137" s="373"/>
      <c r="SFG137" s="373"/>
      <c r="SFI137" s="373"/>
      <c r="SFK137" s="373"/>
      <c r="SFM137" s="373"/>
      <c r="SFO137" s="373"/>
      <c r="SFQ137" s="373"/>
      <c r="SFS137" s="373"/>
      <c r="SFU137" s="373"/>
      <c r="SFW137" s="373"/>
      <c r="SFY137" s="373"/>
      <c r="SGA137" s="373"/>
      <c r="SGC137" s="373"/>
      <c r="SGE137" s="373"/>
      <c r="SGG137" s="373"/>
      <c r="SGI137" s="373"/>
      <c r="SGK137" s="373"/>
      <c r="SGM137" s="373"/>
      <c r="SGO137" s="373"/>
      <c r="SGQ137" s="373"/>
      <c r="SGS137" s="373"/>
      <c r="SGU137" s="373"/>
      <c r="SGW137" s="373"/>
      <c r="SGY137" s="373"/>
      <c r="SHA137" s="373"/>
      <c r="SHC137" s="373"/>
      <c r="SHE137" s="373"/>
      <c r="SHG137" s="373"/>
      <c r="SHI137" s="373"/>
      <c r="SHK137" s="373"/>
      <c r="SHM137" s="373"/>
      <c r="SHO137" s="373"/>
      <c r="SHQ137" s="373"/>
      <c r="SHS137" s="373"/>
      <c r="SHU137" s="373"/>
      <c r="SHW137" s="373"/>
      <c r="SHY137" s="373"/>
      <c r="SIA137" s="373"/>
      <c r="SIC137" s="373"/>
      <c r="SIE137" s="373"/>
      <c r="SIG137" s="373"/>
      <c r="SII137" s="373"/>
      <c r="SIK137" s="373"/>
      <c r="SIM137" s="373"/>
      <c r="SIO137" s="373"/>
      <c r="SIQ137" s="373"/>
      <c r="SIS137" s="373"/>
      <c r="SIU137" s="373"/>
      <c r="SIW137" s="373"/>
      <c r="SIY137" s="373"/>
      <c r="SJA137" s="373"/>
      <c r="SJC137" s="373"/>
      <c r="SJE137" s="373"/>
      <c r="SJG137" s="373"/>
      <c r="SJI137" s="373"/>
      <c r="SJK137" s="373"/>
      <c r="SJM137" s="373"/>
      <c r="SJO137" s="373"/>
      <c r="SJQ137" s="373"/>
      <c r="SJS137" s="373"/>
      <c r="SJU137" s="373"/>
      <c r="SJW137" s="373"/>
      <c r="SJY137" s="373"/>
      <c r="SKA137" s="373"/>
      <c r="SKC137" s="373"/>
      <c r="SKE137" s="373"/>
      <c r="SKG137" s="373"/>
      <c r="SKI137" s="373"/>
      <c r="SKK137" s="373"/>
      <c r="SKM137" s="373"/>
      <c r="SKO137" s="373"/>
      <c r="SKQ137" s="373"/>
      <c r="SKS137" s="373"/>
      <c r="SKU137" s="373"/>
      <c r="SKW137" s="373"/>
      <c r="SKY137" s="373"/>
      <c r="SLA137" s="373"/>
      <c r="SLC137" s="373"/>
      <c r="SLE137" s="373"/>
      <c r="SLG137" s="373"/>
      <c r="SLI137" s="373"/>
      <c r="SLK137" s="373"/>
      <c r="SLM137" s="373"/>
      <c r="SLO137" s="373"/>
      <c r="SLQ137" s="373"/>
      <c r="SLS137" s="373"/>
      <c r="SLU137" s="373"/>
      <c r="SLW137" s="373"/>
      <c r="SLY137" s="373"/>
      <c r="SMA137" s="373"/>
      <c r="SMC137" s="373"/>
      <c r="SME137" s="373"/>
      <c r="SMG137" s="373"/>
      <c r="SMI137" s="373"/>
      <c r="SMK137" s="373"/>
      <c r="SMM137" s="373"/>
      <c r="SMO137" s="373"/>
      <c r="SMQ137" s="373"/>
      <c r="SMS137" s="373"/>
      <c r="SMU137" s="373"/>
      <c r="SMW137" s="373"/>
      <c r="SMY137" s="373"/>
      <c r="SNA137" s="373"/>
      <c r="SNC137" s="373"/>
      <c r="SNE137" s="373"/>
      <c r="SNG137" s="373"/>
      <c r="SNI137" s="373"/>
      <c r="SNK137" s="373"/>
      <c r="SNM137" s="373"/>
      <c r="SNO137" s="373"/>
      <c r="SNQ137" s="373"/>
      <c r="SNS137" s="373"/>
      <c r="SNU137" s="373"/>
      <c r="SNW137" s="373"/>
      <c r="SNY137" s="373"/>
      <c r="SOA137" s="373"/>
      <c r="SOC137" s="373"/>
      <c r="SOE137" s="373"/>
      <c r="SOG137" s="373"/>
      <c r="SOI137" s="373"/>
      <c r="SOK137" s="373"/>
      <c r="SOM137" s="373"/>
      <c r="SOO137" s="373"/>
      <c r="SOQ137" s="373"/>
      <c r="SOS137" s="373"/>
      <c r="SOU137" s="373"/>
      <c r="SOW137" s="373"/>
      <c r="SOY137" s="373"/>
      <c r="SPA137" s="373"/>
      <c r="SPC137" s="373"/>
      <c r="SPE137" s="373"/>
      <c r="SPG137" s="373"/>
      <c r="SPI137" s="373"/>
      <c r="SPK137" s="373"/>
      <c r="SPM137" s="373"/>
      <c r="SPO137" s="373"/>
      <c r="SPQ137" s="373"/>
      <c r="SPS137" s="373"/>
      <c r="SPU137" s="373"/>
      <c r="SPW137" s="373"/>
      <c r="SPY137" s="373"/>
      <c r="SQA137" s="373"/>
      <c r="SQC137" s="373"/>
      <c r="SQE137" s="373"/>
      <c r="SQG137" s="373"/>
      <c r="SQI137" s="373"/>
      <c r="SQK137" s="373"/>
      <c r="SQM137" s="373"/>
      <c r="SQO137" s="373"/>
      <c r="SQQ137" s="373"/>
      <c r="SQS137" s="373"/>
      <c r="SQU137" s="373"/>
      <c r="SQW137" s="373"/>
      <c r="SQY137" s="373"/>
      <c r="SRA137" s="373"/>
      <c r="SRC137" s="373"/>
      <c r="SRE137" s="373"/>
      <c r="SRG137" s="373"/>
      <c r="SRI137" s="373"/>
      <c r="SRK137" s="373"/>
      <c r="SRM137" s="373"/>
      <c r="SRO137" s="373"/>
      <c r="SRQ137" s="373"/>
      <c r="SRS137" s="373"/>
      <c r="SRU137" s="373"/>
      <c r="SRW137" s="373"/>
      <c r="SRY137" s="373"/>
      <c r="SSA137" s="373"/>
      <c r="SSC137" s="373"/>
      <c r="SSE137" s="373"/>
      <c r="SSG137" s="373"/>
      <c r="SSI137" s="373"/>
      <c r="SSK137" s="373"/>
      <c r="SSM137" s="373"/>
      <c r="SSO137" s="373"/>
      <c r="SSQ137" s="373"/>
      <c r="SSS137" s="373"/>
      <c r="SSU137" s="373"/>
      <c r="SSW137" s="373"/>
      <c r="SSY137" s="373"/>
      <c r="STA137" s="373"/>
      <c r="STC137" s="373"/>
      <c r="STE137" s="373"/>
      <c r="STG137" s="373"/>
      <c r="STI137" s="373"/>
      <c r="STK137" s="373"/>
      <c r="STM137" s="373"/>
      <c r="STO137" s="373"/>
      <c r="STQ137" s="373"/>
      <c r="STS137" s="373"/>
      <c r="STU137" s="373"/>
      <c r="STW137" s="373"/>
      <c r="STY137" s="373"/>
      <c r="SUA137" s="373"/>
      <c r="SUC137" s="373"/>
      <c r="SUE137" s="373"/>
      <c r="SUG137" s="373"/>
      <c r="SUI137" s="373"/>
      <c r="SUK137" s="373"/>
      <c r="SUM137" s="373"/>
      <c r="SUO137" s="373"/>
      <c r="SUQ137" s="373"/>
      <c r="SUS137" s="373"/>
      <c r="SUU137" s="373"/>
      <c r="SUW137" s="373"/>
      <c r="SUY137" s="373"/>
      <c r="SVA137" s="373"/>
      <c r="SVC137" s="373"/>
      <c r="SVE137" s="373"/>
      <c r="SVG137" s="373"/>
      <c r="SVI137" s="373"/>
      <c r="SVK137" s="373"/>
      <c r="SVM137" s="373"/>
      <c r="SVO137" s="373"/>
      <c r="SVQ137" s="373"/>
      <c r="SVS137" s="373"/>
      <c r="SVU137" s="373"/>
      <c r="SVW137" s="373"/>
      <c r="SVY137" s="373"/>
      <c r="SWA137" s="373"/>
      <c r="SWC137" s="373"/>
      <c r="SWE137" s="373"/>
      <c r="SWG137" s="373"/>
      <c r="SWI137" s="373"/>
      <c r="SWK137" s="373"/>
      <c r="SWM137" s="373"/>
      <c r="SWO137" s="373"/>
      <c r="SWQ137" s="373"/>
      <c r="SWS137" s="373"/>
      <c r="SWU137" s="373"/>
      <c r="SWW137" s="373"/>
      <c r="SWY137" s="373"/>
      <c r="SXA137" s="373"/>
      <c r="SXC137" s="373"/>
      <c r="SXE137" s="373"/>
      <c r="SXG137" s="373"/>
      <c r="SXI137" s="373"/>
      <c r="SXK137" s="373"/>
      <c r="SXM137" s="373"/>
      <c r="SXO137" s="373"/>
      <c r="SXQ137" s="373"/>
      <c r="SXS137" s="373"/>
      <c r="SXU137" s="373"/>
      <c r="SXW137" s="373"/>
      <c r="SXY137" s="373"/>
      <c r="SYA137" s="373"/>
      <c r="SYC137" s="373"/>
      <c r="SYE137" s="373"/>
      <c r="SYG137" s="373"/>
      <c r="SYI137" s="373"/>
      <c r="SYK137" s="373"/>
      <c r="SYM137" s="373"/>
      <c r="SYO137" s="373"/>
      <c r="SYQ137" s="373"/>
      <c r="SYS137" s="373"/>
      <c r="SYU137" s="373"/>
      <c r="SYW137" s="373"/>
      <c r="SYY137" s="373"/>
      <c r="SZA137" s="373"/>
      <c r="SZC137" s="373"/>
      <c r="SZE137" s="373"/>
      <c r="SZG137" s="373"/>
      <c r="SZI137" s="373"/>
      <c r="SZK137" s="373"/>
      <c r="SZM137" s="373"/>
      <c r="SZO137" s="373"/>
      <c r="SZQ137" s="373"/>
      <c r="SZS137" s="373"/>
      <c r="SZU137" s="373"/>
      <c r="SZW137" s="373"/>
      <c r="SZY137" s="373"/>
      <c r="TAA137" s="373"/>
      <c r="TAC137" s="373"/>
      <c r="TAE137" s="373"/>
      <c r="TAG137" s="373"/>
      <c r="TAI137" s="373"/>
      <c r="TAK137" s="373"/>
      <c r="TAM137" s="373"/>
      <c r="TAO137" s="373"/>
      <c r="TAQ137" s="373"/>
      <c r="TAS137" s="373"/>
      <c r="TAU137" s="373"/>
      <c r="TAW137" s="373"/>
      <c r="TAY137" s="373"/>
      <c r="TBA137" s="373"/>
      <c r="TBC137" s="373"/>
      <c r="TBE137" s="373"/>
      <c r="TBG137" s="373"/>
      <c r="TBI137" s="373"/>
      <c r="TBK137" s="373"/>
      <c r="TBM137" s="373"/>
      <c r="TBO137" s="373"/>
      <c r="TBQ137" s="373"/>
      <c r="TBS137" s="373"/>
      <c r="TBU137" s="373"/>
      <c r="TBW137" s="373"/>
      <c r="TBY137" s="373"/>
      <c r="TCA137" s="373"/>
      <c r="TCC137" s="373"/>
      <c r="TCE137" s="373"/>
      <c r="TCG137" s="373"/>
      <c r="TCI137" s="373"/>
      <c r="TCK137" s="373"/>
      <c r="TCM137" s="373"/>
      <c r="TCO137" s="373"/>
      <c r="TCQ137" s="373"/>
      <c r="TCS137" s="373"/>
      <c r="TCU137" s="373"/>
      <c r="TCW137" s="373"/>
      <c r="TCY137" s="373"/>
      <c r="TDA137" s="373"/>
      <c r="TDC137" s="373"/>
      <c r="TDE137" s="373"/>
      <c r="TDG137" s="373"/>
      <c r="TDI137" s="373"/>
      <c r="TDK137" s="373"/>
      <c r="TDM137" s="373"/>
      <c r="TDO137" s="373"/>
      <c r="TDQ137" s="373"/>
      <c r="TDS137" s="373"/>
      <c r="TDU137" s="373"/>
      <c r="TDW137" s="373"/>
      <c r="TDY137" s="373"/>
      <c r="TEA137" s="373"/>
      <c r="TEC137" s="373"/>
      <c r="TEE137" s="373"/>
      <c r="TEG137" s="373"/>
      <c r="TEI137" s="373"/>
      <c r="TEK137" s="373"/>
      <c r="TEM137" s="373"/>
      <c r="TEO137" s="373"/>
      <c r="TEQ137" s="373"/>
      <c r="TES137" s="373"/>
      <c r="TEU137" s="373"/>
      <c r="TEW137" s="373"/>
      <c r="TEY137" s="373"/>
      <c r="TFA137" s="373"/>
      <c r="TFC137" s="373"/>
      <c r="TFE137" s="373"/>
      <c r="TFG137" s="373"/>
      <c r="TFI137" s="373"/>
      <c r="TFK137" s="373"/>
      <c r="TFM137" s="373"/>
      <c r="TFO137" s="373"/>
      <c r="TFQ137" s="373"/>
      <c r="TFS137" s="373"/>
      <c r="TFU137" s="373"/>
      <c r="TFW137" s="373"/>
      <c r="TFY137" s="373"/>
      <c r="TGA137" s="373"/>
      <c r="TGC137" s="373"/>
      <c r="TGE137" s="373"/>
      <c r="TGG137" s="373"/>
      <c r="TGI137" s="373"/>
      <c r="TGK137" s="373"/>
      <c r="TGM137" s="373"/>
      <c r="TGO137" s="373"/>
      <c r="TGQ137" s="373"/>
      <c r="TGS137" s="373"/>
      <c r="TGU137" s="373"/>
      <c r="TGW137" s="373"/>
      <c r="TGY137" s="373"/>
      <c r="THA137" s="373"/>
      <c r="THC137" s="373"/>
      <c r="THE137" s="373"/>
      <c r="THG137" s="373"/>
      <c r="THI137" s="373"/>
      <c r="THK137" s="373"/>
      <c r="THM137" s="373"/>
      <c r="THO137" s="373"/>
      <c r="THQ137" s="373"/>
      <c r="THS137" s="373"/>
      <c r="THU137" s="373"/>
      <c r="THW137" s="373"/>
      <c r="THY137" s="373"/>
      <c r="TIA137" s="373"/>
      <c r="TIC137" s="373"/>
      <c r="TIE137" s="373"/>
      <c r="TIG137" s="373"/>
      <c r="TII137" s="373"/>
      <c r="TIK137" s="373"/>
      <c r="TIM137" s="373"/>
      <c r="TIO137" s="373"/>
      <c r="TIQ137" s="373"/>
      <c r="TIS137" s="373"/>
      <c r="TIU137" s="373"/>
      <c r="TIW137" s="373"/>
      <c r="TIY137" s="373"/>
      <c r="TJA137" s="373"/>
      <c r="TJC137" s="373"/>
      <c r="TJE137" s="373"/>
      <c r="TJG137" s="373"/>
      <c r="TJI137" s="373"/>
      <c r="TJK137" s="373"/>
      <c r="TJM137" s="373"/>
      <c r="TJO137" s="373"/>
      <c r="TJQ137" s="373"/>
      <c r="TJS137" s="373"/>
      <c r="TJU137" s="373"/>
      <c r="TJW137" s="373"/>
      <c r="TJY137" s="373"/>
      <c r="TKA137" s="373"/>
      <c r="TKC137" s="373"/>
      <c r="TKE137" s="373"/>
      <c r="TKG137" s="373"/>
      <c r="TKI137" s="373"/>
      <c r="TKK137" s="373"/>
      <c r="TKM137" s="373"/>
      <c r="TKO137" s="373"/>
      <c r="TKQ137" s="373"/>
      <c r="TKS137" s="373"/>
      <c r="TKU137" s="373"/>
      <c r="TKW137" s="373"/>
      <c r="TKY137" s="373"/>
      <c r="TLA137" s="373"/>
      <c r="TLC137" s="373"/>
      <c r="TLE137" s="373"/>
      <c r="TLG137" s="373"/>
      <c r="TLI137" s="373"/>
      <c r="TLK137" s="373"/>
      <c r="TLM137" s="373"/>
      <c r="TLO137" s="373"/>
      <c r="TLQ137" s="373"/>
      <c r="TLS137" s="373"/>
      <c r="TLU137" s="373"/>
      <c r="TLW137" s="373"/>
      <c r="TLY137" s="373"/>
      <c r="TMA137" s="373"/>
      <c r="TMC137" s="373"/>
      <c r="TME137" s="373"/>
      <c r="TMG137" s="373"/>
      <c r="TMI137" s="373"/>
      <c r="TMK137" s="373"/>
      <c r="TMM137" s="373"/>
      <c r="TMO137" s="373"/>
      <c r="TMQ137" s="373"/>
      <c r="TMS137" s="373"/>
      <c r="TMU137" s="373"/>
      <c r="TMW137" s="373"/>
      <c r="TMY137" s="373"/>
      <c r="TNA137" s="373"/>
      <c r="TNC137" s="373"/>
      <c r="TNE137" s="373"/>
      <c r="TNG137" s="373"/>
      <c r="TNI137" s="373"/>
      <c r="TNK137" s="373"/>
      <c r="TNM137" s="373"/>
      <c r="TNO137" s="373"/>
      <c r="TNQ137" s="373"/>
      <c r="TNS137" s="373"/>
      <c r="TNU137" s="373"/>
      <c r="TNW137" s="373"/>
      <c r="TNY137" s="373"/>
      <c r="TOA137" s="373"/>
      <c r="TOC137" s="373"/>
      <c r="TOE137" s="373"/>
      <c r="TOG137" s="373"/>
      <c r="TOI137" s="373"/>
      <c r="TOK137" s="373"/>
      <c r="TOM137" s="373"/>
      <c r="TOO137" s="373"/>
      <c r="TOQ137" s="373"/>
      <c r="TOS137" s="373"/>
      <c r="TOU137" s="373"/>
      <c r="TOW137" s="373"/>
      <c r="TOY137" s="373"/>
      <c r="TPA137" s="373"/>
      <c r="TPC137" s="373"/>
      <c r="TPE137" s="373"/>
      <c r="TPG137" s="373"/>
      <c r="TPI137" s="373"/>
      <c r="TPK137" s="373"/>
      <c r="TPM137" s="373"/>
      <c r="TPO137" s="373"/>
      <c r="TPQ137" s="373"/>
      <c r="TPS137" s="373"/>
      <c r="TPU137" s="373"/>
      <c r="TPW137" s="373"/>
      <c r="TPY137" s="373"/>
      <c r="TQA137" s="373"/>
      <c r="TQC137" s="373"/>
      <c r="TQE137" s="373"/>
      <c r="TQG137" s="373"/>
      <c r="TQI137" s="373"/>
      <c r="TQK137" s="373"/>
      <c r="TQM137" s="373"/>
      <c r="TQO137" s="373"/>
      <c r="TQQ137" s="373"/>
      <c r="TQS137" s="373"/>
      <c r="TQU137" s="373"/>
      <c r="TQW137" s="373"/>
      <c r="TQY137" s="373"/>
      <c r="TRA137" s="373"/>
      <c r="TRC137" s="373"/>
      <c r="TRE137" s="373"/>
      <c r="TRG137" s="373"/>
      <c r="TRI137" s="373"/>
      <c r="TRK137" s="373"/>
      <c r="TRM137" s="373"/>
      <c r="TRO137" s="373"/>
      <c r="TRQ137" s="373"/>
      <c r="TRS137" s="373"/>
      <c r="TRU137" s="373"/>
      <c r="TRW137" s="373"/>
      <c r="TRY137" s="373"/>
      <c r="TSA137" s="373"/>
      <c r="TSC137" s="373"/>
      <c r="TSE137" s="373"/>
      <c r="TSG137" s="373"/>
      <c r="TSI137" s="373"/>
      <c r="TSK137" s="373"/>
      <c r="TSM137" s="373"/>
      <c r="TSO137" s="373"/>
      <c r="TSQ137" s="373"/>
      <c r="TSS137" s="373"/>
      <c r="TSU137" s="373"/>
      <c r="TSW137" s="373"/>
      <c r="TSY137" s="373"/>
      <c r="TTA137" s="373"/>
      <c r="TTC137" s="373"/>
      <c r="TTE137" s="373"/>
      <c r="TTG137" s="373"/>
      <c r="TTI137" s="373"/>
      <c r="TTK137" s="373"/>
      <c r="TTM137" s="373"/>
      <c r="TTO137" s="373"/>
      <c r="TTQ137" s="373"/>
      <c r="TTS137" s="373"/>
      <c r="TTU137" s="373"/>
      <c r="TTW137" s="373"/>
      <c r="TTY137" s="373"/>
      <c r="TUA137" s="373"/>
      <c r="TUC137" s="373"/>
      <c r="TUE137" s="373"/>
      <c r="TUG137" s="373"/>
      <c r="TUI137" s="373"/>
      <c r="TUK137" s="373"/>
      <c r="TUM137" s="373"/>
      <c r="TUO137" s="373"/>
      <c r="TUQ137" s="373"/>
      <c r="TUS137" s="373"/>
      <c r="TUU137" s="373"/>
      <c r="TUW137" s="373"/>
      <c r="TUY137" s="373"/>
      <c r="TVA137" s="373"/>
      <c r="TVC137" s="373"/>
      <c r="TVE137" s="373"/>
      <c r="TVG137" s="373"/>
      <c r="TVI137" s="373"/>
      <c r="TVK137" s="373"/>
      <c r="TVM137" s="373"/>
      <c r="TVO137" s="373"/>
      <c r="TVQ137" s="373"/>
      <c r="TVS137" s="373"/>
      <c r="TVU137" s="373"/>
      <c r="TVW137" s="373"/>
      <c r="TVY137" s="373"/>
      <c r="TWA137" s="373"/>
      <c r="TWC137" s="373"/>
      <c r="TWE137" s="373"/>
      <c r="TWG137" s="373"/>
      <c r="TWI137" s="373"/>
      <c r="TWK137" s="373"/>
      <c r="TWM137" s="373"/>
      <c r="TWO137" s="373"/>
      <c r="TWQ137" s="373"/>
      <c r="TWS137" s="373"/>
      <c r="TWU137" s="373"/>
      <c r="TWW137" s="373"/>
      <c r="TWY137" s="373"/>
      <c r="TXA137" s="373"/>
      <c r="TXC137" s="373"/>
      <c r="TXE137" s="373"/>
      <c r="TXG137" s="373"/>
      <c r="TXI137" s="373"/>
      <c r="TXK137" s="373"/>
      <c r="TXM137" s="373"/>
      <c r="TXO137" s="373"/>
      <c r="TXQ137" s="373"/>
      <c r="TXS137" s="373"/>
      <c r="TXU137" s="373"/>
      <c r="TXW137" s="373"/>
      <c r="TXY137" s="373"/>
      <c r="TYA137" s="373"/>
      <c r="TYC137" s="373"/>
      <c r="TYE137" s="373"/>
      <c r="TYG137" s="373"/>
      <c r="TYI137" s="373"/>
      <c r="TYK137" s="373"/>
      <c r="TYM137" s="373"/>
      <c r="TYO137" s="373"/>
      <c r="TYQ137" s="373"/>
      <c r="TYS137" s="373"/>
      <c r="TYU137" s="373"/>
      <c r="TYW137" s="373"/>
      <c r="TYY137" s="373"/>
      <c r="TZA137" s="373"/>
      <c r="TZC137" s="373"/>
      <c r="TZE137" s="373"/>
      <c r="TZG137" s="373"/>
      <c r="TZI137" s="373"/>
      <c r="TZK137" s="373"/>
      <c r="TZM137" s="373"/>
      <c r="TZO137" s="373"/>
      <c r="TZQ137" s="373"/>
      <c r="TZS137" s="373"/>
      <c r="TZU137" s="373"/>
      <c r="TZW137" s="373"/>
      <c r="TZY137" s="373"/>
      <c r="UAA137" s="373"/>
      <c r="UAC137" s="373"/>
      <c r="UAE137" s="373"/>
      <c r="UAG137" s="373"/>
      <c r="UAI137" s="373"/>
      <c r="UAK137" s="373"/>
      <c r="UAM137" s="373"/>
      <c r="UAO137" s="373"/>
      <c r="UAQ137" s="373"/>
      <c r="UAS137" s="373"/>
      <c r="UAU137" s="373"/>
      <c r="UAW137" s="373"/>
      <c r="UAY137" s="373"/>
      <c r="UBA137" s="373"/>
      <c r="UBC137" s="373"/>
      <c r="UBE137" s="373"/>
      <c r="UBG137" s="373"/>
      <c r="UBI137" s="373"/>
      <c r="UBK137" s="373"/>
      <c r="UBM137" s="373"/>
      <c r="UBO137" s="373"/>
      <c r="UBQ137" s="373"/>
      <c r="UBS137" s="373"/>
      <c r="UBU137" s="373"/>
      <c r="UBW137" s="373"/>
      <c r="UBY137" s="373"/>
      <c r="UCA137" s="373"/>
      <c r="UCC137" s="373"/>
      <c r="UCE137" s="373"/>
      <c r="UCG137" s="373"/>
      <c r="UCI137" s="373"/>
      <c r="UCK137" s="373"/>
      <c r="UCM137" s="373"/>
      <c r="UCO137" s="373"/>
      <c r="UCQ137" s="373"/>
      <c r="UCS137" s="373"/>
      <c r="UCU137" s="373"/>
      <c r="UCW137" s="373"/>
      <c r="UCY137" s="373"/>
      <c r="UDA137" s="373"/>
      <c r="UDC137" s="373"/>
      <c r="UDE137" s="373"/>
      <c r="UDG137" s="373"/>
      <c r="UDI137" s="373"/>
      <c r="UDK137" s="373"/>
      <c r="UDM137" s="373"/>
      <c r="UDO137" s="373"/>
      <c r="UDQ137" s="373"/>
      <c r="UDS137" s="373"/>
      <c r="UDU137" s="373"/>
      <c r="UDW137" s="373"/>
      <c r="UDY137" s="373"/>
      <c r="UEA137" s="373"/>
      <c r="UEC137" s="373"/>
      <c r="UEE137" s="373"/>
      <c r="UEG137" s="373"/>
      <c r="UEI137" s="373"/>
      <c r="UEK137" s="373"/>
      <c r="UEM137" s="373"/>
      <c r="UEO137" s="373"/>
      <c r="UEQ137" s="373"/>
      <c r="UES137" s="373"/>
      <c r="UEU137" s="373"/>
      <c r="UEW137" s="373"/>
      <c r="UEY137" s="373"/>
      <c r="UFA137" s="373"/>
      <c r="UFC137" s="373"/>
      <c r="UFE137" s="373"/>
      <c r="UFG137" s="373"/>
      <c r="UFI137" s="373"/>
      <c r="UFK137" s="373"/>
      <c r="UFM137" s="373"/>
      <c r="UFO137" s="373"/>
      <c r="UFQ137" s="373"/>
      <c r="UFS137" s="373"/>
      <c r="UFU137" s="373"/>
      <c r="UFW137" s="373"/>
      <c r="UFY137" s="373"/>
      <c r="UGA137" s="373"/>
      <c r="UGC137" s="373"/>
      <c r="UGE137" s="373"/>
      <c r="UGG137" s="373"/>
      <c r="UGI137" s="373"/>
      <c r="UGK137" s="373"/>
      <c r="UGM137" s="373"/>
      <c r="UGO137" s="373"/>
      <c r="UGQ137" s="373"/>
      <c r="UGS137" s="373"/>
      <c r="UGU137" s="373"/>
      <c r="UGW137" s="373"/>
      <c r="UGY137" s="373"/>
      <c r="UHA137" s="373"/>
      <c r="UHC137" s="373"/>
      <c r="UHE137" s="373"/>
      <c r="UHG137" s="373"/>
      <c r="UHI137" s="373"/>
      <c r="UHK137" s="373"/>
      <c r="UHM137" s="373"/>
      <c r="UHO137" s="373"/>
      <c r="UHQ137" s="373"/>
      <c r="UHS137" s="373"/>
      <c r="UHU137" s="373"/>
      <c r="UHW137" s="373"/>
      <c r="UHY137" s="373"/>
      <c r="UIA137" s="373"/>
      <c r="UIC137" s="373"/>
      <c r="UIE137" s="373"/>
      <c r="UIG137" s="373"/>
      <c r="UII137" s="373"/>
      <c r="UIK137" s="373"/>
      <c r="UIM137" s="373"/>
      <c r="UIO137" s="373"/>
      <c r="UIQ137" s="373"/>
      <c r="UIS137" s="373"/>
      <c r="UIU137" s="373"/>
      <c r="UIW137" s="373"/>
      <c r="UIY137" s="373"/>
      <c r="UJA137" s="373"/>
      <c r="UJC137" s="373"/>
      <c r="UJE137" s="373"/>
      <c r="UJG137" s="373"/>
      <c r="UJI137" s="373"/>
      <c r="UJK137" s="373"/>
      <c r="UJM137" s="373"/>
      <c r="UJO137" s="373"/>
      <c r="UJQ137" s="373"/>
      <c r="UJS137" s="373"/>
      <c r="UJU137" s="373"/>
      <c r="UJW137" s="373"/>
      <c r="UJY137" s="373"/>
      <c r="UKA137" s="373"/>
      <c r="UKC137" s="373"/>
      <c r="UKE137" s="373"/>
      <c r="UKG137" s="373"/>
      <c r="UKI137" s="373"/>
      <c r="UKK137" s="373"/>
      <c r="UKM137" s="373"/>
      <c r="UKO137" s="373"/>
      <c r="UKQ137" s="373"/>
      <c r="UKS137" s="373"/>
      <c r="UKU137" s="373"/>
      <c r="UKW137" s="373"/>
      <c r="UKY137" s="373"/>
      <c r="ULA137" s="373"/>
      <c r="ULC137" s="373"/>
      <c r="ULE137" s="373"/>
      <c r="ULG137" s="373"/>
      <c r="ULI137" s="373"/>
      <c r="ULK137" s="373"/>
      <c r="ULM137" s="373"/>
      <c r="ULO137" s="373"/>
      <c r="ULQ137" s="373"/>
      <c r="ULS137" s="373"/>
      <c r="ULU137" s="373"/>
      <c r="ULW137" s="373"/>
      <c r="ULY137" s="373"/>
      <c r="UMA137" s="373"/>
      <c r="UMC137" s="373"/>
      <c r="UME137" s="373"/>
      <c r="UMG137" s="373"/>
      <c r="UMI137" s="373"/>
      <c r="UMK137" s="373"/>
      <c r="UMM137" s="373"/>
      <c r="UMO137" s="373"/>
      <c r="UMQ137" s="373"/>
      <c r="UMS137" s="373"/>
      <c r="UMU137" s="373"/>
      <c r="UMW137" s="373"/>
      <c r="UMY137" s="373"/>
      <c r="UNA137" s="373"/>
      <c r="UNC137" s="373"/>
      <c r="UNE137" s="373"/>
      <c r="UNG137" s="373"/>
      <c r="UNI137" s="373"/>
      <c r="UNK137" s="373"/>
      <c r="UNM137" s="373"/>
      <c r="UNO137" s="373"/>
      <c r="UNQ137" s="373"/>
      <c r="UNS137" s="373"/>
      <c r="UNU137" s="373"/>
      <c r="UNW137" s="373"/>
      <c r="UNY137" s="373"/>
      <c r="UOA137" s="373"/>
      <c r="UOC137" s="373"/>
      <c r="UOE137" s="373"/>
      <c r="UOG137" s="373"/>
      <c r="UOI137" s="373"/>
      <c r="UOK137" s="373"/>
      <c r="UOM137" s="373"/>
      <c r="UOO137" s="373"/>
      <c r="UOQ137" s="373"/>
      <c r="UOS137" s="373"/>
      <c r="UOU137" s="373"/>
      <c r="UOW137" s="373"/>
      <c r="UOY137" s="373"/>
      <c r="UPA137" s="373"/>
      <c r="UPC137" s="373"/>
      <c r="UPE137" s="373"/>
      <c r="UPG137" s="373"/>
      <c r="UPI137" s="373"/>
      <c r="UPK137" s="373"/>
      <c r="UPM137" s="373"/>
      <c r="UPO137" s="373"/>
      <c r="UPQ137" s="373"/>
      <c r="UPS137" s="373"/>
      <c r="UPU137" s="373"/>
      <c r="UPW137" s="373"/>
      <c r="UPY137" s="373"/>
      <c r="UQA137" s="373"/>
      <c r="UQC137" s="373"/>
      <c r="UQE137" s="373"/>
      <c r="UQG137" s="373"/>
      <c r="UQI137" s="373"/>
      <c r="UQK137" s="373"/>
      <c r="UQM137" s="373"/>
      <c r="UQO137" s="373"/>
      <c r="UQQ137" s="373"/>
      <c r="UQS137" s="373"/>
      <c r="UQU137" s="373"/>
      <c r="UQW137" s="373"/>
      <c r="UQY137" s="373"/>
      <c r="URA137" s="373"/>
      <c r="URC137" s="373"/>
      <c r="URE137" s="373"/>
      <c r="URG137" s="373"/>
      <c r="URI137" s="373"/>
      <c r="URK137" s="373"/>
      <c r="URM137" s="373"/>
      <c r="URO137" s="373"/>
      <c r="URQ137" s="373"/>
      <c r="URS137" s="373"/>
      <c r="URU137" s="373"/>
      <c r="URW137" s="373"/>
      <c r="URY137" s="373"/>
      <c r="USA137" s="373"/>
      <c r="USC137" s="373"/>
      <c r="USE137" s="373"/>
      <c r="USG137" s="373"/>
      <c r="USI137" s="373"/>
      <c r="USK137" s="373"/>
      <c r="USM137" s="373"/>
      <c r="USO137" s="373"/>
      <c r="USQ137" s="373"/>
      <c r="USS137" s="373"/>
      <c r="USU137" s="373"/>
      <c r="USW137" s="373"/>
      <c r="USY137" s="373"/>
      <c r="UTA137" s="373"/>
      <c r="UTC137" s="373"/>
      <c r="UTE137" s="373"/>
      <c r="UTG137" s="373"/>
      <c r="UTI137" s="373"/>
      <c r="UTK137" s="373"/>
      <c r="UTM137" s="373"/>
      <c r="UTO137" s="373"/>
      <c r="UTQ137" s="373"/>
      <c r="UTS137" s="373"/>
      <c r="UTU137" s="373"/>
      <c r="UTW137" s="373"/>
      <c r="UTY137" s="373"/>
      <c r="UUA137" s="373"/>
      <c r="UUC137" s="373"/>
      <c r="UUE137" s="373"/>
      <c r="UUG137" s="373"/>
      <c r="UUI137" s="373"/>
      <c r="UUK137" s="373"/>
      <c r="UUM137" s="373"/>
      <c r="UUO137" s="373"/>
      <c r="UUQ137" s="373"/>
      <c r="UUS137" s="373"/>
      <c r="UUU137" s="373"/>
      <c r="UUW137" s="373"/>
      <c r="UUY137" s="373"/>
      <c r="UVA137" s="373"/>
      <c r="UVC137" s="373"/>
      <c r="UVE137" s="373"/>
      <c r="UVG137" s="373"/>
      <c r="UVI137" s="373"/>
      <c r="UVK137" s="373"/>
      <c r="UVM137" s="373"/>
      <c r="UVO137" s="373"/>
      <c r="UVQ137" s="373"/>
      <c r="UVS137" s="373"/>
      <c r="UVU137" s="373"/>
      <c r="UVW137" s="373"/>
      <c r="UVY137" s="373"/>
      <c r="UWA137" s="373"/>
      <c r="UWC137" s="373"/>
      <c r="UWE137" s="373"/>
      <c r="UWG137" s="373"/>
      <c r="UWI137" s="373"/>
      <c r="UWK137" s="373"/>
      <c r="UWM137" s="373"/>
      <c r="UWO137" s="373"/>
      <c r="UWQ137" s="373"/>
      <c r="UWS137" s="373"/>
      <c r="UWU137" s="373"/>
      <c r="UWW137" s="373"/>
      <c r="UWY137" s="373"/>
      <c r="UXA137" s="373"/>
      <c r="UXC137" s="373"/>
      <c r="UXE137" s="373"/>
      <c r="UXG137" s="373"/>
      <c r="UXI137" s="373"/>
      <c r="UXK137" s="373"/>
      <c r="UXM137" s="373"/>
      <c r="UXO137" s="373"/>
      <c r="UXQ137" s="373"/>
      <c r="UXS137" s="373"/>
      <c r="UXU137" s="373"/>
      <c r="UXW137" s="373"/>
      <c r="UXY137" s="373"/>
      <c r="UYA137" s="373"/>
      <c r="UYC137" s="373"/>
      <c r="UYE137" s="373"/>
      <c r="UYG137" s="373"/>
      <c r="UYI137" s="373"/>
      <c r="UYK137" s="373"/>
      <c r="UYM137" s="373"/>
      <c r="UYO137" s="373"/>
      <c r="UYQ137" s="373"/>
      <c r="UYS137" s="373"/>
      <c r="UYU137" s="373"/>
      <c r="UYW137" s="373"/>
      <c r="UYY137" s="373"/>
      <c r="UZA137" s="373"/>
      <c r="UZC137" s="373"/>
      <c r="UZE137" s="373"/>
      <c r="UZG137" s="373"/>
      <c r="UZI137" s="373"/>
      <c r="UZK137" s="373"/>
      <c r="UZM137" s="373"/>
      <c r="UZO137" s="373"/>
      <c r="UZQ137" s="373"/>
      <c r="UZS137" s="373"/>
      <c r="UZU137" s="373"/>
      <c r="UZW137" s="373"/>
      <c r="UZY137" s="373"/>
      <c r="VAA137" s="373"/>
      <c r="VAC137" s="373"/>
      <c r="VAE137" s="373"/>
      <c r="VAG137" s="373"/>
      <c r="VAI137" s="373"/>
      <c r="VAK137" s="373"/>
      <c r="VAM137" s="373"/>
      <c r="VAO137" s="373"/>
      <c r="VAQ137" s="373"/>
      <c r="VAS137" s="373"/>
      <c r="VAU137" s="373"/>
      <c r="VAW137" s="373"/>
      <c r="VAY137" s="373"/>
      <c r="VBA137" s="373"/>
      <c r="VBC137" s="373"/>
      <c r="VBE137" s="373"/>
      <c r="VBG137" s="373"/>
      <c r="VBI137" s="373"/>
      <c r="VBK137" s="373"/>
      <c r="VBM137" s="373"/>
      <c r="VBO137" s="373"/>
      <c r="VBQ137" s="373"/>
      <c r="VBS137" s="373"/>
      <c r="VBU137" s="373"/>
      <c r="VBW137" s="373"/>
      <c r="VBY137" s="373"/>
      <c r="VCA137" s="373"/>
      <c r="VCC137" s="373"/>
      <c r="VCE137" s="373"/>
      <c r="VCG137" s="373"/>
      <c r="VCI137" s="373"/>
      <c r="VCK137" s="373"/>
      <c r="VCM137" s="373"/>
      <c r="VCO137" s="373"/>
      <c r="VCQ137" s="373"/>
      <c r="VCS137" s="373"/>
      <c r="VCU137" s="373"/>
      <c r="VCW137" s="373"/>
      <c r="VCY137" s="373"/>
      <c r="VDA137" s="373"/>
      <c r="VDC137" s="373"/>
      <c r="VDE137" s="373"/>
      <c r="VDG137" s="373"/>
      <c r="VDI137" s="373"/>
      <c r="VDK137" s="373"/>
      <c r="VDM137" s="373"/>
      <c r="VDO137" s="373"/>
      <c r="VDQ137" s="373"/>
      <c r="VDS137" s="373"/>
      <c r="VDU137" s="373"/>
      <c r="VDW137" s="373"/>
      <c r="VDY137" s="373"/>
      <c r="VEA137" s="373"/>
      <c r="VEC137" s="373"/>
      <c r="VEE137" s="373"/>
      <c r="VEG137" s="373"/>
      <c r="VEI137" s="373"/>
      <c r="VEK137" s="373"/>
      <c r="VEM137" s="373"/>
      <c r="VEO137" s="373"/>
      <c r="VEQ137" s="373"/>
      <c r="VES137" s="373"/>
      <c r="VEU137" s="373"/>
      <c r="VEW137" s="373"/>
      <c r="VEY137" s="373"/>
      <c r="VFA137" s="373"/>
      <c r="VFC137" s="373"/>
      <c r="VFE137" s="373"/>
      <c r="VFG137" s="373"/>
      <c r="VFI137" s="373"/>
      <c r="VFK137" s="373"/>
      <c r="VFM137" s="373"/>
      <c r="VFO137" s="373"/>
      <c r="VFQ137" s="373"/>
      <c r="VFS137" s="373"/>
      <c r="VFU137" s="373"/>
      <c r="VFW137" s="373"/>
      <c r="VFY137" s="373"/>
      <c r="VGA137" s="373"/>
      <c r="VGC137" s="373"/>
      <c r="VGE137" s="373"/>
      <c r="VGG137" s="373"/>
      <c r="VGI137" s="373"/>
      <c r="VGK137" s="373"/>
      <c r="VGM137" s="373"/>
      <c r="VGO137" s="373"/>
      <c r="VGQ137" s="373"/>
      <c r="VGS137" s="373"/>
      <c r="VGU137" s="373"/>
      <c r="VGW137" s="373"/>
      <c r="VGY137" s="373"/>
      <c r="VHA137" s="373"/>
      <c r="VHC137" s="373"/>
      <c r="VHE137" s="373"/>
      <c r="VHG137" s="373"/>
      <c r="VHI137" s="373"/>
      <c r="VHK137" s="373"/>
      <c r="VHM137" s="373"/>
      <c r="VHO137" s="373"/>
      <c r="VHQ137" s="373"/>
      <c r="VHS137" s="373"/>
      <c r="VHU137" s="373"/>
      <c r="VHW137" s="373"/>
      <c r="VHY137" s="373"/>
      <c r="VIA137" s="373"/>
      <c r="VIC137" s="373"/>
      <c r="VIE137" s="373"/>
      <c r="VIG137" s="373"/>
      <c r="VII137" s="373"/>
      <c r="VIK137" s="373"/>
      <c r="VIM137" s="373"/>
      <c r="VIO137" s="373"/>
      <c r="VIQ137" s="373"/>
      <c r="VIS137" s="373"/>
      <c r="VIU137" s="373"/>
      <c r="VIW137" s="373"/>
      <c r="VIY137" s="373"/>
      <c r="VJA137" s="373"/>
      <c r="VJC137" s="373"/>
      <c r="VJE137" s="373"/>
      <c r="VJG137" s="373"/>
      <c r="VJI137" s="373"/>
      <c r="VJK137" s="373"/>
      <c r="VJM137" s="373"/>
      <c r="VJO137" s="373"/>
      <c r="VJQ137" s="373"/>
      <c r="VJS137" s="373"/>
      <c r="VJU137" s="373"/>
      <c r="VJW137" s="373"/>
      <c r="VJY137" s="373"/>
      <c r="VKA137" s="373"/>
      <c r="VKC137" s="373"/>
      <c r="VKE137" s="373"/>
      <c r="VKG137" s="373"/>
      <c r="VKI137" s="373"/>
      <c r="VKK137" s="373"/>
      <c r="VKM137" s="373"/>
      <c r="VKO137" s="373"/>
      <c r="VKQ137" s="373"/>
      <c r="VKS137" s="373"/>
      <c r="VKU137" s="373"/>
      <c r="VKW137" s="373"/>
      <c r="VKY137" s="373"/>
      <c r="VLA137" s="373"/>
      <c r="VLC137" s="373"/>
      <c r="VLE137" s="373"/>
      <c r="VLG137" s="373"/>
      <c r="VLI137" s="373"/>
      <c r="VLK137" s="373"/>
      <c r="VLM137" s="373"/>
      <c r="VLO137" s="373"/>
      <c r="VLQ137" s="373"/>
      <c r="VLS137" s="373"/>
      <c r="VLU137" s="373"/>
      <c r="VLW137" s="373"/>
      <c r="VLY137" s="373"/>
      <c r="VMA137" s="373"/>
      <c r="VMC137" s="373"/>
      <c r="VME137" s="373"/>
      <c r="VMG137" s="373"/>
      <c r="VMI137" s="373"/>
      <c r="VMK137" s="373"/>
      <c r="VMM137" s="373"/>
      <c r="VMO137" s="373"/>
      <c r="VMQ137" s="373"/>
      <c r="VMS137" s="373"/>
      <c r="VMU137" s="373"/>
      <c r="VMW137" s="373"/>
      <c r="VMY137" s="373"/>
      <c r="VNA137" s="373"/>
      <c r="VNC137" s="373"/>
      <c r="VNE137" s="373"/>
      <c r="VNG137" s="373"/>
      <c r="VNI137" s="373"/>
      <c r="VNK137" s="373"/>
      <c r="VNM137" s="373"/>
      <c r="VNO137" s="373"/>
      <c r="VNQ137" s="373"/>
      <c r="VNS137" s="373"/>
      <c r="VNU137" s="373"/>
      <c r="VNW137" s="373"/>
      <c r="VNY137" s="373"/>
      <c r="VOA137" s="373"/>
      <c r="VOC137" s="373"/>
      <c r="VOE137" s="373"/>
      <c r="VOG137" s="373"/>
      <c r="VOI137" s="373"/>
      <c r="VOK137" s="373"/>
      <c r="VOM137" s="373"/>
      <c r="VOO137" s="373"/>
      <c r="VOQ137" s="373"/>
      <c r="VOS137" s="373"/>
      <c r="VOU137" s="373"/>
      <c r="VOW137" s="373"/>
      <c r="VOY137" s="373"/>
      <c r="VPA137" s="373"/>
      <c r="VPC137" s="373"/>
      <c r="VPE137" s="373"/>
      <c r="VPG137" s="373"/>
      <c r="VPI137" s="373"/>
      <c r="VPK137" s="373"/>
      <c r="VPM137" s="373"/>
      <c r="VPO137" s="373"/>
      <c r="VPQ137" s="373"/>
      <c r="VPS137" s="373"/>
      <c r="VPU137" s="373"/>
      <c r="VPW137" s="373"/>
      <c r="VPY137" s="373"/>
      <c r="VQA137" s="373"/>
      <c r="VQC137" s="373"/>
      <c r="VQE137" s="373"/>
      <c r="VQG137" s="373"/>
      <c r="VQI137" s="373"/>
      <c r="VQK137" s="373"/>
      <c r="VQM137" s="373"/>
      <c r="VQO137" s="373"/>
      <c r="VQQ137" s="373"/>
      <c r="VQS137" s="373"/>
      <c r="VQU137" s="373"/>
      <c r="VQW137" s="373"/>
      <c r="VQY137" s="373"/>
      <c r="VRA137" s="373"/>
      <c r="VRC137" s="373"/>
      <c r="VRE137" s="373"/>
      <c r="VRG137" s="373"/>
      <c r="VRI137" s="373"/>
      <c r="VRK137" s="373"/>
      <c r="VRM137" s="373"/>
      <c r="VRO137" s="373"/>
      <c r="VRQ137" s="373"/>
      <c r="VRS137" s="373"/>
      <c r="VRU137" s="373"/>
      <c r="VRW137" s="373"/>
      <c r="VRY137" s="373"/>
      <c r="VSA137" s="373"/>
      <c r="VSC137" s="373"/>
      <c r="VSE137" s="373"/>
      <c r="VSG137" s="373"/>
      <c r="VSI137" s="373"/>
      <c r="VSK137" s="373"/>
      <c r="VSM137" s="373"/>
      <c r="VSO137" s="373"/>
      <c r="VSQ137" s="373"/>
      <c r="VSS137" s="373"/>
      <c r="VSU137" s="373"/>
      <c r="VSW137" s="373"/>
      <c r="VSY137" s="373"/>
      <c r="VTA137" s="373"/>
      <c r="VTC137" s="373"/>
      <c r="VTE137" s="373"/>
      <c r="VTG137" s="373"/>
      <c r="VTI137" s="373"/>
      <c r="VTK137" s="373"/>
      <c r="VTM137" s="373"/>
      <c r="VTO137" s="373"/>
      <c r="VTQ137" s="373"/>
      <c r="VTS137" s="373"/>
      <c r="VTU137" s="373"/>
      <c r="VTW137" s="373"/>
      <c r="VTY137" s="373"/>
      <c r="VUA137" s="373"/>
      <c r="VUC137" s="373"/>
      <c r="VUE137" s="373"/>
      <c r="VUG137" s="373"/>
      <c r="VUI137" s="373"/>
      <c r="VUK137" s="373"/>
      <c r="VUM137" s="373"/>
      <c r="VUO137" s="373"/>
      <c r="VUQ137" s="373"/>
      <c r="VUS137" s="373"/>
      <c r="VUU137" s="373"/>
      <c r="VUW137" s="373"/>
      <c r="VUY137" s="373"/>
      <c r="VVA137" s="373"/>
      <c r="VVC137" s="373"/>
      <c r="VVE137" s="373"/>
      <c r="VVG137" s="373"/>
      <c r="VVI137" s="373"/>
      <c r="VVK137" s="373"/>
      <c r="VVM137" s="373"/>
      <c r="VVO137" s="373"/>
      <c r="VVQ137" s="373"/>
      <c r="VVS137" s="373"/>
      <c r="VVU137" s="373"/>
      <c r="VVW137" s="373"/>
      <c r="VVY137" s="373"/>
      <c r="VWA137" s="373"/>
      <c r="VWC137" s="373"/>
      <c r="VWE137" s="373"/>
      <c r="VWG137" s="373"/>
      <c r="VWI137" s="373"/>
      <c r="VWK137" s="373"/>
      <c r="VWM137" s="373"/>
      <c r="VWO137" s="373"/>
      <c r="VWQ137" s="373"/>
      <c r="VWS137" s="373"/>
      <c r="VWU137" s="373"/>
      <c r="VWW137" s="373"/>
      <c r="VWY137" s="373"/>
      <c r="VXA137" s="373"/>
      <c r="VXC137" s="373"/>
      <c r="VXE137" s="373"/>
      <c r="VXG137" s="373"/>
      <c r="VXI137" s="373"/>
      <c r="VXK137" s="373"/>
      <c r="VXM137" s="373"/>
      <c r="VXO137" s="373"/>
      <c r="VXQ137" s="373"/>
      <c r="VXS137" s="373"/>
      <c r="VXU137" s="373"/>
      <c r="VXW137" s="373"/>
      <c r="VXY137" s="373"/>
      <c r="VYA137" s="373"/>
      <c r="VYC137" s="373"/>
      <c r="VYE137" s="373"/>
      <c r="VYG137" s="373"/>
      <c r="VYI137" s="373"/>
      <c r="VYK137" s="373"/>
      <c r="VYM137" s="373"/>
      <c r="VYO137" s="373"/>
      <c r="VYQ137" s="373"/>
      <c r="VYS137" s="373"/>
      <c r="VYU137" s="373"/>
      <c r="VYW137" s="373"/>
      <c r="VYY137" s="373"/>
      <c r="VZA137" s="373"/>
      <c r="VZC137" s="373"/>
      <c r="VZE137" s="373"/>
      <c r="VZG137" s="373"/>
      <c r="VZI137" s="373"/>
      <c r="VZK137" s="373"/>
      <c r="VZM137" s="373"/>
      <c r="VZO137" s="373"/>
      <c r="VZQ137" s="373"/>
      <c r="VZS137" s="373"/>
      <c r="VZU137" s="373"/>
      <c r="VZW137" s="373"/>
      <c r="VZY137" s="373"/>
      <c r="WAA137" s="373"/>
      <c r="WAC137" s="373"/>
      <c r="WAE137" s="373"/>
      <c r="WAG137" s="373"/>
      <c r="WAI137" s="373"/>
      <c r="WAK137" s="373"/>
      <c r="WAM137" s="373"/>
      <c r="WAO137" s="373"/>
      <c r="WAQ137" s="373"/>
      <c r="WAS137" s="373"/>
      <c r="WAU137" s="373"/>
      <c r="WAW137" s="373"/>
      <c r="WAY137" s="373"/>
      <c r="WBA137" s="373"/>
      <c r="WBC137" s="373"/>
      <c r="WBE137" s="373"/>
      <c r="WBG137" s="373"/>
      <c r="WBI137" s="373"/>
      <c r="WBK137" s="373"/>
      <c r="WBM137" s="373"/>
      <c r="WBO137" s="373"/>
      <c r="WBQ137" s="373"/>
      <c r="WBS137" s="373"/>
      <c r="WBU137" s="373"/>
      <c r="WBW137" s="373"/>
      <c r="WBY137" s="373"/>
      <c r="WCA137" s="373"/>
      <c r="WCC137" s="373"/>
      <c r="WCE137" s="373"/>
      <c r="WCG137" s="373"/>
      <c r="WCI137" s="373"/>
      <c r="WCK137" s="373"/>
      <c r="WCM137" s="373"/>
      <c r="WCO137" s="373"/>
      <c r="WCQ137" s="373"/>
      <c r="WCS137" s="373"/>
      <c r="WCU137" s="373"/>
      <c r="WCW137" s="373"/>
      <c r="WCY137" s="373"/>
      <c r="WDA137" s="373"/>
      <c r="WDC137" s="373"/>
      <c r="WDE137" s="373"/>
      <c r="WDG137" s="373"/>
      <c r="WDI137" s="373"/>
      <c r="WDK137" s="373"/>
      <c r="WDM137" s="373"/>
      <c r="WDO137" s="373"/>
      <c r="WDQ137" s="373"/>
      <c r="WDS137" s="373"/>
      <c r="WDU137" s="373"/>
      <c r="WDW137" s="373"/>
      <c r="WDY137" s="373"/>
      <c r="WEA137" s="373"/>
      <c r="WEC137" s="373"/>
      <c r="WEE137" s="373"/>
      <c r="WEG137" s="373"/>
      <c r="WEI137" s="373"/>
      <c r="WEK137" s="373"/>
      <c r="WEM137" s="373"/>
      <c r="WEO137" s="373"/>
      <c r="WEQ137" s="373"/>
      <c r="WES137" s="373"/>
      <c r="WEU137" s="373"/>
      <c r="WEW137" s="373"/>
      <c r="WEY137" s="373"/>
      <c r="WFA137" s="373"/>
      <c r="WFC137" s="373"/>
      <c r="WFE137" s="373"/>
      <c r="WFG137" s="373"/>
      <c r="WFI137" s="373"/>
      <c r="WFK137" s="373"/>
      <c r="WFM137" s="373"/>
      <c r="WFO137" s="373"/>
      <c r="WFQ137" s="373"/>
      <c r="WFS137" s="373"/>
      <c r="WFU137" s="373"/>
      <c r="WFW137" s="373"/>
      <c r="WFY137" s="373"/>
      <c r="WGA137" s="373"/>
      <c r="WGC137" s="373"/>
      <c r="WGE137" s="373"/>
      <c r="WGG137" s="373"/>
      <c r="WGI137" s="373"/>
      <c r="WGK137" s="373"/>
      <c r="WGM137" s="373"/>
      <c r="WGO137" s="373"/>
      <c r="WGQ137" s="373"/>
      <c r="WGS137" s="373"/>
      <c r="WGU137" s="373"/>
      <c r="WGW137" s="373"/>
      <c r="WGY137" s="373"/>
      <c r="WHA137" s="373"/>
      <c r="WHC137" s="373"/>
      <c r="WHE137" s="373"/>
      <c r="WHG137" s="373"/>
      <c r="WHI137" s="373"/>
      <c r="WHK137" s="373"/>
      <c r="WHM137" s="373"/>
      <c r="WHO137" s="373"/>
      <c r="WHQ137" s="373"/>
      <c r="WHS137" s="373"/>
      <c r="WHU137" s="373"/>
      <c r="WHW137" s="373"/>
      <c r="WHY137" s="373"/>
      <c r="WIA137" s="373"/>
      <c r="WIC137" s="373"/>
      <c r="WIE137" s="373"/>
      <c r="WIG137" s="373"/>
      <c r="WII137" s="373"/>
      <c r="WIK137" s="373"/>
      <c r="WIM137" s="373"/>
      <c r="WIO137" s="373"/>
      <c r="WIQ137" s="373"/>
      <c r="WIS137" s="373"/>
      <c r="WIU137" s="373"/>
      <c r="WIW137" s="373"/>
      <c r="WIY137" s="373"/>
      <c r="WJA137" s="373"/>
      <c r="WJC137" s="373"/>
      <c r="WJE137" s="373"/>
      <c r="WJG137" s="373"/>
      <c r="WJI137" s="373"/>
      <c r="WJK137" s="373"/>
      <c r="WJM137" s="373"/>
      <c r="WJO137" s="373"/>
      <c r="WJQ137" s="373"/>
      <c r="WJS137" s="373"/>
      <c r="WJU137" s="373"/>
      <c r="WJW137" s="373"/>
      <c r="WJY137" s="373"/>
      <c r="WKA137" s="373"/>
      <c r="WKC137" s="373"/>
      <c r="WKE137" s="373"/>
      <c r="WKG137" s="373"/>
      <c r="WKI137" s="373"/>
      <c r="WKK137" s="373"/>
      <c r="WKM137" s="373"/>
      <c r="WKO137" s="373"/>
      <c r="WKQ137" s="373"/>
      <c r="WKS137" s="373"/>
      <c r="WKU137" s="373"/>
      <c r="WKW137" s="373"/>
      <c r="WKY137" s="373"/>
      <c r="WLA137" s="373"/>
      <c r="WLC137" s="373"/>
      <c r="WLE137" s="373"/>
      <c r="WLG137" s="373"/>
      <c r="WLI137" s="373"/>
      <c r="WLK137" s="373"/>
      <c r="WLM137" s="373"/>
      <c r="WLO137" s="373"/>
      <c r="WLQ137" s="373"/>
      <c r="WLS137" s="373"/>
      <c r="WLU137" s="373"/>
      <c r="WLW137" s="373"/>
      <c r="WLY137" s="373"/>
      <c r="WMA137" s="373"/>
      <c r="WMC137" s="373"/>
      <c r="WME137" s="373"/>
      <c r="WMG137" s="373"/>
      <c r="WMI137" s="373"/>
      <c r="WMK137" s="373"/>
      <c r="WMM137" s="373"/>
      <c r="WMO137" s="373"/>
      <c r="WMQ137" s="373"/>
      <c r="WMS137" s="373"/>
      <c r="WMU137" s="373"/>
      <c r="WMW137" s="373"/>
      <c r="WMY137" s="373"/>
      <c r="WNA137" s="373"/>
      <c r="WNC137" s="373"/>
      <c r="WNE137" s="373"/>
      <c r="WNG137" s="373"/>
      <c r="WNI137" s="373"/>
      <c r="WNK137" s="373"/>
      <c r="WNM137" s="373"/>
      <c r="WNO137" s="373"/>
      <c r="WNQ137" s="373"/>
      <c r="WNS137" s="373"/>
      <c r="WNU137" s="373"/>
      <c r="WNW137" s="373"/>
      <c r="WNY137" s="373"/>
      <c r="WOA137" s="373"/>
      <c r="WOC137" s="373"/>
      <c r="WOE137" s="373"/>
      <c r="WOG137" s="373"/>
      <c r="WOI137" s="373"/>
      <c r="WOK137" s="373"/>
      <c r="WOM137" s="373"/>
      <c r="WOO137" s="373"/>
      <c r="WOQ137" s="373"/>
      <c r="WOS137" s="373"/>
      <c r="WOU137" s="373"/>
      <c r="WOW137" s="373"/>
      <c r="WOY137" s="373"/>
      <c r="WPA137" s="373"/>
      <c r="WPC137" s="373"/>
      <c r="WPE137" s="373"/>
      <c r="WPG137" s="373"/>
      <c r="WPI137" s="373"/>
      <c r="WPK137" s="373"/>
      <c r="WPM137" s="373"/>
      <c r="WPO137" s="373"/>
      <c r="WPQ137" s="373"/>
      <c r="WPS137" s="373"/>
      <c r="WPU137" s="373"/>
      <c r="WPW137" s="373"/>
      <c r="WPY137" s="373"/>
      <c r="WQA137" s="373"/>
      <c r="WQC137" s="373"/>
      <c r="WQE137" s="373"/>
      <c r="WQG137" s="373"/>
      <c r="WQI137" s="373"/>
      <c r="WQK137" s="373"/>
      <c r="WQM137" s="373"/>
      <c r="WQO137" s="373"/>
      <c r="WQQ137" s="373"/>
      <c r="WQS137" s="373"/>
      <c r="WQU137" s="373"/>
      <c r="WQW137" s="373"/>
      <c r="WQY137" s="373"/>
      <c r="WRA137" s="373"/>
      <c r="WRC137" s="373"/>
      <c r="WRE137" s="373"/>
      <c r="WRG137" s="373"/>
      <c r="WRI137" s="373"/>
      <c r="WRK137" s="373"/>
      <c r="WRM137" s="373"/>
      <c r="WRO137" s="373"/>
      <c r="WRQ137" s="373"/>
      <c r="WRS137" s="373"/>
      <c r="WRU137" s="373"/>
      <c r="WRW137" s="373"/>
      <c r="WRY137" s="373"/>
      <c r="WSA137" s="373"/>
      <c r="WSC137" s="373"/>
      <c r="WSE137" s="373"/>
      <c r="WSG137" s="373"/>
      <c r="WSI137" s="373"/>
      <c r="WSK137" s="373"/>
      <c r="WSM137" s="373"/>
      <c r="WSO137" s="373"/>
      <c r="WSQ137" s="373"/>
      <c r="WSS137" s="373"/>
      <c r="WSU137" s="373"/>
      <c r="WSW137" s="373"/>
      <c r="WSY137" s="373"/>
      <c r="WTA137" s="373"/>
      <c r="WTC137" s="373"/>
      <c r="WTE137" s="373"/>
      <c r="WTG137" s="373"/>
      <c r="WTI137" s="373"/>
      <c r="WTK137" s="373"/>
      <c r="WTM137" s="373"/>
      <c r="WTO137" s="373"/>
      <c r="WTQ137" s="373"/>
      <c r="WTS137" s="373"/>
      <c r="WTU137" s="373"/>
      <c r="WTW137" s="373"/>
      <c r="WTY137" s="373"/>
      <c r="WUA137" s="373"/>
      <c r="WUC137" s="373"/>
      <c r="WUE137" s="373"/>
      <c r="WUG137" s="373"/>
      <c r="WUI137" s="373"/>
      <c r="WUK137" s="373"/>
      <c r="WUM137" s="373"/>
      <c r="WUO137" s="373"/>
      <c r="WUQ137" s="373"/>
      <c r="WUS137" s="373"/>
      <c r="WUU137" s="373"/>
      <c r="WUW137" s="373"/>
      <c r="WUY137" s="373"/>
      <c r="WVA137" s="373"/>
      <c r="WVC137" s="373"/>
      <c r="WVE137" s="373"/>
      <c r="WVG137" s="373"/>
      <c r="WVI137" s="373"/>
      <c r="WVK137" s="373"/>
      <c r="WVM137" s="373"/>
      <c r="WVO137" s="373"/>
      <c r="WVQ137" s="373"/>
      <c r="WVS137" s="373"/>
      <c r="WVU137" s="373"/>
      <c r="WVW137" s="373"/>
      <c r="WVY137" s="373"/>
      <c r="WWA137" s="373"/>
      <c r="WWC137" s="373"/>
      <c r="WWE137" s="373"/>
      <c r="WWG137" s="373"/>
      <c r="WWI137" s="373"/>
      <c r="WWK137" s="373"/>
      <c r="WWM137" s="373"/>
      <c r="WWO137" s="373"/>
      <c r="WWQ137" s="373"/>
      <c r="WWS137" s="373"/>
      <c r="WWU137" s="373"/>
      <c r="WWW137" s="373"/>
      <c r="WWY137" s="373"/>
      <c r="WXA137" s="373"/>
      <c r="WXC137" s="373"/>
      <c r="WXE137" s="373"/>
      <c r="WXG137" s="373"/>
      <c r="WXI137" s="373"/>
      <c r="WXK137" s="373"/>
      <c r="WXM137" s="373"/>
      <c r="WXO137" s="373"/>
      <c r="WXQ137" s="373"/>
      <c r="WXS137" s="373"/>
      <c r="WXU137" s="373"/>
      <c r="WXW137" s="373"/>
      <c r="WXY137" s="373"/>
      <c r="WYA137" s="373"/>
      <c r="WYC137" s="373"/>
      <c r="WYE137" s="373"/>
      <c r="WYG137" s="373"/>
      <c r="WYI137" s="373"/>
      <c r="WYK137" s="373"/>
      <c r="WYM137" s="373"/>
      <c r="WYO137" s="373"/>
      <c r="WYQ137" s="373"/>
      <c r="WYS137" s="373"/>
      <c r="WYU137" s="373"/>
      <c r="WYW137" s="373"/>
      <c r="WYY137" s="373"/>
      <c r="WZA137" s="373"/>
      <c r="WZC137" s="373"/>
      <c r="WZE137" s="373"/>
      <c r="WZG137" s="373"/>
      <c r="WZI137" s="373"/>
      <c r="WZK137" s="373"/>
      <c r="WZM137" s="373"/>
      <c r="WZO137" s="373"/>
      <c r="WZQ137" s="373"/>
      <c r="WZS137" s="373"/>
      <c r="WZU137" s="373"/>
      <c r="WZW137" s="373"/>
      <c r="WZY137" s="373"/>
      <c r="XAA137" s="373"/>
      <c r="XAC137" s="373"/>
      <c r="XAE137" s="373"/>
      <c r="XAG137" s="373"/>
      <c r="XAI137" s="373"/>
      <c r="XAK137" s="373"/>
      <c r="XAM137" s="373"/>
      <c r="XAO137" s="373"/>
      <c r="XAQ137" s="373"/>
      <c r="XAS137" s="373"/>
      <c r="XAU137" s="373"/>
      <c r="XAW137" s="373"/>
      <c r="XAY137" s="373"/>
      <c r="XBA137" s="373"/>
      <c r="XBC137" s="373"/>
      <c r="XBE137" s="373"/>
      <c r="XBG137" s="373"/>
      <c r="XBI137" s="373"/>
      <c r="XBK137" s="373"/>
      <c r="XBM137" s="373"/>
      <c r="XBO137" s="373"/>
      <c r="XBQ137" s="373"/>
      <c r="XBS137" s="373"/>
      <c r="XBU137" s="373"/>
      <c r="XBW137" s="373"/>
      <c r="XBY137" s="373"/>
      <c r="XCA137" s="373"/>
      <c r="XCC137" s="373"/>
      <c r="XCE137" s="373"/>
      <c r="XCG137" s="373"/>
      <c r="XCI137" s="373"/>
      <c r="XCK137" s="373"/>
      <c r="XCM137" s="373"/>
      <c r="XCO137" s="373"/>
      <c r="XCQ137" s="373"/>
      <c r="XCS137" s="373"/>
      <c r="XCU137" s="373"/>
      <c r="XCW137" s="373"/>
      <c r="XCY137" s="373"/>
      <c r="XDA137" s="373"/>
      <c r="XDC137" s="373"/>
      <c r="XDE137" s="373"/>
      <c r="XDG137" s="373"/>
      <c r="XDI137" s="373"/>
      <c r="XDK137" s="373"/>
      <c r="XDM137" s="373"/>
      <c r="XDO137" s="373"/>
      <c r="XDQ137" s="373"/>
      <c r="XDS137" s="373"/>
      <c r="XDU137" s="373"/>
      <c r="XDW137" s="373"/>
      <c r="XDY137" s="373"/>
      <c r="XEA137" s="373"/>
      <c r="XEC137" s="373"/>
      <c r="XEE137" s="373"/>
      <c r="XEG137" s="373"/>
      <c r="XEI137" s="373"/>
      <c r="XEK137" s="373"/>
      <c r="XEM137" s="373"/>
      <c r="XEO137" s="373"/>
      <c r="XEQ137" s="373"/>
      <c r="XES137" s="373"/>
    </row>
    <row r="138" spans="1:16373" s="218" customFormat="1" ht="40.5" customHeight="1" x14ac:dyDescent="0.3">
      <c r="A138" s="329" t="s">
        <v>187</v>
      </c>
      <c r="B138" s="322" t="s">
        <v>146</v>
      </c>
      <c r="C138" s="292" t="s">
        <v>207</v>
      </c>
      <c r="D138" s="322" t="s">
        <v>191</v>
      </c>
      <c r="E138" s="293" t="s">
        <v>40</v>
      </c>
      <c r="F138" s="295"/>
      <c r="G138" s="295"/>
      <c r="H138" s="295" t="s">
        <v>353</v>
      </c>
      <c r="I138" s="374"/>
      <c r="J138" s="297">
        <v>100</v>
      </c>
      <c r="K138" s="298">
        <v>0</v>
      </c>
      <c r="L138" s="295" t="s">
        <v>417</v>
      </c>
      <c r="M138" s="323" t="s">
        <v>3</v>
      </c>
      <c r="N138" s="300">
        <v>42614</v>
      </c>
      <c r="O138" s="300">
        <v>42736</v>
      </c>
      <c r="P138" s="324"/>
      <c r="Q138" s="295"/>
      <c r="R138" s="330" t="s">
        <v>67</v>
      </c>
      <c r="S138" s="65"/>
      <c r="T138" s="65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</row>
    <row r="139" spans="1:16373" s="241" customFormat="1" ht="41.25" customHeight="1" x14ac:dyDescent="0.3">
      <c r="A139" s="329" t="s">
        <v>188</v>
      </c>
      <c r="B139" s="322" t="s">
        <v>146</v>
      </c>
      <c r="C139" s="292" t="s">
        <v>201</v>
      </c>
      <c r="D139" s="322" t="s">
        <v>197</v>
      </c>
      <c r="E139" s="293" t="s">
        <v>40</v>
      </c>
      <c r="F139" s="295"/>
      <c r="G139" s="295"/>
      <c r="H139" s="342"/>
      <c r="I139" s="374"/>
      <c r="J139" s="297">
        <v>100</v>
      </c>
      <c r="K139" s="298">
        <v>0</v>
      </c>
      <c r="L139" s="295" t="s">
        <v>508</v>
      </c>
      <c r="M139" s="323" t="s">
        <v>3</v>
      </c>
      <c r="N139" s="300">
        <v>42675</v>
      </c>
      <c r="O139" s="300">
        <v>42795</v>
      </c>
      <c r="P139" s="324"/>
      <c r="Q139" s="295"/>
      <c r="R139" s="330" t="s">
        <v>7</v>
      </c>
      <c r="S139" s="239"/>
      <c r="T139" s="239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</row>
    <row r="140" spans="1:16373" s="87" customFormat="1" ht="40.5" customHeight="1" x14ac:dyDescent="0.3">
      <c r="A140" s="237" t="s">
        <v>192</v>
      </c>
      <c r="B140" s="185" t="s">
        <v>146</v>
      </c>
      <c r="C140" s="185" t="s">
        <v>212</v>
      </c>
      <c r="D140" s="185"/>
      <c r="E140" s="187" t="s">
        <v>38</v>
      </c>
      <c r="F140" s="188"/>
      <c r="G140" s="408" t="s">
        <v>668</v>
      </c>
      <c r="H140" s="187" t="s">
        <v>216</v>
      </c>
      <c r="I140" s="289">
        <f>1250000/1000/3.85</f>
        <v>324.67532467532465</v>
      </c>
      <c r="J140" s="190">
        <v>0</v>
      </c>
      <c r="K140" s="191">
        <v>100</v>
      </c>
      <c r="L140" s="188" t="s">
        <v>509</v>
      </c>
      <c r="M140" s="198" t="s">
        <v>5</v>
      </c>
      <c r="N140" s="317" t="s">
        <v>231</v>
      </c>
      <c r="O140" s="317" t="s">
        <v>232</v>
      </c>
      <c r="P140" s="195" t="s">
        <v>79</v>
      </c>
      <c r="Q140" s="188" t="s">
        <v>224</v>
      </c>
      <c r="R140" s="285" t="s">
        <v>86</v>
      </c>
      <c r="S140" s="91"/>
      <c r="T140" s="91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</row>
    <row r="141" spans="1:16373" s="87" customFormat="1" ht="94.5" customHeight="1" x14ac:dyDescent="0.3">
      <c r="A141" s="237" t="s">
        <v>193</v>
      </c>
      <c r="B141" s="185" t="s">
        <v>146</v>
      </c>
      <c r="C141" s="185" t="s">
        <v>433</v>
      </c>
      <c r="D141" s="185" t="s">
        <v>430</v>
      </c>
      <c r="E141" s="187" t="s">
        <v>41</v>
      </c>
      <c r="F141" s="188"/>
      <c r="G141" s="188"/>
      <c r="H141" s="187" t="s">
        <v>617</v>
      </c>
      <c r="I141" s="358">
        <f>326885.6/3.85/1000</f>
        <v>84.905350649350638</v>
      </c>
      <c r="J141" s="190">
        <v>100</v>
      </c>
      <c r="K141" s="191">
        <v>0</v>
      </c>
      <c r="L141" s="188" t="s">
        <v>336</v>
      </c>
      <c r="M141" s="198" t="s">
        <v>3</v>
      </c>
      <c r="N141" s="192">
        <v>42826</v>
      </c>
      <c r="O141" s="192">
        <f>N141+120</f>
        <v>42946</v>
      </c>
      <c r="P141" s="195"/>
      <c r="Q141" s="188"/>
      <c r="R141" s="285" t="s">
        <v>1</v>
      </c>
      <c r="S141" s="382"/>
      <c r="T141" s="25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</row>
    <row r="142" spans="1:16373" s="87" customFormat="1" ht="89.25" customHeight="1" x14ac:dyDescent="0.3">
      <c r="A142" s="329" t="s">
        <v>313</v>
      </c>
      <c r="B142" s="322" t="s">
        <v>146</v>
      </c>
      <c r="C142" s="322" t="s">
        <v>424</v>
      </c>
      <c r="D142" s="322" t="s">
        <v>431</v>
      </c>
      <c r="E142" s="293" t="s">
        <v>41</v>
      </c>
      <c r="F142" s="295"/>
      <c r="G142" s="295"/>
      <c r="H142" s="293"/>
      <c r="I142" s="370">
        <f>(100000/3.85)/1000</f>
        <v>25.97402597402597</v>
      </c>
      <c r="J142" s="297">
        <v>100</v>
      </c>
      <c r="K142" s="298">
        <v>0</v>
      </c>
      <c r="L142" s="295" t="s">
        <v>337</v>
      </c>
      <c r="M142" s="323" t="s">
        <v>3</v>
      </c>
      <c r="N142" s="192">
        <v>42826</v>
      </c>
      <c r="O142" s="300">
        <f>N142+120</f>
        <v>42946</v>
      </c>
      <c r="P142" s="324"/>
      <c r="Q142" s="295"/>
      <c r="R142" s="330" t="s">
        <v>1</v>
      </c>
      <c r="S142" s="113"/>
      <c r="T142" s="113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</row>
    <row r="143" spans="1:16373" s="218" customFormat="1" ht="39" customHeight="1" x14ac:dyDescent="0.3">
      <c r="A143" s="237" t="s">
        <v>362</v>
      </c>
      <c r="B143" s="185" t="s">
        <v>146</v>
      </c>
      <c r="C143" s="199" t="s">
        <v>242</v>
      </c>
      <c r="D143" s="186" t="s">
        <v>363</v>
      </c>
      <c r="E143" s="187" t="s">
        <v>40</v>
      </c>
      <c r="F143" s="195"/>
      <c r="G143" s="198"/>
      <c r="H143" s="195"/>
      <c r="I143" s="351">
        <v>1000</v>
      </c>
      <c r="J143" s="190">
        <v>100</v>
      </c>
      <c r="K143" s="191">
        <v>0</v>
      </c>
      <c r="L143" s="188" t="s">
        <v>510</v>
      </c>
      <c r="M143" s="198" t="s">
        <v>4</v>
      </c>
      <c r="N143" s="192">
        <v>42856</v>
      </c>
      <c r="O143" s="192">
        <f>N143+120</f>
        <v>42976</v>
      </c>
      <c r="P143" s="195"/>
      <c r="Q143" s="188"/>
      <c r="R143" s="285" t="s">
        <v>1</v>
      </c>
      <c r="S143" s="382"/>
      <c r="T143" s="91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</row>
    <row r="144" spans="1:16373" s="87" customFormat="1" ht="30.75" customHeight="1" x14ac:dyDescent="0.3">
      <c r="A144" s="329" t="s">
        <v>377</v>
      </c>
      <c r="B144" s="322" t="s">
        <v>146</v>
      </c>
      <c r="C144" s="322" t="s">
        <v>380</v>
      </c>
      <c r="D144" s="249" t="s">
        <v>381</v>
      </c>
      <c r="E144" s="293" t="s">
        <v>38</v>
      </c>
      <c r="F144" s="294"/>
      <c r="G144" s="295"/>
      <c r="H144" s="295" t="s">
        <v>278</v>
      </c>
      <c r="I144" s="375"/>
      <c r="J144" s="376">
        <v>0.25</v>
      </c>
      <c r="K144" s="298">
        <v>0</v>
      </c>
      <c r="L144" s="295" t="s">
        <v>293</v>
      </c>
      <c r="M144" s="323" t="s">
        <v>5</v>
      </c>
      <c r="N144" s="300">
        <v>41789</v>
      </c>
      <c r="O144" s="300">
        <v>41913</v>
      </c>
      <c r="P144" s="324"/>
      <c r="Q144" s="295" t="s">
        <v>375</v>
      </c>
      <c r="R144" s="325" t="s">
        <v>22</v>
      </c>
      <c r="S144" s="236"/>
      <c r="T144" s="116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</row>
    <row r="145" spans="1:41" s="86" customFormat="1" ht="61.5" customHeight="1" x14ac:dyDescent="0.3">
      <c r="A145" s="293" t="s">
        <v>516</v>
      </c>
      <c r="B145" s="322"/>
      <c r="C145" s="322" t="s">
        <v>515</v>
      </c>
      <c r="D145" s="322" t="s">
        <v>692</v>
      </c>
      <c r="E145" s="293" t="s">
        <v>88</v>
      </c>
      <c r="F145" s="322"/>
      <c r="G145" s="293"/>
      <c r="H145" s="293" t="s">
        <v>609</v>
      </c>
      <c r="I145" s="293"/>
      <c r="J145" s="293">
        <v>100</v>
      </c>
      <c r="K145" s="293">
        <v>0</v>
      </c>
      <c r="L145" s="293" t="s">
        <v>471</v>
      </c>
      <c r="M145" s="293" t="s">
        <v>3</v>
      </c>
      <c r="N145" s="300">
        <v>42675</v>
      </c>
      <c r="O145" s="300">
        <v>42795</v>
      </c>
      <c r="P145" s="322"/>
      <c r="Q145" s="322"/>
      <c r="R145" s="322" t="s">
        <v>1</v>
      </c>
      <c r="S145" s="113"/>
      <c r="T145" s="87"/>
      <c r="V145" s="200"/>
      <c r="AF145" s="200"/>
      <c r="AG145" s="87"/>
      <c r="AH145" s="87"/>
      <c r="AJ145" s="201"/>
    </row>
    <row r="146" spans="1:41" ht="27.75" customHeight="1" x14ac:dyDescent="0.3">
      <c r="A146" s="346"/>
      <c r="B146" s="305"/>
      <c r="C146" s="343"/>
      <c r="D146" s="305"/>
      <c r="E146" s="306"/>
      <c r="F146" s="343"/>
      <c r="H146" s="311" t="s">
        <v>195</v>
      </c>
      <c r="I146" s="347">
        <f>I145+I143+I142+I141+I140+I135+I134</f>
        <v>3760.8904957142859</v>
      </c>
      <c r="J146" s="190"/>
      <c r="K146" s="191"/>
      <c r="L146" s="348"/>
      <c r="M146" s="348"/>
      <c r="N146" s="305"/>
      <c r="O146" s="348"/>
      <c r="P146" s="305"/>
      <c r="Q146" s="343"/>
      <c r="R146" s="349"/>
      <c r="S146" s="91"/>
      <c r="T146" s="91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</row>
    <row r="147" spans="1:41" ht="20.399999999999999" x14ac:dyDescent="0.3">
      <c r="A147" s="312">
        <v>4</v>
      </c>
      <c r="B147" s="601" t="s">
        <v>12</v>
      </c>
      <c r="C147" s="601"/>
      <c r="D147" s="314"/>
      <c r="E147" s="315"/>
      <c r="F147" s="563"/>
      <c r="G147" s="564"/>
      <c r="H147" s="565"/>
      <c r="I147" s="315"/>
      <c r="J147" s="314"/>
      <c r="K147" s="314"/>
      <c r="L147" s="314"/>
      <c r="M147" s="314"/>
      <c r="N147" s="314"/>
      <c r="O147" s="314"/>
      <c r="P147" s="314"/>
      <c r="Q147" s="314"/>
      <c r="R147" s="316"/>
      <c r="S147" s="113"/>
      <c r="T147" s="113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</row>
    <row r="148" spans="1:41" x14ac:dyDescent="0.3">
      <c r="A148" s="599" t="s">
        <v>263</v>
      </c>
      <c r="B148" s="551" t="s">
        <v>55</v>
      </c>
      <c r="C148" s="551" t="s">
        <v>30</v>
      </c>
      <c r="D148" s="551" t="s">
        <v>49</v>
      </c>
      <c r="E148" s="551" t="s">
        <v>245</v>
      </c>
      <c r="F148" s="567"/>
      <c r="G148" s="551" t="s">
        <v>663</v>
      </c>
      <c r="H148" s="551" t="s">
        <v>50</v>
      </c>
      <c r="I148" s="560" t="s">
        <v>8</v>
      </c>
      <c r="J148" s="560"/>
      <c r="K148" s="560"/>
      <c r="L148" s="551" t="s">
        <v>58</v>
      </c>
      <c r="M148" s="551" t="s">
        <v>54</v>
      </c>
      <c r="N148" s="551" t="s">
        <v>31</v>
      </c>
      <c r="O148" s="551"/>
      <c r="P148" s="551" t="s">
        <v>83</v>
      </c>
      <c r="Q148" s="551" t="s">
        <v>53</v>
      </c>
      <c r="R148" s="553" t="s">
        <v>20</v>
      </c>
      <c r="S148" s="91"/>
      <c r="T148" s="91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</row>
    <row r="149" spans="1:41" ht="46.8" x14ac:dyDescent="0.3">
      <c r="A149" s="600"/>
      <c r="B149" s="551"/>
      <c r="C149" s="551"/>
      <c r="D149" s="551"/>
      <c r="E149" s="551"/>
      <c r="F149" s="568"/>
      <c r="G149" s="551"/>
      <c r="H149" s="551"/>
      <c r="I149" s="350" t="s">
        <v>134</v>
      </c>
      <c r="J149" s="350" t="s">
        <v>52</v>
      </c>
      <c r="K149" s="279" t="s">
        <v>51</v>
      </c>
      <c r="L149" s="551"/>
      <c r="M149" s="551"/>
      <c r="N149" s="280" t="s">
        <v>24</v>
      </c>
      <c r="O149" s="280" t="s">
        <v>9</v>
      </c>
      <c r="P149" s="551"/>
      <c r="Q149" s="551"/>
      <c r="R149" s="553"/>
      <c r="S149" s="91"/>
      <c r="T149" s="91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</row>
    <row r="150" spans="1:41" ht="31.2" x14ac:dyDescent="0.3">
      <c r="A150" s="237" t="s">
        <v>151</v>
      </c>
      <c r="B150" s="185" t="s">
        <v>146</v>
      </c>
      <c r="C150" s="185" t="s">
        <v>142</v>
      </c>
      <c r="D150" s="186"/>
      <c r="E150" s="187" t="s">
        <v>45</v>
      </c>
      <c r="F150" s="195"/>
      <c r="G150" s="195"/>
      <c r="H150" s="420" t="s">
        <v>233</v>
      </c>
      <c r="I150" s="351">
        <v>2741.9578200000001</v>
      </c>
      <c r="J150" s="190">
        <v>100</v>
      </c>
      <c r="K150" s="191">
        <v>0</v>
      </c>
      <c r="L150" s="188" t="s">
        <v>624</v>
      </c>
      <c r="M150" s="198" t="s">
        <v>4</v>
      </c>
      <c r="N150" s="192">
        <v>41993</v>
      </c>
      <c r="O150" s="192">
        <v>42248</v>
      </c>
      <c r="P150" s="195"/>
      <c r="Q150" s="188" t="s">
        <v>631</v>
      </c>
      <c r="R150" s="285" t="s">
        <v>22</v>
      </c>
      <c r="S150" s="91"/>
      <c r="T150" s="91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</row>
    <row r="151" spans="1:41" s="86" customFormat="1" ht="31.2" x14ac:dyDescent="0.3">
      <c r="A151" s="237" t="s">
        <v>152</v>
      </c>
      <c r="B151" s="185" t="s">
        <v>146</v>
      </c>
      <c r="C151" s="196" t="s">
        <v>190</v>
      </c>
      <c r="D151" s="193"/>
      <c r="E151" s="187" t="s">
        <v>45</v>
      </c>
      <c r="F151" s="195"/>
      <c r="G151" s="195"/>
      <c r="H151" s="420"/>
      <c r="I151" s="189">
        <v>2951.59</v>
      </c>
      <c r="J151" s="190">
        <v>100</v>
      </c>
      <c r="K151" s="191">
        <v>0</v>
      </c>
      <c r="L151" s="188" t="s">
        <v>155</v>
      </c>
      <c r="M151" s="198" t="s">
        <v>4</v>
      </c>
      <c r="N151" s="192">
        <v>42856</v>
      </c>
      <c r="O151" s="192">
        <v>42979</v>
      </c>
      <c r="P151" s="193"/>
      <c r="Q151" s="188"/>
      <c r="R151" s="285" t="s">
        <v>1</v>
      </c>
      <c r="S151" s="91"/>
      <c r="T151" s="91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</row>
    <row r="152" spans="1:41" s="86" customFormat="1" ht="41.25" customHeight="1" x14ac:dyDescent="0.3">
      <c r="A152" s="237" t="s">
        <v>153</v>
      </c>
      <c r="B152" s="185" t="s">
        <v>146</v>
      </c>
      <c r="C152" s="199" t="s">
        <v>281</v>
      </c>
      <c r="D152" s="185" t="s">
        <v>226</v>
      </c>
      <c r="E152" s="187" t="s">
        <v>45</v>
      </c>
      <c r="F152" s="195"/>
      <c r="G152" s="195"/>
      <c r="H152" s="420" t="s">
        <v>262</v>
      </c>
      <c r="I152" s="189">
        <f>4081962.25/1000/3.85</f>
        <v>1060.249935064935</v>
      </c>
      <c r="J152" s="190">
        <v>100</v>
      </c>
      <c r="K152" s="191">
        <v>0</v>
      </c>
      <c r="L152" s="188" t="s">
        <v>587</v>
      </c>
      <c r="M152" s="198" t="s">
        <v>4</v>
      </c>
      <c r="N152" s="192">
        <v>42416</v>
      </c>
      <c r="O152" s="192">
        <v>42705</v>
      </c>
      <c r="P152" s="195"/>
      <c r="Q152" s="188"/>
      <c r="R152" s="285" t="s">
        <v>22</v>
      </c>
      <c r="S152" s="231"/>
      <c r="T152" s="91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</row>
    <row r="153" spans="1:41" s="87" customFormat="1" ht="201" customHeight="1" x14ac:dyDescent="0.3">
      <c r="A153" s="237" t="s">
        <v>154</v>
      </c>
      <c r="B153" s="185" t="s">
        <v>146</v>
      </c>
      <c r="C153" s="199" t="s">
        <v>359</v>
      </c>
      <c r="D153" s="185" t="s">
        <v>432</v>
      </c>
      <c r="E153" s="187" t="s">
        <v>45</v>
      </c>
      <c r="F153" s="195"/>
      <c r="G153" s="195"/>
      <c r="H153" s="420" t="s">
        <v>358</v>
      </c>
      <c r="I153" s="189">
        <f>5505185.32/1000/3.85</f>
        <v>1429.9182649350651</v>
      </c>
      <c r="J153" s="190">
        <v>100</v>
      </c>
      <c r="K153" s="191">
        <v>0</v>
      </c>
      <c r="L153" s="187" t="s">
        <v>628</v>
      </c>
      <c r="M153" s="198" t="s">
        <v>4</v>
      </c>
      <c r="N153" s="192">
        <v>42437</v>
      </c>
      <c r="O153" s="192">
        <v>42826</v>
      </c>
      <c r="P153" s="195"/>
      <c r="Q153" s="188"/>
      <c r="R153" s="285" t="s">
        <v>67</v>
      </c>
      <c r="S153" s="91"/>
      <c r="T153" s="91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</row>
    <row r="154" spans="1:41" s="87" customFormat="1" ht="99.75" customHeight="1" x14ac:dyDescent="0.3">
      <c r="A154" s="237" t="s">
        <v>169</v>
      </c>
      <c r="B154" s="185" t="s">
        <v>146</v>
      </c>
      <c r="C154" s="199" t="s">
        <v>387</v>
      </c>
      <c r="D154" s="185" t="s">
        <v>294</v>
      </c>
      <c r="E154" s="187" t="s">
        <v>45</v>
      </c>
      <c r="F154" s="195"/>
      <c r="G154" s="195"/>
      <c r="H154" s="420" t="s">
        <v>360</v>
      </c>
      <c r="I154" s="378">
        <f>2033080.72/3.85/1000</f>
        <v>528.07291428571432</v>
      </c>
      <c r="J154" s="190">
        <v>100</v>
      </c>
      <c r="K154" s="191">
        <v>0</v>
      </c>
      <c r="L154" s="187" t="s">
        <v>588</v>
      </c>
      <c r="M154" s="198" t="s">
        <v>3</v>
      </c>
      <c r="N154" s="192">
        <v>42447</v>
      </c>
      <c r="O154" s="192">
        <v>42827</v>
      </c>
      <c r="P154" s="195"/>
      <c r="Q154" s="188"/>
      <c r="R154" s="285" t="s">
        <v>67</v>
      </c>
      <c r="S154" s="382"/>
      <c r="T154" s="91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</row>
    <row r="155" spans="1:41" s="241" customFormat="1" ht="39" customHeight="1" x14ac:dyDescent="0.3">
      <c r="A155" s="321" t="s">
        <v>172</v>
      </c>
      <c r="B155" s="322" t="s">
        <v>146</v>
      </c>
      <c r="C155" s="292" t="s">
        <v>365</v>
      </c>
      <c r="D155" s="322"/>
      <c r="E155" s="293" t="s">
        <v>38</v>
      </c>
      <c r="F155" s="195"/>
      <c r="G155" s="195"/>
      <c r="H155" s="421" t="s">
        <v>366</v>
      </c>
      <c r="I155" s="352"/>
      <c r="J155" s="297">
        <v>0</v>
      </c>
      <c r="K155" s="297">
        <v>100</v>
      </c>
      <c r="L155" s="297" t="s">
        <v>470</v>
      </c>
      <c r="M155" s="297" t="s">
        <v>3</v>
      </c>
      <c r="N155" s="192">
        <v>42583</v>
      </c>
      <c r="O155" s="192">
        <v>42705</v>
      </c>
      <c r="P155" s="297" t="s">
        <v>368</v>
      </c>
      <c r="Q155" s="297" t="s">
        <v>224</v>
      </c>
      <c r="R155" s="330" t="s">
        <v>7</v>
      </c>
      <c r="S155" s="239"/>
      <c r="T155" s="239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3"/>
      <c r="AL155" s="243"/>
      <c r="AM155" s="243"/>
      <c r="AN155" s="243"/>
      <c r="AO155" s="243"/>
    </row>
    <row r="156" spans="1:41" s="87" customFormat="1" ht="31.2" x14ac:dyDescent="0.3">
      <c r="A156" s="237" t="s">
        <v>173</v>
      </c>
      <c r="B156" s="185" t="s">
        <v>146</v>
      </c>
      <c r="C156" s="199" t="s">
        <v>280</v>
      </c>
      <c r="D156" s="185"/>
      <c r="E156" s="187" t="s">
        <v>88</v>
      </c>
      <c r="F156" s="195"/>
      <c r="G156" s="195"/>
      <c r="H156" s="420" t="s">
        <v>290</v>
      </c>
      <c r="I156" s="318">
        <f>(484089.65/3.85/1000)</f>
        <v>125.73757142857143</v>
      </c>
      <c r="J156" s="190">
        <v>100</v>
      </c>
      <c r="K156" s="191">
        <v>0</v>
      </c>
      <c r="L156" s="187" t="s">
        <v>589</v>
      </c>
      <c r="M156" s="198" t="s">
        <v>4</v>
      </c>
      <c r="N156" s="192">
        <v>42583</v>
      </c>
      <c r="O156" s="192">
        <v>42827</v>
      </c>
      <c r="P156" s="195"/>
      <c r="Q156" s="188"/>
      <c r="R156" s="285" t="s">
        <v>67</v>
      </c>
      <c r="S156" s="382"/>
      <c r="T156" s="91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</row>
    <row r="157" spans="1:41" s="86" customFormat="1" ht="31.2" x14ac:dyDescent="0.3">
      <c r="A157" s="237" t="s">
        <v>185</v>
      </c>
      <c r="B157" s="185" t="s">
        <v>146</v>
      </c>
      <c r="C157" s="199" t="s">
        <v>282</v>
      </c>
      <c r="D157" s="185"/>
      <c r="E157" s="187" t="s">
        <v>45</v>
      </c>
      <c r="F157" s="195"/>
      <c r="G157" s="195"/>
      <c r="H157" s="420" t="s">
        <v>361</v>
      </c>
      <c r="I157" s="351">
        <f>4496569.62/1000/3.85</f>
        <v>1167.9401610389612</v>
      </c>
      <c r="J157" s="190">
        <v>100</v>
      </c>
      <c r="K157" s="191">
        <v>0</v>
      </c>
      <c r="L157" s="187" t="s">
        <v>302</v>
      </c>
      <c r="M157" s="198" t="s">
        <v>4</v>
      </c>
      <c r="N157" s="192">
        <v>42430</v>
      </c>
      <c r="O157" s="192">
        <v>42736</v>
      </c>
      <c r="P157" s="195"/>
      <c r="Q157" s="188" t="s">
        <v>635</v>
      </c>
      <c r="R157" s="285" t="s">
        <v>22</v>
      </c>
      <c r="S157" s="231"/>
      <c r="T157" s="91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</row>
    <row r="158" spans="1:41" s="218" customFormat="1" ht="31.2" x14ac:dyDescent="0.3">
      <c r="A158" s="237" t="s">
        <v>176</v>
      </c>
      <c r="B158" s="185" t="s">
        <v>146</v>
      </c>
      <c r="C158" s="199" t="s">
        <v>183</v>
      </c>
      <c r="D158" s="185"/>
      <c r="E158" s="187" t="s">
        <v>88</v>
      </c>
      <c r="F158" s="195"/>
      <c r="G158" s="195"/>
      <c r="H158" s="420"/>
      <c r="I158" s="351">
        <v>145.08264</v>
      </c>
      <c r="J158" s="190">
        <v>100</v>
      </c>
      <c r="K158" s="191">
        <v>0</v>
      </c>
      <c r="L158" s="188" t="s">
        <v>590</v>
      </c>
      <c r="M158" s="198" t="s">
        <v>3</v>
      </c>
      <c r="N158" s="192">
        <v>42887</v>
      </c>
      <c r="O158" s="192">
        <f t="shared" ref="O158:O159" si="8">N158+150</f>
        <v>43037</v>
      </c>
      <c r="P158" s="195"/>
      <c r="Q158" s="188"/>
      <c r="R158" s="285" t="s">
        <v>1</v>
      </c>
      <c r="S158" s="382"/>
      <c r="T158" s="91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</row>
    <row r="159" spans="1:41" s="87" customFormat="1" ht="31.2" x14ac:dyDescent="0.3">
      <c r="A159" s="237" t="s">
        <v>367</v>
      </c>
      <c r="B159" s="185" t="s">
        <v>146</v>
      </c>
      <c r="C159" s="199" t="s">
        <v>311</v>
      </c>
      <c r="D159" s="185"/>
      <c r="E159" s="187" t="s">
        <v>88</v>
      </c>
      <c r="F159" s="195"/>
      <c r="G159" s="195"/>
      <c r="H159" s="420"/>
      <c r="I159" s="351">
        <f>148866.66/1000</f>
        <v>148.86666</v>
      </c>
      <c r="J159" s="190">
        <v>100</v>
      </c>
      <c r="K159" s="191">
        <v>0</v>
      </c>
      <c r="L159" s="188" t="s">
        <v>591</v>
      </c>
      <c r="M159" s="198" t="s">
        <v>3</v>
      </c>
      <c r="N159" s="192">
        <v>42887</v>
      </c>
      <c r="O159" s="192">
        <f t="shared" si="8"/>
        <v>43037</v>
      </c>
      <c r="P159" s="195"/>
      <c r="Q159" s="188"/>
      <c r="R159" s="285" t="s">
        <v>1</v>
      </c>
      <c r="S159" s="382"/>
      <c r="T159" s="113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</row>
    <row r="160" spans="1:41" s="87" customFormat="1" ht="31.2" x14ac:dyDescent="0.3">
      <c r="A160" s="237" t="s">
        <v>310</v>
      </c>
      <c r="B160" s="185" t="s">
        <v>146</v>
      </c>
      <c r="C160" s="199" t="s">
        <v>315</v>
      </c>
      <c r="D160" s="185"/>
      <c r="E160" s="187" t="s">
        <v>45</v>
      </c>
      <c r="F160" s="195"/>
      <c r="G160" s="195"/>
      <c r="H160" s="420"/>
      <c r="I160" s="351">
        <f>621783.48/1000</f>
        <v>621.78347999999994</v>
      </c>
      <c r="J160" s="190">
        <v>100</v>
      </c>
      <c r="K160" s="191">
        <v>0</v>
      </c>
      <c r="L160" s="188" t="s">
        <v>592</v>
      </c>
      <c r="M160" s="198" t="s">
        <v>3</v>
      </c>
      <c r="N160" s="192">
        <v>42888</v>
      </c>
      <c r="O160" s="192">
        <f t="shared" ref="O160" si="9">N160+150</f>
        <v>43038</v>
      </c>
      <c r="P160" s="195"/>
      <c r="Q160" s="188"/>
      <c r="R160" s="285" t="s">
        <v>1</v>
      </c>
      <c r="S160" s="367"/>
      <c r="T160" s="113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</row>
    <row r="161" spans="1:44" s="87" customFormat="1" ht="52.5" customHeight="1" x14ac:dyDescent="0.3">
      <c r="A161" s="237" t="s">
        <v>314</v>
      </c>
      <c r="B161" s="185" t="s">
        <v>146</v>
      </c>
      <c r="C161" s="199" t="s">
        <v>281</v>
      </c>
      <c r="D161" s="185" t="s">
        <v>382</v>
      </c>
      <c r="E161" s="187" t="s">
        <v>45</v>
      </c>
      <c r="F161" s="195"/>
      <c r="G161" s="195"/>
      <c r="H161" s="420"/>
      <c r="I161" s="351">
        <f>4270000/3.85/1000</f>
        <v>1109.0909090909092</v>
      </c>
      <c r="J161" s="190">
        <v>100</v>
      </c>
      <c r="K161" s="191">
        <v>0</v>
      </c>
      <c r="L161" s="188" t="s">
        <v>470</v>
      </c>
      <c r="M161" s="198" t="s">
        <v>4</v>
      </c>
      <c r="N161" s="192">
        <v>42887</v>
      </c>
      <c r="O161" s="192">
        <f>N161+150</f>
        <v>43037</v>
      </c>
      <c r="P161" s="195"/>
      <c r="Q161" s="188"/>
      <c r="R161" s="285" t="s">
        <v>1</v>
      </c>
      <c r="S161" s="367"/>
      <c r="T161" s="73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</row>
    <row r="162" spans="1:44" s="87" customFormat="1" ht="31.2" x14ac:dyDescent="0.3">
      <c r="A162" s="237" t="s">
        <v>322</v>
      </c>
      <c r="B162" s="185" t="s">
        <v>146</v>
      </c>
      <c r="C162" s="199" t="s">
        <v>347</v>
      </c>
      <c r="D162" s="185"/>
      <c r="E162" s="187" t="s">
        <v>88</v>
      </c>
      <c r="F162" s="195"/>
      <c r="G162" s="195"/>
      <c r="H162" s="420"/>
      <c r="I162" s="351">
        <f>400000/3.53/1000</f>
        <v>113.31444759206799</v>
      </c>
      <c r="J162" s="190">
        <v>100</v>
      </c>
      <c r="K162" s="191">
        <v>0</v>
      </c>
      <c r="L162" s="188" t="s">
        <v>535</v>
      </c>
      <c r="M162" s="198" t="s">
        <v>3</v>
      </c>
      <c r="N162" s="192">
        <v>42826</v>
      </c>
      <c r="O162" s="192">
        <f>N162+150</f>
        <v>42976</v>
      </c>
      <c r="P162" s="195"/>
      <c r="Q162" s="188"/>
      <c r="R162" s="285" t="s">
        <v>1</v>
      </c>
      <c r="S162" s="382"/>
      <c r="T162" s="113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</row>
    <row r="163" spans="1:44" s="86" customFormat="1" ht="31.2" x14ac:dyDescent="0.3">
      <c r="A163" s="237" t="s">
        <v>340</v>
      </c>
      <c r="B163" s="185" t="s">
        <v>146</v>
      </c>
      <c r="C163" s="186" t="s">
        <v>364</v>
      </c>
      <c r="D163" s="193"/>
      <c r="E163" s="187" t="s">
        <v>45</v>
      </c>
      <c r="F163" s="195"/>
      <c r="G163" s="195"/>
      <c r="H163" s="420" t="s">
        <v>625</v>
      </c>
      <c r="I163" s="351">
        <v>156</v>
      </c>
      <c r="J163" s="190">
        <v>100</v>
      </c>
      <c r="K163" s="191">
        <v>0</v>
      </c>
      <c r="L163" s="188" t="s">
        <v>593</v>
      </c>
      <c r="M163" s="198" t="s">
        <v>3</v>
      </c>
      <c r="N163" s="192">
        <v>42614</v>
      </c>
      <c r="O163" s="192">
        <v>42705</v>
      </c>
      <c r="P163" s="193"/>
      <c r="Q163" s="186" t="s">
        <v>632</v>
      </c>
      <c r="R163" s="387" t="s">
        <v>22</v>
      </c>
      <c r="S163" s="90"/>
      <c r="T163" s="91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</row>
    <row r="164" spans="1:44" s="87" customFormat="1" ht="31.2" x14ac:dyDescent="0.3">
      <c r="A164" s="237" t="s">
        <v>440</v>
      </c>
      <c r="B164" s="185" t="s">
        <v>146</v>
      </c>
      <c r="C164" s="126" t="s">
        <v>439</v>
      </c>
      <c r="D164" s="168"/>
      <c r="E164" s="123" t="s">
        <v>88</v>
      </c>
      <c r="F164" s="195"/>
      <c r="G164" s="195"/>
      <c r="H164" s="420"/>
      <c r="I164" s="351">
        <f>129870.12987013/1000</f>
        <v>129.87012987013</v>
      </c>
      <c r="J164" s="169">
        <v>100</v>
      </c>
      <c r="K164" s="170">
        <v>0</v>
      </c>
      <c r="L164" s="275" t="s">
        <v>441</v>
      </c>
      <c r="M164" s="171" t="s">
        <v>3</v>
      </c>
      <c r="N164" s="192">
        <v>42887</v>
      </c>
      <c r="O164" s="192">
        <f t="shared" ref="O164" si="10">N164+150</f>
        <v>43037</v>
      </c>
      <c r="P164" s="168"/>
      <c r="Q164" s="167"/>
      <c r="R164" s="172" t="s">
        <v>1</v>
      </c>
      <c r="S164" s="382"/>
      <c r="T164" s="91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</row>
    <row r="165" spans="1:44" s="193" customFormat="1" ht="31.2" x14ac:dyDescent="0.3">
      <c r="A165" s="491" t="s">
        <v>648</v>
      </c>
      <c r="B165" s="185" t="s">
        <v>146</v>
      </c>
      <c r="C165" s="400" t="s">
        <v>649</v>
      </c>
      <c r="D165" s="123"/>
      <c r="E165" s="493" t="s">
        <v>88</v>
      </c>
      <c r="F165" s="195"/>
      <c r="G165" s="424"/>
      <c r="H165" s="424"/>
      <c r="I165" s="422">
        <f>180000/3.85/1000</f>
        <v>46.753246753246749</v>
      </c>
      <c r="J165" s="402">
        <v>100</v>
      </c>
      <c r="K165" s="403">
        <v>0</v>
      </c>
      <c r="L165" s="404" t="s">
        <v>695</v>
      </c>
      <c r="M165" s="520" t="s">
        <v>3</v>
      </c>
      <c r="N165" s="405">
        <v>42887</v>
      </c>
      <c r="O165" s="405">
        <f>N165+150</f>
        <v>43037</v>
      </c>
      <c r="P165" s="401"/>
      <c r="Q165" s="406"/>
      <c r="R165" s="172" t="s">
        <v>1</v>
      </c>
      <c r="S165" s="91"/>
      <c r="T165" s="91"/>
      <c r="U165" s="383"/>
      <c r="V165" s="383"/>
      <c r="W165" s="383"/>
      <c r="X165" s="383"/>
      <c r="Y165" s="383"/>
      <c r="Z165" s="383"/>
      <c r="AA165" s="383"/>
      <c r="AB165" s="383"/>
      <c r="AC165" s="383"/>
      <c r="AD165" s="383"/>
      <c r="AE165" s="383"/>
      <c r="AF165" s="383"/>
      <c r="AG165" s="383"/>
      <c r="AH165" s="383"/>
      <c r="AI165" s="383"/>
      <c r="AJ165" s="383"/>
      <c r="AK165" s="383"/>
      <c r="AL165" s="383"/>
      <c r="AM165" s="383"/>
      <c r="AN165" s="383"/>
      <c r="AO165" s="383"/>
    </row>
    <row r="166" spans="1:44" s="193" customFormat="1" ht="22.5" customHeight="1" x14ac:dyDescent="0.3">
      <c r="A166" s="423"/>
      <c r="B166" s="185"/>
      <c r="C166" s="482"/>
      <c r="D166" s="483"/>
      <c r="E166" s="123"/>
      <c r="F166" s="195"/>
      <c r="G166" s="197"/>
      <c r="H166" s="197"/>
      <c r="I166" s="484"/>
      <c r="J166" s="485"/>
      <c r="K166" s="486"/>
      <c r="L166" s="463"/>
      <c r="M166" s="171"/>
      <c r="N166" s="487"/>
      <c r="O166" s="487"/>
      <c r="P166" s="488"/>
      <c r="Q166" s="489"/>
      <c r="R166" s="172"/>
      <c r="S166" s="91"/>
      <c r="T166" s="91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3"/>
      <c r="AN166" s="383"/>
      <c r="AO166" s="383"/>
    </row>
    <row r="167" spans="1:44" s="75" customFormat="1" ht="24.75" customHeight="1" x14ac:dyDescent="0.3">
      <c r="B167" s="126"/>
      <c r="C167" s="120"/>
      <c r="D167" s="115"/>
      <c r="E167" s="123"/>
      <c r="F167" s="420" t="s">
        <v>195</v>
      </c>
      <c r="G167" s="59"/>
      <c r="H167" s="420"/>
      <c r="I167" s="467">
        <f>SUM(I150:I166)</f>
        <v>12476.228180059603</v>
      </c>
      <c r="J167" s="121"/>
      <c r="K167" s="122"/>
      <c r="L167" s="114"/>
      <c r="M167" s="114"/>
      <c r="N167" s="115"/>
      <c r="O167" s="114"/>
      <c r="P167" s="115"/>
      <c r="Q167" s="120"/>
      <c r="R167" s="152"/>
      <c r="S167" s="91"/>
      <c r="T167" s="91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87"/>
    </row>
    <row r="168" spans="1:44" s="75" customFormat="1" ht="19.5" customHeight="1" thickBot="1" x14ac:dyDescent="0.35">
      <c r="A168" s="353"/>
      <c r="B168" s="100"/>
      <c r="C168" s="100"/>
      <c r="D168" s="101"/>
      <c r="E168" s="102"/>
      <c r="F168" s="420"/>
      <c r="G168" s="59"/>
      <c r="H168" s="420"/>
      <c r="I168" s="103"/>
      <c r="J168" s="104"/>
      <c r="K168" s="105"/>
      <c r="L168" s="106"/>
      <c r="M168" s="106"/>
      <c r="N168" s="101"/>
      <c r="O168" s="106"/>
      <c r="P168" s="101"/>
      <c r="Q168" s="100"/>
      <c r="R168" s="354"/>
      <c r="S168" s="91"/>
      <c r="T168" s="91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219"/>
      <c r="AK168" s="87"/>
      <c r="AL168" s="87"/>
      <c r="AM168" s="87"/>
      <c r="AN168" s="87"/>
      <c r="AO168" s="87"/>
      <c r="AP168" s="87"/>
    </row>
    <row r="169" spans="1:44" x14ac:dyDescent="0.3">
      <c r="A169" s="134">
        <v>5</v>
      </c>
      <c r="B169" s="603" t="s">
        <v>56</v>
      </c>
      <c r="C169" s="603"/>
      <c r="D169" s="603"/>
      <c r="E169" s="603"/>
      <c r="F169" s="603"/>
      <c r="G169" s="603"/>
      <c r="H169" s="603"/>
      <c r="I169" s="603"/>
      <c r="J169" s="603"/>
      <c r="K169" s="603"/>
      <c r="L169" s="603"/>
      <c r="M169" s="603"/>
      <c r="N169" s="603"/>
      <c r="O169" s="603"/>
      <c r="P169" s="603"/>
      <c r="Q169" s="603"/>
      <c r="R169" s="604"/>
      <c r="S169" s="91"/>
      <c r="T169" s="91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223"/>
      <c r="AK169" s="168"/>
      <c r="AL169" s="168"/>
      <c r="AM169" s="168"/>
      <c r="AN169" s="168"/>
      <c r="AO169" s="168"/>
    </row>
    <row r="170" spans="1:44" x14ac:dyDescent="0.3">
      <c r="A170" s="599"/>
      <c r="B170" s="552" t="s">
        <v>55</v>
      </c>
      <c r="C170" s="552" t="s">
        <v>30</v>
      </c>
      <c r="D170" s="552" t="s">
        <v>49</v>
      </c>
      <c r="E170" s="552" t="s">
        <v>245</v>
      </c>
      <c r="F170" s="567" t="s">
        <v>50</v>
      </c>
      <c r="G170" s="389"/>
      <c r="H170" s="559" t="s">
        <v>8</v>
      </c>
      <c r="I170" s="559"/>
      <c r="J170" s="559"/>
      <c r="K170" s="579" t="s">
        <v>57</v>
      </c>
      <c r="L170" s="552" t="s">
        <v>58</v>
      </c>
      <c r="M170" s="552" t="s">
        <v>54</v>
      </c>
      <c r="N170" s="552" t="s">
        <v>31</v>
      </c>
      <c r="O170" s="552"/>
      <c r="P170" s="552" t="s">
        <v>83</v>
      </c>
      <c r="Q170" s="552" t="s">
        <v>53</v>
      </c>
      <c r="R170" s="554" t="s">
        <v>20</v>
      </c>
      <c r="S170" s="91"/>
      <c r="T170" s="224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91"/>
    </row>
    <row r="171" spans="1:44" ht="46.8" x14ac:dyDescent="0.3">
      <c r="A171" s="600"/>
      <c r="B171" s="552"/>
      <c r="C171" s="552"/>
      <c r="D171" s="552"/>
      <c r="E171" s="552"/>
      <c r="F171" s="568"/>
      <c r="G171" s="390"/>
      <c r="H171" s="71" t="s">
        <v>134</v>
      </c>
      <c r="I171" s="71" t="s">
        <v>52</v>
      </c>
      <c r="J171" s="132" t="s">
        <v>51</v>
      </c>
      <c r="K171" s="579"/>
      <c r="L171" s="552"/>
      <c r="M171" s="552"/>
      <c r="N171" s="131" t="s">
        <v>13</v>
      </c>
      <c r="O171" s="131" t="s">
        <v>27</v>
      </c>
      <c r="P171" s="552"/>
      <c r="Q171" s="552"/>
      <c r="R171" s="554"/>
      <c r="S171" s="91"/>
      <c r="T171" s="224"/>
      <c r="U171" s="207"/>
      <c r="V171" s="207"/>
      <c r="W171" s="20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/>
      <c r="AH171" s="207"/>
      <c r="AI171" s="207"/>
      <c r="AJ171" s="207"/>
      <c r="AK171" s="207"/>
      <c r="AL171" s="207"/>
      <c r="AM171" s="207"/>
      <c r="AN171" s="207"/>
      <c r="AO171" s="207"/>
      <c r="AP171" s="91"/>
    </row>
    <row r="172" spans="1:44" ht="51.75" customHeight="1" x14ac:dyDescent="0.3">
      <c r="A172" s="411" t="s">
        <v>265</v>
      </c>
      <c r="B172" s="53"/>
      <c r="C172" s="412" t="s">
        <v>596</v>
      </c>
      <c r="D172" s="412"/>
      <c r="E172" s="413" t="s">
        <v>92</v>
      </c>
      <c r="F172" s="53"/>
      <c r="H172" s="414">
        <f>145513.58/3.85/1000</f>
        <v>37.795735064935066</v>
      </c>
      <c r="I172" s="415">
        <v>100</v>
      </c>
      <c r="J172" s="476">
        <v>0</v>
      </c>
      <c r="K172" s="480">
        <v>1</v>
      </c>
      <c r="L172" s="63" t="s">
        <v>595</v>
      </c>
      <c r="M172" s="417" t="s">
        <v>4</v>
      </c>
      <c r="N172" s="513">
        <v>42826</v>
      </c>
      <c r="O172" s="514">
        <f>N172+210</f>
        <v>43036</v>
      </c>
      <c r="P172" s="50"/>
      <c r="Q172" s="53"/>
      <c r="R172" s="143" t="s">
        <v>1</v>
      </c>
      <c r="S172" s="368"/>
      <c r="T172" s="225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91"/>
    </row>
    <row r="173" spans="1:44" s="455" customFormat="1" ht="51.75" customHeight="1" x14ac:dyDescent="0.3">
      <c r="A173" s="472" t="s">
        <v>754</v>
      </c>
      <c r="B173" s="440" t="s">
        <v>146</v>
      </c>
      <c r="C173" s="470" t="s">
        <v>755</v>
      </c>
      <c r="D173" s="470"/>
      <c r="E173" s="473" t="s">
        <v>92</v>
      </c>
      <c r="F173" s="474"/>
      <c r="H173" s="475">
        <f>150000/1000/3.85</f>
        <v>38.961038961038959</v>
      </c>
      <c r="I173" s="415">
        <v>100</v>
      </c>
      <c r="J173" s="476">
        <v>0</v>
      </c>
      <c r="K173" s="481">
        <v>1</v>
      </c>
      <c r="L173" s="477" t="s">
        <v>756</v>
      </c>
      <c r="M173" s="417" t="s">
        <v>4</v>
      </c>
      <c r="N173" s="515">
        <v>42826</v>
      </c>
      <c r="O173" s="478">
        <f>N173+90</f>
        <v>42916</v>
      </c>
      <c r="P173" s="474"/>
      <c r="R173" s="479" t="s">
        <v>1</v>
      </c>
      <c r="S173" s="225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4"/>
      <c r="AH173" s="454"/>
      <c r="AI173" s="454"/>
      <c r="AJ173" s="454"/>
      <c r="AK173" s="454"/>
      <c r="AL173" s="454"/>
      <c r="AM173" s="454"/>
      <c r="AN173" s="454"/>
      <c r="AO173" s="454"/>
      <c r="AP173" s="454"/>
      <c r="AQ173" s="454"/>
      <c r="AR173" s="471"/>
    </row>
    <row r="174" spans="1:44" x14ac:dyDescent="0.3">
      <c r="A174" s="98"/>
      <c r="B174" s="53"/>
      <c r="C174" s="50"/>
      <c r="D174" s="587" t="s">
        <v>195</v>
      </c>
      <c r="E174" s="589"/>
      <c r="F174" s="133" t="s">
        <v>2</v>
      </c>
      <c r="G174" s="407"/>
      <c r="H174" s="379">
        <f>H172+H173</f>
        <v>76.756774025974025</v>
      </c>
      <c r="I174" s="416"/>
      <c r="J174" s="60"/>
      <c r="K174" s="61"/>
      <c r="L174" s="133"/>
      <c r="M174" s="133"/>
      <c r="N174" s="50"/>
      <c r="O174" s="133"/>
      <c r="P174" s="50"/>
      <c r="Q174" s="50"/>
      <c r="R174" s="143"/>
      <c r="S174" s="91"/>
      <c r="T174" s="225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91"/>
    </row>
    <row r="175" spans="1:44" x14ac:dyDescent="0.3">
      <c r="A175" s="98"/>
      <c r="B175" s="53"/>
      <c r="C175" s="53"/>
      <c r="D175" s="75"/>
      <c r="E175" s="79"/>
      <c r="F175" s="53"/>
      <c r="H175" s="53"/>
      <c r="I175" s="416"/>
      <c r="J175" s="76"/>
      <c r="K175" s="77"/>
      <c r="L175" s="74"/>
      <c r="M175" s="74"/>
      <c r="N175" s="75"/>
      <c r="O175" s="74"/>
      <c r="P175" s="75"/>
      <c r="Q175" s="53"/>
      <c r="R175" s="108"/>
      <c r="S175" s="91"/>
      <c r="T175" s="227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</row>
    <row r="176" spans="1:44" x14ac:dyDescent="0.3">
      <c r="A176" s="144">
        <v>6</v>
      </c>
      <c r="B176" s="576" t="s">
        <v>14</v>
      </c>
      <c r="C176" s="576"/>
      <c r="D176" s="576"/>
      <c r="E176" s="576"/>
      <c r="F176" s="576"/>
      <c r="G176" s="577"/>
      <c r="H176" s="576"/>
      <c r="I176" s="576"/>
      <c r="J176" s="576"/>
      <c r="K176" s="576"/>
      <c r="L176" s="576"/>
      <c r="M176" s="576"/>
      <c r="N176" s="576"/>
      <c r="O176" s="576"/>
      <c r="P176" s="576"/>
      <c r="Q176" s="576"/>
      <c r="R176" s="578"/>
      <c r="S176" s="91"/>
      <c r="T176" s="227"/>
      <c r="AC176" s="227"/>
      <c r="AD176" s="228"/>
      <c r="AE176" s="228"/>
    </row>
    <row r="177" spans="1:36" x14ac:dyDescent="0.3">
      <c r="A177" s="602"/>
      <c r="B177" s="552" t="s">
        <v>55</v>
      </c>
      <c r="C177" s="552" t="s">
        <v>30</v>
      </c>
      <c r="D177" s="552" t="s">
        <v>49</v>
      </c>
      <c r="E177" s="552" t="s">
        <v>245</v>
      </c>
      <c r="F177" s="552" t="s">
        <v>50</v>
      </c>
      <c r="G177" s="551"/>
      <c r="H177" s="552"/>
      <c r="I177" s="559" t="s">
        <v>8</v>
      </c>
      <c r="J177" s="559"/>
      <c r="K177" s="559"/>
      <c r="L177" s="552" t="s">
        <v>58</v>
      </c>
      <c r="M177" s="552" t="s">
        <v>54</v>
      </c>
      <c r="N177" s="552" t="s">
        <v>31</v>
      </c>
      <c r="O177" s="552"/>
      <c r="P177" s="552" t="s">
        <v>83</v>
      </c>
      <c r="Q177" s="552" t="s">
        <v>53</v>
      </c>
      <c r="R177" s="554" t="s">
        <v>20</v>
      </c>
      <c r="S177" s="91"/>
      <c r="T177" s="221"/>
      <c r="AC177" s="221"/>
      <c r="AD177" s="228"/>
      <c r="AE177" s="228"/>
    </row>
    <row r="178" spans="1:36" ht="62.4" x14ac:dyDescent="0.3">
      <c r="A178" s="600"/>
      <c r="B178" s="552"/>
      <c r="C178" s="552"/>
      <c r="D178" s="552"/>
      <c r="E178" s="552"/>
      <c r="F178" s="552"/>
      <c r="G178" s="551"/>
      <c r="H178" s="552"/>
      <c r="I178" s="71" t="s">
        <v>134</v>
      </c>
      <c r="J178" s="71" t="s">
        <v>52</v>
      </c>
      <c r="K178" s="132" t="s">
        <v>51</v>
      </c>
      <c r="L178" s="552"/>
      <c r="M178" s="552"/>
      <c r="N178" s="131" t="s">
        <v>85</v>
      </c>
      <c r="O178" s="131" t="s">
        <v>9</v>
      </c>
      <c r="P178" s="552"/>
      <c r="Q178" s="552"/>
      <c r="R178" s="554"/>
      <c r="S178" s="91"/>
      <c r="T178" s="221"/>
      <c r="AC178" s="221"/>
      <c r="AD178" s="229"/>
      <c r="AE178" s="230"/>
    </row>
    <row r="179" spans="1:36" ht="69.75" customHeight="1" x14ac:dyDescent="0.3">
      <c r="A179" s="528" t="s">
        <v>561</v>
      </c>
      <c r="B179" s="343"/>
      <c r="C179" s="394" t="s">
        <v>515</v>
      </c>
      <c r="D179" s="418" t="s">
        <v>692</v>
      </c>
      <c r="E179" s="407" t="s">
        <v>88</v>
      </c>
      <c r="F179" s="581" t="s">
        <v>609</v>
      </c>
      <c r="G179" s="582"/>
      <c r="H179" s="583"/>
      <c r="I179" s="189">
        <f>150/3.85</f>
        <v>38.961038961038959</v>
      </c>
      <c r="J179" s="419">
        <v>100</v>
      </c>
      <c r="K179" s="419">
        <v>0</v>
      </c>
      <c r="L179" s="188" t="s">
        <v>471</v>
      </c>
      <c r="M179" s="498" t="s">
        <v>4</v>
      </c>
      <c r="N179" s="192">
        <v>42856</v>
      </c>
      <c r="O179" s="512">
        <f>N179+90</f>
        <v>42946</v>
      </c>
      <c r="P179" s="195"/>
      <c r="Q179" s="344"/>
      <c r="R179" s="345" t="s">
        <v>1</v>
      </c>
      <c r="S179" s="90"/>
    </row>
    <row r="180" spans="1:36" ht="16.2" thickBot="1" x14ac:dyDescent="0.35">
      <c r="A180" s="282"/>
      <c r="B180" s="343"/>
      <c r="C180" s="363"/>
      <c r="D180" s="75"/>
      <c r="E180" s="79"/>
      <c r="F180" s="587" t="s">
        <v>195</v>
      </c>
      <c r="G180" s="588"/>
      <c r="H180" s="589"/>
      <c r="I180" s="103">
        <f>I179</f>
        <v>38.961038961038959</v>
      </c>
      <c r="J180" s="63"/>
      <c r="K180" s="61"/>
      <c r="L180" s="60"/>
      <c r="M180" s="154"/>
      <c r="N180" s="50"/>
      <c r="O180" s="154"/>
      <c r="P180" s="50"/>
      <c r="Q180" s="50"/>
      <c r="R180" s="143"/>
      <c r="S180" s="91"/>
      <c r="V180" s="86"/>
      <c r="AF180" s="86"/>
      <c r="AG180" s="86"/>
      <c r="AH180" s="86"/>
      <c r="AJ180" s="86"/>
    </row>
    <row r="181" spans="1:36" ht="35.25" customHeight="1" thickBot="1" x14ac:dyDescent="0.35">
      <c r="A181" s="361"/>
      <c r="B181" s="362"/>
      <c r="C181" s="232"/>
      <c r="D181" s="75"/>
      <c r="E181" s="79"/>
      <c r="F181" s="584" t="s">
        <v>383</v>
      </c>
      <c r="G181" s="585"/>
      <c r="H181" s="586"/>
      <c r="I181" s="103">
        <f>I180+H174+I167+I146+I128+I61</f>
        <v>168067.28541513687</v>
      </c>
      <c r="J181" s="63"/>
      <c r="K181" s="61"/>
      <c r="L181" s="60"/>
      <c r="M181" s="133"/>
      <c r="N181" s="50"/>
      <c r="O181" s="133"/>
      <c r="P181" s="50"/>
      <c r="Q181" s="50"/>
      <c r="R181" s="143"/>
      <c r="S181" s="91"/>
      <c r="V181" s="86"/>
      <c r="AF181" s="86"/>
      <c r="AG181" s="86"/>
      <c r="AH181" s="86"/>
      <c r="AJ181" s="86"/>
    </row>
    <row r="182" spans="1:36" x14ac:dyDescent="0.3">
      <c r="A182" s="144">
        <v>7</v>
      </c>
      <c r="B182" s="576" t="s">
        <v>15</v>
      </c>
      <c r="C182" s="576"/>
      <c r="D182" s="576"/>
      <c r="E182" s="576"/>
      <c r="F182" s="576"/>
      <c r="G182" s="577"/>
      <c r="H182" s="576"/>
      <c r="I182" s="576"/>
      <c r="J182" s="576"/>
      <c r="K182" s="576"/>
      <c r="L182" s="576"/>
      <c r="M182" s="576"/>
      <c r="N182" s="576"/>
      <c r="O182" s="576"/>
      <c r="P182" s="576"/>
      <c r="Q182" s="576"/>
      <c r="R182" s="578"/>
      <c r="S182" s="91"/>
      <c r="T182" s="91"/>
      <c r="V182" s="86"/>
      <c r="AF182" s="86"/>
      <c r="AG182" s="86"/>
      <c r="AH182" s="86"/>
      <c r="AJ182" s="86"/>
    </row>
    <row r="183" spans="1:36" x14ac:dyDescent="0.3">
      <c r="A183" s="602"/>
      <c r="B183" s="552" t="s">
        <v>55</v>
      </c>
      <c r="C183" s="552" t="s">
        <v>59</v>
      </c>
      <c r="D183" s="552" t="s">
        <v>49</v>
      </c>
      <c r="E183" s="552"/>
      <c r="F183" s="552" t="s">
        <v>50</v>
      </c>
      <c r="G183" s="551"/>
      <c r="H183" s="552"/>
      <c r="I183" s="559" t="s">
        <v>8</v>
      </c>
      <c r="J183" s="559"/>
      <c r="K183" s="559"/>
      <c r="L183" s="552" t="s">
        <v>58</v>
      </c>
      <c r="M183" s="579" t="s">
        <v>60</v>
      </c>
      <c r="N183" s="552" t="s">
        <v>31</v>
      </c>
      <c r="O183" s="552"/>
      <c r="P183" s="552" t="s">
        <v>17</v>
      </c>
      <c r="Q183" s="552" t="s">
        <v>53</v>
      </c>
      <c r="R183" s="554" t="s">
        <v>20</v>
      </c>
      <c r="S183" s="91"/>
      <c r="T183" s="91"/>
      <c r="V183" s="86"/>
      <c r="AF183" s="86"/>
      <c r="AG183" s="86"/>
      <c r="AH183" s="86"/>
      <c r="AJ183" s="86"/>
    </row>
    <row r="184" spans="1:36" ht="78" x14ac:dyDescent="0.3">
      <c r="A184" s="600"/>
      <c r="B184" s="552"/>
      <c r="C184" s="552"/>
      <c r="D184" s="552"/>
      <c r="E184" s="552"/>
      <c r="F184" s="552"/>
      <c r="G184" s="551"/>
      <c r="H184" s="552"/>
      <c r="I184" s="71" t="s">
        <v>134</v>
      </c>
      <c r="J184" s="131" t="s">
        <v>52</v>
      </c>
      <c r="K184" s="71" t="s">
        <v>51</v>
      </c>
      <c r="L184" s="552"/>
      <c r="M184" s="579"/>
      <c r="N184" s="131" t="s">
        <v>16</v>
      </c>
      <c r="O184" s="131" t="s">
        <v>61</v>
      </c>
      <c r="P184" s="552"/>
      <c r="Q184" s="552"/>
      <c r="R184" s="554"/>
      <c r="S184" s="91"/>
      <c r="T184" s="91"/>
      <c r="V184" s="86"/>
      <c r="AF184" s="86"/>
      <c r="AG184" s="86"/>
      <c r="AH184" s="86"/>
      <c r="AJ184" s="86"/>
    </row>
    <row r="185" spans="1:36" ht="16.2" thickBot="1" x14ac:dyDescent="0.35">
      <c r="A185" s="99" t="s">
        <v>200</v>
      </c>
      <c r="B185" s="100"/>
      <c r="C185" s="145"/>
      <c r="D185" s="574"/>
      <c r="E185" s="574"/>
      <c r="F185" s="591"/>
      <c r="G185" s="592"/>
      <c r="H185" s="593"/>
      <c r="I185" s="468"/>
      <c r="J185" s="146"/>
      <c r="K185" s="146"/>
      <c r="L185" s="147"/>
      <c r="M185" s="147"/>
      <c r="N185" s="148"/>
      <c r="O185" s="148"/>
      <c r="P185" s="149"/>
      <c r="Q185" s="148"/>
      <c r="R185" s="150"/>
      <c r="S185" s="91"/>
      <c r="T185" s="91"/>
      <c r="V185" s="86"/>
      <c r="AF185" s="86"/>
      <c r="AG185" s="86"/>
      <c r="AH185" s="86"/>
      <c r="AJ185" s="86"/>
    </row>
    <row r="186" spans="1:36" x14ac:dyDescent="0.3">
      <c r="A186" s="130"/>
      <c r="B186" s="135"/>
      <c r="C186" s="135"/>
      <c r="D186" s="575"/>
      <c r="E186" s="575"/>
      <c r="F186" s="571"/>
      <c r="G186" s="572"/>
      <c r="H186" s="573"/>
      <c r="I186" s="458"/>
      <c r="J186" s="136"/>
      <c r="K186" s="137"/>
      <c r="L186" s="138"/>
      <c r="M186" s="138"/>
      <c r="N186" s="135"/>
      <c r="O186" s="136"/>
      <c r="P186" s="135"/>
      <c r="Q186" s="135"/>
      <c r="R186" s="139"/>
      <c r="S186" s="91"/>
      <c r="T186" s="91"/>
      <c r="V186" s="86"/>
      <c r="AF186" s="86"/>
      <c r="AG186" s="86"/>
      <c r="AH186" s="86"/>
      <c r="AJ186" s="86"/>
    </row>
    <row r="187" spans="1:36" x14ac:dyDescent="0.3">
      <c r="A187" s="62"/>
      <c r="B187" s="53"/>
      <c r="C187" s="53"/>
      <c r="D187" s="75"/>
      <c r="E187" s="79"/>
      <c r="F187" s="53"/>
      <c r="H187" s="53" t="s">
        <v>2</v>
      </c>
      <c r="I187" s="416">
        <f>SUM(I185:I186)</f>
        <v>0</v>
      </c>
      <c r="J187" s="76"/>
      <c r="K187" s="77"/>
      <c r="L187" s="74"/>
      <c r="M187" s="74"/>
      <c r="N187" s="75"/>
      <c r="O187" s="74"/>
      <c r="P187" s="75"/>
      <c r="Q187" s="53"/>
      <c r="R187" s="69"/>
      <c r="S187" s="91"/>
      <c r="T187" s="91"/>
      <c r="V187" s="86"/>
      <c r="AF187" s="86"/>
      <c r="AG187" s="86"/>
      <c r="AH187" s="86"/>
      <c r="AJ187" s="86"/>
    </row>
    <row r="188" spans="1:36" x14ac:dyDescent="0.3">
      <c r="A188" s="74"/>
      <c r="B188" s="53"/>
      <c r="C188" s="53"/>
      <c r="D188" s="75"/>
      <c r="E188" s="79"/>
      <c r="F188" s="53"/>
      <c r="H188" s="53"/>
      <c r="I188" s="416"/>
      <c r="J188" s="76"/>
      <c r="K188" s="77"/>
      <c r="L188" s="74"/>
      <c r="M188" s="74"/>
      <c r="N188" s="75"/>
      <c r="O188" s="74"/>
      <c r="P188" s="75"/>
      <c r="Q188" s="53"/>
      <c r="R188" s="69"/>
      <c r="S188" s="91"/>
      <c r="T188" s="91"/>
      <c r="V188" s="86"/>
      <c r="AF188" s="86"/>
      <c r="AG188" s="86"/>
      <c r="AH188" s="86"/>
      <c r="AJ188" s="86"/>
    </row>
    <row r="189" spans="1:36" x14ac:dyDescent="0.3">
      <c r="A189" s="74"/>
      <c r="B189" s="53"/>
      <c r="C189" s="53"/>
      <c r="D189" s="75"/>
      <c r="E189" s="79"/>
      <c r="F189" s="53"/>
      <c r="H189" s="53"/>
      <c r="I189" s="416"/>
      <c r="J189" s="76"/>
      <c r="K189" s="77"/>
      <c r="L189" s="74"/>
      <c r="M189" s="74"/>
      <c r="N189" s="75"/>
      <c r="O189" s="74"/>
      <c r="P189" s="75"/>
      <c r="Q189" s="53"/>
      <c r="R189" s="69"/>
      <c r="S189" s="91"/>
      <c r="T189" s="91"/>
      <c r="V189" s="86"/>
      <c r="AF189" s="86"/>
      <c r="AG189" s="86"/>
      <c r="AH189" s="86"/>
      <c r="AJ189" s="86"/>
    </row>
    <row r="190" spans="1:36" x14ac:dyDescent="0.3">
      <c r="A190" s="74"/>
      <c r="B190" s="53"/>
      <c r="C190" s="53"/>
      <c r="D190" s="75"/>
      <c r="E190" s="79"/>
      <c r="F190" s="53"/>
      <c r="H190" s="53"/>
      <c r="I190" s="416"/>
      <c r="J190" s="76"/>
      <c r="K190" s="77"/>
      <c r="L190" s="74"/>
      <c r="M190" s="74"/>
      <c r="N190" s="75"/>
      <c r="O190" s="74"/>
      <c r="P190" s="75"/>
      <c r="Q190" s="53"/>
      <c r="R190" s="69"/>
      <c r="S190" s="91"/>
      <c r="T190" s="91"/>
      <c r="V190" s="86"/>
      <c r="AF190" s="86"/>
      <c r="AG190" s="86"/>
      <c r="AH190" s="86"/>
      <c r="AJ190" s="86"/>
    </row>
    <row r="191" spans="1:36" x14ac:dyDescent="0.3">
      <c r="A191" s="74"/>
      <c r="B191" s="569" t="s">
        <v>84</v>
      </c>
      <c r="C191" s="64" t="s">
        <v>5</v>
      </c>
      <c r="D191" s="75"/>
      <c r="E191" s="79"/>
      <c r="F191" s="53"/>
      <c r="H191" s="53"/>
      <c r="I191" s="74"/>
      <c r="J191" s="74"/>
      <c r="K191" s="75"/>
      <c r="L191" s="74"/>
      <c r="M191" s="74"/>
      <c r="N191" s="75"/>
      <c r="O191" s="74"/>
      <c r="P191" s="75"/>
      <c r="Q191" s="53"/>
      <c r="R191" s="69"/>
      <c r="S191" s="91"/>
      <c r="T191" s="91"/>
      <c r="V191" s="86"/>
      <c r="AF191" s="86"/>
      <c r="AG191" s="86"/>
      <c r="AH191" s="86"/>
      <c r="AJ191" s="86"/>
    </row>
    <row r="192" spans="1:36" x14ac:dyDescent="0.3">
      <c r="A192" s="74"/>
      <c r="B192" s="569"/>
      <c r="C192" s="64" t="s">
        <v>3</v>
      </c>
      <c r="D192" s="75"/>
      <c r="E192" s="79"/>
      <c r="F192" s="53"/>
      <c r="H192" s="53"/>
      <c r="I192" s="74"/>
      <c r="J192" s="74"/>
      <c r="K192" s="75"/>
      <c r="L192" s="74"/>
      <c r="M192" s="74"/>
      <c r="N192" s="75"/>
      <c r="O192" s="74"/>
      <c r="P192" s="75"/>
      <c r="Q192" s="53"/>
      <c r="R192" s="69"/>
      <c r="S192" s="91"/>
      <c r="T192" s="91"/>
      <c r="V192" s="86"/>
      <c r="AF192" s="86"/>
      <c r="AG192" s="86"/>
      <c r="AH192" s="86"/>
      <c r="AJ192" s="86"/>
    </row>
    <row r="193" spans="1:36" x14ac:dyDescent="0.3">
      <c r="A193" s="74"/>
      <c r="B193" s="569"/>
      <c r="C193" s="53" t="s">
        <v>4</v>
      </c>
      <c r="D193" s="75"/>
      <c r="E193" s="79"/>
      <c r="F193" s="53"/>
      <c r="H193" s="53"/>
      <c r="I193" s="74"/>
      <c r="J193" s="74"/>
      <c r="K193" s="75"/>
      <c r="L193" s="74"/>
      <c r="M193" s="74"/>
      <c r="N193" s="75"/>
      <c r="O193" s="74"/>
      <c r="P193" s="75"/>
      <c r="Q193" s="53"/>
      <c r="R193" s="69"/>
      <c r="S193" s="91"/>
      <c r="T193" s="91"/>
      <c r="V193" s="86"/>
      <c r="AF193" s="86"/>
      <c r="AG193" s="86"/>
      <c r="AH193" s="86"/>
      <c r="AJ193" s="86"/>
    </row>
    <row r="194" spans="1:36" x14ac:dyDescent="0.3">
      <c r="A194" s="74"/>
      <c r="B194" s="53"/>
      <c r="C194" s="53"/>
      <c r="D194" s="75"/>
      <c r="E194" s="79"/>
      <c r="F194" s="53"/>
      <c r="H194" s="53"/>
      <c r="I194" s="416"/>
      <c r="J194" s="76"/>
      <c r="K194" s="77"/>
      <c r="L194" s="74"/>
      <c r="M194" s="74"/>
      <c r="N194" s="75"/>
      <c r="O194" s="74"/>
      <c r="P194" s="75"/>
      <c r="Q194" s="53"/>
      <c r="R194" s="69"/>
      <c r="S194" s="91"/>
      <c r="T194" s="91"/>
      <c r="V194" s="86"/>
      <c r="AF194" s="86"/>
      <c r="AG194" s="86"/>
      <c r="AH194" s="86"/>
      <c r="AJ194" s="86"/>
    </row>
    <row r="195" spans="1:36" x14ac:dyDescent="0.3">
      <c r="A195" s="74"/>
      <c r="B195" s="569" t="s">
        <v>20</v>
      </c>
      <c r="C195" s="64" t="s">
        <v>1</v>
      </c>
      <c r="D195" s="75"/>
      <c r="E195" s="79"/>
      <c r="F195" s="53"/>
      <c r="H195" s="53"/>
      <c r="I195" s="74"/>
      <c r="J195" s="74"/>
      <c r="K195" s="75"/>
      <c r="L195" s="74"/>
      <c r="M195" s="74"/>
      <c r="N195" s="75"/>
      <c r="O195" s="74"/>
      <c r="P195" s="75"/>
      <c r="Q195" s="53"/>
      <c r="R195" s="69"/>
      <c r="S195" s="91"/>
      <c r="T195" s="91"/>
      <c r="V195" s="86"/>
      <c r="AF195" s="86"/>
      <c r="AG195" s="86"/>
      <c r="AH195" s="86"/>
      <c r="AJ195" s="86"/>
    </row>
    <row r="196" spans="1:36" x14ac:dyDescent="0.3">
      <c r="A196" s="74"/>
      <c r="B196" s="569"/>
      <c r="C196" s="64" t="s">
        <v>67</v>
      </c>
      <c r="D196" s="75"/>
      <c r="E196" s="79"/>
      <c r="F196" s="53"/>
      <c r="H196" s="53"/>
      <c r="I196" s="74"/>
      <c r="J196" s="74"/>
      <c r="K196" s="75"/>
      <c r="L196" s="74"/>
      <c r="M196" s="74"/>
      <c r="N196" s="75"/>
      <c r="O196" s="74"/>
      <c r="P196" s="75"/>
      <c r="Q196" s="53"/>
      <c r="R196" s="69"/>
      <c r="S196" s="91"/>
      <c r="T196" s="91"/>
      <c r="V196" s="86"/>
      <c r="AF196" s="86"/>
      <c r="AG196" s="86"/>
      <c r="AH196" s="86"/>
      <c r="AJ196" s="86"/>
    </row>
    <row r="197" spans="1:36" x14ac:dyDescent="0.3">
      <c r="A197" s="74"/>
      <c r="B197" s="569"/>
      <c r="C197" s="64" t="s">
        <v>42</v>
      </c>
      <c r="D197" s="75"/>
      <c r="E197" s="79"/>
      <c r="F197" s="53"/>
      <c r="H197" s="53"/>
      <c r="I197" s="74"/>
      <c r="J197" s="74"/>
      <c r="K197" s="75"/>
      <c r="L197" s="74"/>
      <c r="M197" s="74"/>
      <c r="N197" s="75"/>
      <c r="O197" s="74"/>
      <c r="P197" s="75"/>
      <c r="Q197" s="53"/>
      <c r="R197" s="69"/>
      <c r="S197" s="91"/>
      <c r="T197" s="91"/>
      <c r="V197" s="86"/>
      <c r="AF197" s="86"/>
      <c r="AG197" s="86"/>
      <c r="AH197" s="86"/>
      <c r="AJ197" s="86"/>
    </row>
    <row r="198" spans="1:36" x14ac:dyDescent="0.3">
      <c r="A198" s="74"/>
      <c r="B198" s="569"/>
      <c r="C198" s="64" t="s">
        <v>7</v>
      </c>
      <c r="D198" s="75"/>
      <c r="E198" s="79"/>
      <c r="F198" s="53"/>
      <c r="H198" s="53"/>
      <c r="I198" s="74"/>
      <c r="J198" s="74"/>
      <c r="K198" s="75"/>
      <c r="L198" s="74"/>
      <c r="M198" s="74"/>
      <c r="N198" s="75"/>
      <c r="O198" s="74"/>
      <c r="P198" s="75"/>
      <c r="Q198" s="53"/>
      <c r="R198" s="69"/>
      <c r="S198" s="91"/>
      <c r="T198" s="91"/>
      <c r="V198" s="86"/>
      <c r="AF198" s="86"/>
      <c r="AG198" s="86"/>
      <c r="AH198" s="86"/>
      <c r="AJ198" s="86"/>
    </row>
    <row r="199" spans="1:36" x14ac:dyDescent="0.3">
      <c r="A199" s="74"/>
      <c r="B199" s="569"/>
      <c r="C199" s="64" t="s">
        <v>76</v>
      </c>
      <c r="D199" s="75"/>
      <c r="E199" s="79"/>
      <c r="F199" s="53"/>
      <c r="H199" s="53"/>
      <c r="I199" s="74"/>
      <c r="J199" s="74"/>
      <c r="K199" s="75"/>
      <c r="L199" s="74"/>
      <c r="M199" s="74"/>
      <c r="N199" s="75"/>
      <c r="O199" s="74"/>
      <c r="P199" s="75"/>
      <c r="Q199" s="53"/>
      <c r="R199" s="69"/>
      <c r="S199" s="91"/>
      <c r="T199" s="91"/>
      <c r="V199" s="86"/>
      <c r="AF199" s="86"/>
      <c r="AG199" s="86"/>
      <c r="AH199" s="86"/>
      <c r="AJ199" s="86"/>
    </row>
    <row r="200" spans="1:36" x14ac:dyDescent="0.3">
      <c r="A200" s="74"/>
      <c r="B200" s="569"/>
      <c r="C200" s="64" t="s">
        <v>62</v>
      </c>
      <c r="D200" s="75"/>
      <c r="E200" s="79"/>
      <c r="F200" s="53"/>
      <c r="H200" s="53"/>
      <c r="I200" s="74"/>
      <c r="J200" s="74"/>
      <c r="K200" s="75"/>
      <c r="L200" s="74"/>
      <c r="M200" s="74"/>
      <c r="N200" s="75"/>
      <c r="O200" s="74"/>
      <c r="P200" s="75"/>
      <c r="Q200" s="53"/>
      <c r="R200" s="69"/>
      <c r="S200" s="91"/>
      <c r="T200" s="91"/>
      <c r="V200" s="86"/>
      <c r="AF200" s="86"/>
      <c r="AG200" s="86"/>
      <c r="AH200" s="86"/>
      <c r="AJ200" s="86"/>
    </row>
    <row r="201" spans="1:36" x14ac:dyDescent="0.3">
      <c r="A201" s="74"/>
      <c r="B201" s="569"/>
      <c r="C201" s="64" t="s">
        <v>22</v>
      </c>
      <c r="D201" s="75"/>
      <c r="E201" s="79"/>
      <c r="F201" s="53"/>
      <c r="H201" s="53"/>
      <c r="I201" s="74"/>
      <c r="J201" s="74"/>
      <c r="K201" s="75"/>
      <c r="L201" s="74"/>
      <c r="M201" s="74"/>
      <c r="N201" s="75"/>
      <c r="O201" s="74"/>
      <c r="P201" s="75"/>
      <c r="Q201" s="53"/>
      <c r="R201" s="69"/>
      <c r="S201" s="91"/>
      <c r="T201" s="91"/>
      <c r="V201" s="86"/>
      <c r="AF201" s="86"/>
      <c r="AG201" s="86"/>
      <c r="AH201" s="86"/>
      <c r="AJ201" s="86"/>
    </row>
    <row r="202" spans="1:36" x14ac:dyDescent="0.3">
      <c r="A202" s="74"/>
      <c r="B202" s="569"/>
      <c r="C202" s="64" t="s">
        <v>86</v>
      </c>
      <c r="D202" s="75"/>
      <c r="E202" s="79"/>
      <c r="F202" s="53"/>
      <c r="H202" s="53"/>
      <c r="I202" s="74"/>
      <c r="J202" s="74"/>
      <c r="K202" s="75"/>
      <c r="L202" s="74"/>
      <c r="M202" s="74"/>
      <c r="N202" s="75"/>
      <c r="O202" s="74"/>
      <c r="P202" s="75"/>
      <c r="Q202" s="53"/>
      <c r="R202" s="69"/>
      <c r="S202" s="91"/>
      <c r="T202" s="91"/>
      <c r="V202" s="86"/>
      <c r="AF202" s="86"/>
      <c r="AG202" s="86"/>
      <c r="AH202" s="86"/>
      <c r="AJ202" s="86"/>
    </row>
    <row r="203" spans="1:36" x14ac:dyDescent="0.3">
      <c r="A203" s="74"/>
      <c r="B203" s="53"/>
      <c r="C203" s="53"/>
      <c r="D203" s="75"/>
      <c r="E203" s="79"/>
      <c r="F203" s="53"/>
      <c r="H203" s="53"/>
      <c r="I203" s="416"/>
      <c r="J203" s="76"/>
      <c r="K203" s="77"/>
      <c r="L203" s="74"/>
      <c r="M203" s="74"/>
      <c r="N203" s="75"/>
      <c r="O203" s="74"/>
      <c r="P203" s="75"/>
      <c r="Q203" s="53"/>
      <c r="R203" s="69"/>
      <c r="S203" s="91"/>
      <c r="T203" s="91"/>
      <c r="V203" s="86"/>
      <c r="AF203" s="86"/>
      <c r="AG203" s="86"/>
      <c r="AH203" s="86"/>
      <c r="AJ203" s="86"/>
    </row>
    <row r="204" spans="1:36" ht="31.2" x14ac:dyDescent="0.3">
      <c r="A204" s="74"/>
      <c r="B204" s="590" t="s">
        <v>66</v>
      </c>
      <c r="C204" s="570" t="s">
        <v>63</v>
      </c>
      <c r="D204" s="64" t="s">
        <v>45</v>
      </c>
      <c r="E204" s="80" t="s">
        <v>45</v>
      </c>
      <c r="F204" s="53"/>
      <c r="H204" s="53"/>
      <c r="I204" s="74"/>
      <c r="J204" s="74"/>
      <c r="K204" s="75"/>
      <c r="L204" s="74"/>
      <c r="M204" s="74"/>
      <c r="N204" s="75"/>
      <c r="O204" s="74"/>
      <c r="P204" s="75"/>
      <c r="Q204" s="53"/>
      <c r="R204" s="69"/>
      <c r="S204" s="91"/>
      <c r="T204" s="91"/>
      <c r="V204" s="86"/>
      <c r="AF204" s="86"/>
      <c r="AG204" s="86"/>
      <c r="AH204" s="86"/>
      <c r="AJ204" s="86"/>
    </row>
    <row r="205" spans="1:36" x14ac:dyDescent="0.3">
      <c r="A205" s="74"/>
      <c r="B205" s="590"/>
      <c r="C205" s="570"/>
      <c r="D205" s="64" t="s">
        <v>87</v>
      </c>
      <c r="E205" s="80" t="s">
        <v>87</v>
      </c>
      <c r="F205" s="53"/>
      <c r="H205" s="53"/>
      <c r="I205" s="74"/>
      <c r="J205" s="74"/>
      <c r="K205" s="75"/>
      <c r="L205" s="74"/>
      <c r="M205" s="74"/>
      <c r="N205" s="75"/>
      <c r="O205" s="74"/>
      <c r="P205" s="75"/>
      <c r="Q205" s="53"/>
      <c r="R205" s="69"/>
      <c r="S205" s="91"/>
      <c r="T205" s="91"/>
      <c r="V205" s="86"/>
      <c r="AF205" s="86"/>
      <c r="AG205" s="86"/>
      <c r="AH205" s="86"/>
      <c r="AJ205" s="86"/>
    </row>
    <row r="206" spans="1:36" ht="31.2" x14ac:dyDescent="0.3">
      <c r="A206" s="74"/>
      <c r="B206" s="590"/>
      <c r="C206" s="570"/>
      <c r="D206" s="64" t="s">
        <v>88</v>
      </c>
      <c r="E206" s="80" t="s">
        <v>88</v>
      </c>
      <c r="F206" s="53"/>
      <c r="H206" s="53"/>
      <c r="I206" s="74"/>
      <c r="J206" s="74"/>
      <c r="K206" s="75"/>
      <c r="L206" s="74"/>
      <c r="M206" s="74"/>
      <c r="N206" s="75"/>
      <c r="O206" s="74"/>
      <c r="P206" s="75"/>
      <c r="Q206" s="53"/>
      <c r="R206" s="69"/>
      <c r="S206" s="91"/>
      <c r="T206" s="91"/>
      <c r="V206" s="86"/>
      <c r="AF206" s="86"/>
      <c r="AG206" s="86"/>
      <c r="AH206" s="86"/>
      <c r="AJ206" s="86"/>
    </row>
    <row r="207" spans="1:36" x14ac:dyDescent="0.3">
      <c r="A207" s="74"/>
      <c r="B207" s="590"/>
      <c r="C207" s="570"/>
      <c r="D207" s="64" t="s">
        <v>35</v>
      </c>
      <c r="E207" s="80" t="s">
        <v>35</v>
      </c>
      <c r="F207" s="53"/>
      <c r="H207" s="53"/>
      <c r="I207" s="74"/>
      <c r="J207" s="74"/>
      <c r="K207" s="75"/>
      <c r="L207" s="74"/>
      <c r="M207" s="74"/>
      <c r="N207" s="75"/>
      <c r="O207" s="74"/>
      <c r="P207" s="75"/>
      <c r="Q207" s="53"/>
      <c r="R207" s="69"/>
      <c r="S207" s="91"/>
      <c r="T207" s="91"/>
      <c r="V207" s="86"/>
      <c r="AF207" s="86"/>
      <c r="AG207" s="86"/>
      <c r="AH207" s="86"/>
      <c r="AJ207" s="86"/>
    </row>
    <row r="208" spans="1:36" x14ac:dyDescent="0.3">
      <c r="A208" s="74"/>
      <c r="B208" s="590"/>
      <c r="C208" s="570"/>
      <c r="D208" s="64" t="s">
        <v>38</v>
      </c>
      <c r="E208" s="80" t="s">
        <v>38</v>
      </c>
      <c r="F208" s="53"/>
      <c r="H208" s="53"/>
      <c r="I208" s="74"/>
      <c r="J208" s="74"/>
      <c r="K208" s="75"/>
      <c r="L208" s="74"/>
      <c r="M208" s="74"/>
      <c r="N208" s="75"/>
      <c r="O208" s="74"/>
      <c r="P208" s="75"/>
      <c r="Q208" s="53"/>
      <c r="R208" s="69"/>
      <c r="S208" s="91"/>
      <c r="T208" s="91"/>
      <c r="V208" s="86"/>
      <c r="AF208" s="86"/>
      <c r="AG208" s="86"/>
      <c r="AH208" s="86"/>
      <c r="AJ208" s="86"/>
    </row>
    <row r="209" spans="1:36" ht="31.2" x14ac:dyDescent="0.3">
      <c r="A209" s="74"/>
      <c r="B209" s="590"/>
      <c r="C209" s="570"/>
      <c r="D209" s="64" t="s">
        <v>46</v>
      </c>
      <c r="E209" s="80" t="s">
        <v>46</v>
      </c>
      <c r="F209" s="53"/>
      <c r="H209" s="53"/>
      <c r="I209" s="74"/>
      <c r="J209" s="74"/>
      <c r="K209" s="75"/>
      <c r="L209" s="74"/>
      <c r="M209" s="74"/>
      <c r="N209" s="75"/>
      <c r="O209" s="74"/>
      <c r="P209" s="75"/>
      <c r="Q209" s="53"/>
      <c r="R209" s="69"/>
      <c r="S209" s="91"/>
      <c r="T209" s="91"/>
      <c r="V209" s="86"/>
      <c r="AF209" s="86"/>
      <c r="AG209" s="86"/>
      <c r="AH209" s="86"/>
      <c r="AJ209" s="86"/>
    </row>
    <row r="210" spans="1:36" ht="31.2" x14ac:dyDescent="0.3">
      <c r="A210" s="74"/>
      <c r="B210" s="590"/>
      <c r="C210" s="570"/>
      <c r="D210" s="64" t="s">
        <v>89</v>
      </c>
      <c r="E210" s="80" t="s">
        <v>89</v>
      </c>
      <c r="F210" s="53"/>
      <c r="H210" s="53"/>
      <c r="I210" s="74"/>
      <c r="J210" s="74"/>
      <c r="K210" s="75"/>
      <c r="L210" s="74"/>
      <c r="M210" s="74"/>
      <c r="N210" s="75"/>
      <c r="O210" s="74"/>
      <c r="P210" s="75"/>
      <c r="Q210" s="53"/>
      <c r="R210" s="69"/>
      <c r="S210" s="91"/>
      <c r="T210" s="91"/>
      <c r="V210" s="86"/>
      <c r="AF210" s="86"/>
      <c r="AG210" s="86"/>
      <c r="AH210" s="86"/>
      <c r="AJ210" s="86"/>
    </row>
    <row r="211" spans="1:36" x14ac:dyDescent="0.3">
      <c r="A211" s="74"/>
      <c r="B211" s="590"/>
      <c r="C211" s="580" t="s">
        <v>65</v>
      </c>
      <c r="D211" s="64" t="s">
        <v>39</v>
      </c>
      <c r="E211" s="80" t="s">
        <v>40</v>
      </c>
      <c r="F211" s="53"/>
      <c r="H211" s="53"/>
      <c r="I211" s="74"/>
      <c r="J211" s="74"/>
      <c r="K211" s="75"/>
      <c r="L211" s="74"/>
      <c r="M211" s="74"/>
      <c r="N211" s="75"/>
      <c r="O211" s="74"/>
      <c r="P211" s="75"/>
      <c r="Q211" s="53"/>
      <c r="R211" s="69"/>
      <c r="S211" s="91"/>
      <c r="T211" s="91"/>
      <c r="V211" s="86"/>
      <c r="AF211" s="86"/>
      <c r="AG211" s="86"/>
      <c r="AH211" s="86"/>
      <c r="AJ211" s="86"/>
    </row>
    <row r="212" spans="1:36" x14ac:dyDescent="0.3">
      <c r="A212" s="74"/>
      <c r="B212" s="590"/>
      <c r="C212" s="580"/>
      <c r="D212" s="64" t="s">
        <v>40</v>
      </c>
      <c r="E212" s="80" t="s">
        <v>41</v>
      </c>
      <c r="F212" s="53"/>
      <c r="H212" s="53"/>
      <c r="I212" s="74"/>
      <c r="J212" s="74"/>
      <c r="K212" s="75"/>
      <c r="L212" s="74"/>
      <c r="M212" s="74"/>
      <c r="N212" s="75"/>
      <c r="O212" s="74"/>
      <c r="P212" s="75"/>
      <c r="Q212" s="53"/>
      <c r="R212" s="69"/>
      <c r="S212" s="91"/>
      <c r="T212" s="91"/>
      <c r="V212" s="86"/>
      <c r="AF212" s="86"/>
      <c r="AG212" s="86"/>
      <c r="AH212" s="86"/>
      <c r="AJ212" s="86"/>
    </row>
    <row r="213" spans="1:36" x14ac:dyDescent="0.3">
      <c r="A213" s="74"/>
      <c r="B213" s="590"/>
      <c r="C213" s="580"/>
      <c r="D213" s="64" t="s">
        <v>41</v>
      </c>
      <c r="E213" s="79"/>
      <c r="F213" s="53"/>
      <c r="H213" s="53"/>
      <c r="I213" s="74"/>
      <c r="J213" s="74"/>
      <c r="K213" s="75"/>
      <c r="L213" s="74"/>
      <c r="M213" s="74"/>
      <c r="N213" s="75"/>
      <c r="O213" s="74"/>
      <c r="P213" s="75"/>
      <c r="Q213" s="53"/>
      <c r="R213" s="69"/>
      <c r="S213" s="91"/>
      <c r="T213" s="91"/>
      <c r="V213" s="86"/>
      <c r="AF213" s="86"/>
      <c r="AG213" s="86"/>
      <c r="AH213" s="86"/>
      <c r="AJ213" s="86"/>
    </row>
    <row r="214" spans="1:36" x14ac:dyDescent="0.3">
      <c r="A214" s="74"/>
      <c r="B214" s="590"/>
      <c r="C214" s="580"/>
      <c r="D214" s="64" t="s">
        <v>35</v>
      </c>
      <c r="E214" s="79"/>
      <c r="F214" s="53"/>
      <c r="H214" s="53"/>
      <c r="I214" s="74"/>
      <c r="J214" s="74"/>
      <c r="K214" s="75"/>
      <c r="L214" s="74"/>
      <c r="M214" s="74"/>
      <c r="N214" s="75"/>
      <c r="O214" s="74"/>
      <c r="P214" s="75"/>
      <c r="Q214" s="53"/>
      <c r="R214" s="69"/>
      <c r="S214" s="91"/>
      <c r="T214" s="91"/>
      <c r="V214" s="86"/>
      <c r="AF214" s="86"/>
      <c r="AG214" s="86"/>
      <c r="AH214" s="86"/>
      <c r="AJ214" s="86"/>
    </row>
    <row r="215" spans="1:36" x14ac:dyDescent="0.3">
      <c r="A215" s="74"/>
      <c r="B215" s="590"/>
      <c r="C215" s="580"/>
      <c r="D215" s="64" t="s">
        <v>38</v>
      </c>
      <c r="E215" s="79"/>
      <c r="F215" s="53"/>
      <c r="H215" s="53"/>
      <c r="I215" s="74"/>
      <c r="J215" s="74"/>
      <c r="K215" s="75"/>
      <c r="L215" s="74"/>
      <c r="M215" s="74"/>
      <c r="N215" s="75"/>
      <c r="O215" s="74"/>
      <c r="P215" s="75"/>
      <c r="Q215" s="53"/>
      <c r="R215" s="69"/>
      <c r="S215" s="91"/>
      <c r="T215" s="91"/>
      <c r="V215" s="86"/>
      <c r="AF215" s="86"/>
      <c r="AG215" s="86"/>
      <c r="AH215" s="86"/>
      <c r="AJ215" s="86"/>
    </row>
    <row r="216" spans="1:36" x14ac:dyDescent="0.3">
      <c r="A216" s="74"/>
      <c r="B216" s="590"/>
      <c r="C216" s="580"/>
      <c r="D216" s="64" t="s">
        <v>47</v>
      </c>
      <c r="E216" s="79"/>
      <c r="F216" s="53"/>
      <c r="H216" s="53"/>
      <c r="I216" s="74"/>
      <c r="J216" s="74"/>
      <c r="K216" s="75"/>
      <c r="L216" s="74"/>
      <c r="M216" s="74"/>
      <c r="N216" s="75"/>
      <c r="O216" s="74"/>
      <c r="P216" s="75"/>
      <c r="Q216" s="53"/>
      <c r="R216" s="69"/>
      <c r="S216" s="91"/>
      <c r="T216" s="91"/>
      <c r="V216" s="86"/>
      <c r="AF216" s="86"/>
      <c r="AG216" s="86"/>
      <c r="AH216" s="86"/>
      <c r="AJ216" s="86"/>
    </row>
    <row r="217" spans="1:36" x14ac:dyDescent="0.3">
      <c r="A217" s="74"/>
      <c r="B217" s="590"/>
      <c r="C217" s="580"/>
      <c r="D217" s="64" t="s">
        <v>90</v>
      </c>
      <c r="E217" s="79"/>
      <c r="F217" s="53"/>
      <c r="H217" s="53"/>
      <c r="I217" s="74"/>
      <c r="J217" s="74"/>
      <c r="K217" s="75"/>
      <c r="L217" s="74"/>
      <c r="M217" s="74"/>
      <c r="N217" s="75"/>
      <c r="O217" s="74"/>
      <c r="P217" s="75"/>
      <c r="Q217" s="53"/>
      <c r="R217" s="69"/>
      <c r="S217" s="91"/>
      <c r="T217" s="91"/>
      <c r="V217" s="86"/>
      <c r="AF217" s="86"/>
      <c r="AG217" s="86"/>
      <c r="AH217" s="86"/>
      <c r="AJ217" s="86"/>
    </row>
    <row r="218" spans="1:36" x14ac:dyDescent="0.3">
      <c r="A218" s="74"/>
      <c r="B218" s="590"/>
      <c r="C218" s="580"/>
      <c r="D218" s="64" t="s">
        <v>64</v>
      </c>
      <c r="E218" s="79"/>
      <c r="F218" s="53"/>
      <c r="H218" s="53"/>
      <c r="I218" s="74"/>
      <c r="J218" s="74"/>
      <c r="K218" s="75"/>
      <c r="L218" s="74"/>
      <c r="M218" s="74"/>
      <c r="N218" s="75"/>
      <c r="O218" s="74"/>
      <c r="P218" s="75"/>
      <c r="Q218" s="53"/>
      <c r="R218" s="69"/>
      <c r="S218" s="91"/>
      <c r="T218" s="91"/>
      <c r="V218" s="86"/>
      <c r="AF218" s="86"/>
      <c r="AG218" s="86"/>
      <c r="AH218" s="86"/>
      <c r="AJ218" s="86"/>
    </row>
    <row r="219" spans="1:36" x14ac:dyDescent="0.3">
      <c r="A219" s="74"/>
      <c r="B219" s="590"/>
      <c r="C219" s="580"/>
      <c r="D219" s="64" t="s">
        <v>6</v>
      </c>
      <c r="E219" s="79"/>
      <c r="F219" s="53"/>
      <c r="H219" s="53"/>
      <c r="I219" s="74"/>
      <c r="J219" s="74"/>
      <c r="K219" s="75"/>
      <c r="L219" s="74"/>
      <c r="M219" s="74"/>
      <c r="N219" s="75"/>
      <c r="O219" s="74"/>
      <c r="P219" s="75"/>
      <c r="Q219" s="53"/>
      <c r="R219" s="69"/>
      <c r="S219" s="91"/>
      <c r="T219" s="91"/>
      <c r="V219" s="86"/>
      <c r="AF219" s="86"/>
      <c r="AG219" s="86"/>
      <c r="AH219" s="86"/>
      <c r="AJ219" s="86"/>
    </row>
    <row r="220" spans="1:36" x14ac:dyDescent="0.3">
      <c r="A220" s="74"/>
      <c r="B220" s="590"/>
      <c r="C220" s="580"/>
      <c r="D220" s="64" t="s">
        <v>18</v>
      </c>
      <c r="E220" s="79"/>
      <c r="F220" s="53"/>
      <c r="H220" s="53"/>
      <c r="I220" s="74"/>
      <c r="J220" s="74"/>
      <c r="K220" s="75"/>
      <c r="L220" s="74"/>
      <c r="M220" s="74"/>
      <c r="N220" s="75"/>
      <c r="O220" s="74"/>
      <c r="P220" s="75"/>
      <c r="Q220" s="53"/>
      <c r="R220" s="69"/>
      <c r="S220" s="91"/>
      <c r="T220" s="91"/>
      <c r="V220" s="86"/>
      <c r="AF220" s="86"/>
      <c r="AG220" s="86"/>
      <c r="AH220" s="86"/>
      <c r="AJ220" s="86"/>
    </row>
    <row r="221" spans="1:36" x14ac:dyDescent="0.3">
      <c r="A221" s="74"/>
      <c r="B221" s="590"/>
      <c r="C221" s="580" t="s">
        <v>91</v>
      </c>
      <c r="D221" s="64" t="s">
        <v>92</v>
      </c>
      <c r="E221" s="79"/>
      <c r="F221" s="53"/>
      <c r="H221" s="53"/>
      <c r="I221" s="74"/>
      <c r="J221" s="74"/>
      <c r="K221" s="75"/>
      <c r="L221" s="74"/>
      <c r="M221" s="74"/>
      <c r="N221" s="75"/>
      <c r="O221" s="74"/>
      <c r="P221" s="75"/>
      <c r="Q221" s="53"/>
      <c r="R221" s="69"/>
      <c r="S221" s="91"/>
      <c r="T221" s="91"/>
      <c r="V221" s="86"/>
      <c r="AF221" s="86"/>
      <c r="AG221" s="86"/>
      <c r="AH221" s="86"/>
      <c r="AJ221" s="86"/>
    </row>
    <row r="222" spans="1:36" x14ac:dyDescent="0.3">
      <c r="A222" s="74"/>
      <c r="B222" s="590"/>
      <c r="C222" s="580"/>
      <c r="D222" s="64" t="s">
        <v>35</v>
      </c>
      <c r="E222" s="79"/>
      <c r="F222" s="53"/>
      <c r="H222" s="53"/>
      <c r="I222" s="74"/>
      <c r="J222" s="74"/>
      <c r="K222" s="75"/>
      <c r="L222" s="74"/>
      <c r="M222" s="74"/>
      <c r="N222" s="75"/>
      <c r="O222" s="74"/>
      <c r="P222" s="75"/>
      <c r="Q222" s="53"/>
      <c r="R222" s="69"/>
      <c r="S222" s="91"/>
      <c r="T222" s="91"/>
      <c r="V222" s="86"/>
      <c r="AF222" s="86"/>
      <c r="AG222" s="86"/>
      <c r="AH222" s="86"/>
      <c r="AJ222" s="86"/>
    </row>
    <row r="223" spans="1:36" x14ac:dyDescent="0.3">
      <c r="A223" s="74"/>
      <c r="B223" s="590"/>
      <c r="C223" s="580"/>
      <c r="D223" s="64" t="s">
        <v>38</v>
      </c>
      <c r="E223" s="79"/>
      <c r="F223" s="53"/>
      <c r="H223" s="53"/>
      <c r="I223" s="74"/>
      <c r="J223" s="74"/>
      <c r="K223" s="75"/>
      <c r="L223" s="74"/>
      <c r="M223" s="74"/>
      <c r="N223" s="75"/>
      <c r="O223" s="74"/>
      <c r="P223" s="75"/>
      <c r="Q223" s="53"/>
      <c r="R223" s="69"/>
      <c r="S223" s="91"/>
      <c r="T223" s="91"/>
      <c r="V223" s="86"/>
      <c r="AF223" s="86"/>
      <c r="AG223" s="86"/>
      <c r="AH223" s="86"/>
      <c r="AJ223" s="86"/>
    </row>
    <row r="224" spans="1:36" x14ac:dyDescent="0.3">
      <c r="A224" s="74"/>
      <c r="B224" s="53"/>
      <c r="C224" s="53"/>
      <c r="D224" s="75"/>
      <c r="E224" s="79"/>
      <c r="F224" s="53"/>
      <c r="H224" s="53"/>
      <c r="I224" s="416"/>
      <c r="J224" s="76"/>
      <c r="K224" s="77"/>
      <c r="L224" s="74"/>
      <c r="M224" s="74"/>
      <c r="N224" s="75"/>
      <c r="O224" s="74"/>
      <c r="P224" s="75"/>
      <c r="Q224" s="53"/>
      <c r="R224" s="69"/>
      <c r="S224" s="91"/>
      <c r="T224" s="91"/>
      <c r="V224" s="86"/>
      <c r="AF224" s="86"/>
      <c r="AG224" s="86"/>
      <c r="AH224" s="86"/>
      <c r="AJ224" s="86"/>
    </row>
    <row r="225" spans="1:36" x14ac:dyDescent="0.3">
      <c r="A225" s="74"/>
      <c r="B225" s="53"/>
      <c r="C225" s="53"/>
      <c r="D225" s="75"/>
      <c r="E225" s="79"/>
      <c r="F225" s="53"/>
      <c r="H225" s="53"/>
      <c r="I225" s="416"/>
      <c r="J225" s="76"/>
      <c r="K225" s="77"/>
      <c r="L225" s="74"/>
      <c r="M225" s="74"/>
      <c r="N225" s="75"/>
      <c r="O225" s="74"/>
      <c r="P225" s="75"/>
      <c r="Q225" s="53"/>
      <c r="R225" s="69"/>
      <c r="S225" s="91"/>
      <c r="T225" s="91"/>
      <c r="V225" s="86"/>
      <c r="AF225" s="86"/>
      <c r="AG225" s="86"/>
      <c r="AH225" s="86"/>
      <c r="AJ225" s="86"/>
    </row>
    <row r="226" spans="1:36" x14ac:dyDescent="0.3">
      <c r="A226" s="74"/>
      <c r="B226" s="53"/>
      <c r="C226" s="53"/>
      <c r="D226" s="75"/>
      <c r="E226" s="79"/>
      <c r="F226" s="53"/>
      <c r="H226" s="53"/>
      <c r="I226" s="416"/>
      <c r="J226" s="76"/>
      <c r="K226" s="77"/>
      <c r="L226" s="74"/>
      <c r="M226" s="74"/>
      <c r="N226" s="75"/>
      <c r="O226" s="74"/>
      <c r="P226" s="75"/>
      <c r="Q226" s="53"/>
      <c r="R226" s="69"/>
      <c r="S226" s="91"/>
      <c r="T226" s="91"/>
      <c r="V226" s="86"/>
      <c r="AF226" s="86"/>
      <c r="AG226" s="86"/>
      <c r="AH226" s="86"/>
      <c r="AJ226" s="86"/>
    </row>
    <row r="227" spans="1:36" x14ac:dyDescent="0.3">
      <c r="A227" s="74"/>
      <c r="B227" s="53"/>
      <c r="C227" s="53"/>
      <c r="D227" s="75"/>
      <c r="E227" s="79"/>
      <c r="F227" s="53"/>
      <c r="H227" s="53"/>
      <c r="I227" s="416"/>
      <c r="J227" s="76"/>
      <c r="K227" s="77"/>
      <c r="L227" s="74"/>
      <c r="M227" s="74"/>
      <c r="N227" s="75"/>
      <c r="O227" s="74"/>
      <c r="P227" s="75"/>
      <c r="Q227" s="53"/>
      <c r="R227" s="69"/>
      <c r="S227" s="91"/>
      <c r="T227" s="91"/>
      <c r="V227" s="86"/>
      <c r="AF227" s="86"/>
      <c r="AG227" s="86"/>
      <c r="AH227" s="86"/>
      <c r="AJ227" s="86"/>
    </row>
    <row r="228" spans="1:36" x14ac:dyDescent="0.3">
      <c r="A228" s="74"/>
      <c r="B228" s="53"/>
      <c r="C228" s="53"/>
      <c r="D228" s="75"/>
      <c r="E228" s="79"/>
      <c r="F228" s="53"/>
      <c r="H228" s="53"/>
      <c r="I228" s="416"/>
      <c r="J228" s="76"/>
      <c r="K228" s="77"/>
      <c r="L228" s="74"/>
      <c r="M228" s="74"/>
      <c r="N228" s="75"/>
      <c r="O228" s="74"/>
      <c r="P228" s="75"/>
      <c r="Q228" s="53"/>
      <c r="R228" s="69"/>
      <c r="S228" s="91"/>
      <c r="T228" s="91"/>
      <c r="V228" s="86"/>
      <c r="AF228" s="86"/>
      <c r="AG228" s="86"/>
      <c r="AH228" s="86"/>
      <c r="AJ228" s="86"/>
    </row>
    <row r="229" spans="1:36" x14ac:dyDescent="0.3">
      <c r="A229" s="74"/>
      <c r="B229" s="53"/>
      <c r="C229" s="53"/>
      <c r="D229" s="75"/>
      <c r="E229" s="79"/>
      <c r="F229" s="53"/>
      <c r="H229" s="53"/>
      <c r="I229" s="416"/>
      <c r="J229" s="76"/>
      <c r="K229" s="77"/>
      <c r="L229" s="74"/>
      <c r="M229" s="74"/>
      <c r="N229" s="75"/>
      <c r="O229" s="74"/>
      <c r="P229" s="75"/>
      <c r="Q229" s="53"/>
      <c r="R229" s="69"/>
      <c r="S229" s="91"/>
      <c r="T229" s="91"/>
      <c r="V229" s="86"/>
      <c r="AF229" s="86"/>
      <c r="AG229" s="86"/>
      <c r="AH229" s="86"/>
      <c r="AJ229" s="86"/>
    </row>
    <row r="230" spans="1:36" x14ac:dyDescent="0.3">
      <c r="A230" s="74"/>
      <c r="B230" s="53"/>
      <c r="C230" s="53"/>
      <c r="D230" s="75"/>
      <c r="E230" s="79"/>
      <c r="F230" s="53"/>
      <c r="H230" s="53"/>
      <c r="I230" s="416"/>
      <c r="J230" s="76"/>
      <c r="K230" s="77"/>
      <c r="L230" s="74"/>
      <c r="M230" s="74"/>
      <c r="N230" s="75"/>
      <c r="O230" s="74"/>
      <c r="P230" s="75"/>
      <c r="Q230" s="53"/>
      <c r="R230" s="69"/>
      <c r="S230" s="91"/>
      <c r="T230" s="91"/>
      <c r="V230" s="86"/>
      <c r="AF230" s="86"/>
      <c r="AG230" s="86"/>
      <c r="AH230" s="86"/>
      <c r="AJ230" s="86"/>
    </row>
    <row r="231" spans="1:36" x14ac:dyDescent="0.3">
      <c r="A231" s="74"/>
      <c r="B231" s="53"/>
      <c r="C231" s="53"/>
      <c r="D231" s="75"/>
      <c r="E231" s="79"/>
      <c r="F231" s="53"/>
      <c r="H231" s="53"/>
      <c r="I231" s="416"/>
      <c r="J231" s="76"/>
      <c r="K231" s="77"/>
      <c r="L231" s="74"/>
      <c r="M231" s="74"/>
      <c r="N231" s="75"/>
      <c r="O231" s="74"/>
      <c r="P231" s="75"/>
      <c r="Q231" s="53"/>
      <c r="R231" s="69"/>
      <c r="S231" s="91"/>
      <c r="T231" s="91"/>
      <c r="V231" s="86"/>
      <c r="AF231" s="86"/>
      <c r="AG231" s="86"/>
      <c r="AH231" s="86"/>
      <c r="AJ231" s="86"/>
    </row>
    <row r="232" spans="1:36" x14ac:dyDescent="0.3">
      <c r="A232" s="74"/>
      <c r="B232" s="53"/>
      <c r="C232" s="53"/>
      <c r="D232" s="75"/>
      <c r="E232" s="79"/>
      <c r="F232" s="53"/>
      <c r="H232" s="53"/>
      <c r="I232" s="416"/>
      <c r="J232" s="76"/>
      <c r="K232" s="77"/>
      <c r="L232" s="74"/>
      <c r="M232" s="74"/>
      <c r="N232" s="75"/>
      <c r="O232" s="74"/>
      <c r="P232" s="75"/>
      <c r="Q232" s="53"/>
      <c r="R232" s="69"/>
      <c r="S232" s="91"/>
      <c r="T232" s="91"/>
      <c r="V232" s="86"/>
      <c r="AF232" s="86"/>
      <c r="AG232" s="86"/>
      <c r="AH232" s="86"/>
      <c r="AJ232" s="86"/>
    </row>
    <row r="233" spans="1:36" x14ac:dyDescent="0.3">
      <c r="A233" s="74"/>
      <c r="B233" s="53"/>
      <c r="C233" s="53"/>
      <c r="D233" s="75"/>
      <c r="E233" s="79"/>
      <c r="F233" s="53"/>
      <c r="H233" s="53"/>
      <c r="I233" s="416"/>
      <c r="J233" s="76"/>
      <c r="K233" s="77"/>
      <c r="L233" s="74"/>
      <c r="M233" s="74"/>
      <c r="N233" s="75"/>
      <c r="O233" s="74"/>
      <c r="P233" s="75"/>
      <c r="Q233" s="53"/>
      <c r="R233" s="69"/>
      <c r="S233" s="91"/>
      <c r="T233" s="91"/>
      <c r="V233" s="86"/>
      <c r="AF233" s="86"/>
      <c r="AG233" s="86"/>
      <c r="AH233" s="86"/>
      <c r="AJ233" s="86"/>
    </row>
    <row r="234" spans="1:36" x14ac:dyDescent="0.3">
      <c r="A234" s="74"/>
      <c r="B234" s="53"/>
      <c r="C234" s="53"/>
      <c r="D234" s="75"/>
      <c r="E234" s="79"/>
      <c r="F234" s="53"/>
      <c r="H234" s="53"/>
      <c r="I234" s="416"/>
      <c r="J234" s="76"/>
      <c r="K234" s="77"/>
      <c r="L234" s="74"/>
      <c r="M234" s="74"/>
      <c r="N234" s="75"/>
      <c r="O234" s="74"/>
      <c r="P234" s="75"/>
      <c r="Q234" s="53"/>
      <c r="R234" s="69"/>
      <c r="S234" s="91"/>
      <c r="T234" s="91"/>
      <c r="V234" s="86"/>
      <c r="AF234" s="86"/>
      <c r="AG234" s="86"/>
      <c r="AH234" s="86"/>
      <c r="AJ234" s="86"/>
    </row>
    <row r="235" spans="1:36" x14ac:dyDescent="0.3">
      <c r="A235" s="74"/>
      <c r="B235" s="53"/>
      <c r="C235" s="53"/>
      <c r="D235" s="75"/>
      <c r="E235" s="79"/>
      <c r="F235" s="53"/>
      <c r="H235" s="53"/>
      <c r="I235" s="416"/>
      <c r="J235" s="76"/>
      <c r="K235" s="77"/>
      <c r="L235" s="74"/>
      <c r="M235" s="74"/>
      <c r="N235" s="75"/>
      <c r="O235" s="74"/>
      <c r="P235" s="75"/>
      <c r="Q235" s="53"/>
      <c r="R235" s="69"/>
      <c r="S235" s="91"/>
      <c r="T235" s="91"/>
      <c r="V235" s="86"/>
      <c r="AF235" s="86"/>
      <c r="AG235" s="86"/>
      <c r="AH235" s="86"/>
      <c r="AJ235" s="86"/>
    </row>
    <row r="236" spans="1:36" x14ac:dyDescent="0.3">
      <c r="A236" s="74"/>
      <c r="B236" s="53"/>
      <c r="C236" s="53"/>
      <c r="D236" s="75"/>
      <c r="E236" s="79"/>
      <c r="F236" s="53"/>
      <c r="H236" s="53"/>
      <c r="I236" s="416"/>
      <c r="J236" s="76"/>
      <c r="K236" s="77"/>
      <c r="L236" s="74"/>
      <c r="M236" s="74"/>
      <c r="N236" s="75"/>
      <c r="O236" s="74"/>
      <c r="P236" s="75"/>
      <c r="Q236" s="53"/>
      <c r="R236" s="69"/>
      <c r="S236" s="91"/>
      <c r="T236" s="91"/>
      <c r="V236" s="86"/>
      <c r="AF236" s="86"/>
      <c r="AG236" s="86"/>
      <c r="AH236" s="86"/>
      <c r="AJ236" s="86"/>
    </row>
    <row r="237" spans="1:36" x14ac:dyDescent="0.3">
      <c r="A237" s="74"/>
      <c r="B237" s="53"/>
      <c r="C237" s="53"/>
      <c r="D237" s="75"/>
      <c r="E237" s="79"/>
      <c r="F237" s="53"/>
      <c r="H237" s="53"/>
      <c r="I237" s="416"/>
      <c r="J237" s="76"/>
      <c r="K237" s="77"/>
      <c r="L237" s="74"/>
      <c r="M237" s="74"/>
      <c r="N237" s="75"/>
      <c r="O237" s="74"/>
      <c r="P237" s="75"/>
      <c r="Q237" s="53"/>
      <c r="R237" s="69"/>
      <c r="S237" s="91"/>
      <c r="T237" s="91"/>
      <c r="V237" s="86"/>
      <c r="AF237" s="86"/>
      <c r="AG237" s="86"/>
      <c r="AH237" s="86"/>
      <c r="AJ237" s="86"/>
    </row>
    <row r="238" spans="1:36" x14ac:dyDescent="0.3">
      <c r="A238" s="74"/>
      <c r="B238" s="53"/>
      <c r="C238" s="53"/>
      <c r="D238" s="75"/>
      <c r="E238" s="79"/>
      <c r="F238" s="53"/>
      <c r="H238" s="53"/>
      <c r="I238" s="416"/>
      <c r="J238" s="76"/>
      <c r="K238" s="77"/>
      <c r="L238" s="74"/>
      <c r="M238" s="74"/>
      <c r="N238" s="75"/>
      <c r="O238" s="74"/>
      <c r="P238" s="75"/>
      <c r="Q238" s="53"/>
      <c r="R238" s="69"/>
      <c r="S238" s="91"/>
      <c r="T238" s="91"/>
      <c r="V238" s="86"/>
      <c r="AF238" s="86"/>
      <c r="AG238" s="86"/>
      <c r="AH238" s="86"/>
      <c r="AJ238" s="86"/>
    </row>
    <row r="239" spans="1:36" x14ac:dyDescent="0.3">
      <c r="A239" s="74"/>
      <c r="B239" s="53"/>
      <c r="C239" s="53"/>
      <c r="D239" s="75"/>
      <c r="E239" s="79"/>
      <c r="F239" s="53"/>
      <c r="H239" s="53"/>
      <c r="I239" s="416"/>
      <c r="J239" s="76"/>
      <c r="K239" s="77"/>
      <c r="L239" s="74"/>
      <c r="M239" s="74"/>
      <c r="N239" s="75"/>
      <c r="O239" s="74"/>
      <c r="P239" s="75"/>
      <c r="Q239" s="53"/>
      <c r="R239" s="69"/>
      <c r="S239" s="91"/>
      <c r="T239" s="91"/>
      <c r="V239" s="86"/>
      <c r="AF239" s="86"/>
      <c r="AG239" s="86"/>
      <c r="AH239" s="86"/>
      <c r="AJ239" s="86"/>
    </row>
    <row r="240" spans="1:36" x14ac:dyDescent="0.3">
      <c r="A240" s="74"/>
      <c r="B240" s="53"/>
      <c r="C240" s="53"/>
      <c r="D240" s="75"/>
      <c r="E240" s="79"/>
      <c r="F240" s="53"/>
      <c r="H240" s="53"/>
      <c r="I240" s="416"/>
      <c r="J240" s="76"/>
      <c r="K240" s="77"/>
      <c r="L240" s="74"/>
      <c r="M240" s="74"/>
      <c r="N240" s="75"/>
      <c r="O240" s="74"/>
      <c r="P240" s="75"/>
      <c r="Q240" s="53"/>
      <c r="R240" s="69"/>
      <c r="S240" s="91"/>
      <c r="T240" s="91"/>
      <c r="V240" s="86"/>
      <c r="AF240" s="86"/>
      <c r="AG240" s="86"/>
      <c r="AH240" s="86"/>
      <c r="AJ240" s="86"/>
    </row>
    <row r="241" spans="1:36" x14ac:dyDescent="0.3">
      <c r="A241" s="74"/>
      <c r="B241" s="53"/>
      <c r="C241" s="53"/>
      <c r="D241" s="75"/>
      <c r="E241" s="79"/>
      <c r="F241" s="53"/>
      <c r="H241" s="53"/>
      <c r="I241" s="416"/>
      <c r="J241" s="76"/>
      <c r="K241" s="77"/>
      <c r="L241" s="74"/>
      <c r="M241" s="74"/>
      <c r="N241" s="75"/>
      <c r="O241" s="74"/>
      <c r="P241" s="75"/>
      <c r="Q241" s="53"/>
      <c r="R241" s="69"/>
      <c r="S241" s="91"/>
      <c r="T241" s="91"/>
      <c r="V241" s="86"/>
      <c r="AF241" s="86"/>
      <c r="AG241" s="86"/>
      <c r="AH241" s="86"/>
      <c r="AJ241" s="86"/>
    </row>
    <row r="242" spans="1:36" x14ac:dyDescent="0.3">
      <c r="A242" s="74"/>
      <c r="B242" s="53"/>
      <c r="C242" s="53"/>
      <c r="D242" s="75"/>
      <c r="E242" s="79"/>
      <c r="F242" s="53"/>
      <c r="H242" s="53"/>
      <c r="I242" s="416"/>
      <c r="J242" s="76"/>
      <c r="K242" s="77"/>
      <c r="L242" s="74"/>
      <c r="M242" s="74"/>
      <c r="N242" s="75"/>
      <c r="O242" s="74"/>
      <c r="P242" s="75"/>
      <c r="Q242" s="53"/>
      <c r="R242" s="69"/>
      <c r="S242" s="91"/>
      <c r="T242" s="91"/>
      <c r="V242" s="86"/>
      <c r="AF242" s="86"/>
      <c r="AG242" s="86"/>
      <c r="AH242" s="86"/>
      <c r="AJ242" s="86"/>
    </row>
    <row r="243" spans="1:36" x14ac:dyDescent="0.3">
      <c r="A243" s="74"/>
      <c r="B243" s="53"/>
      <c r="C243" s="53"/>
      <c r="D243" s="75"/>
      <c r="E243" s="79"/>
      <c r="F243" s="53"/>
      <c r="H243" s="53"/>
      <c r="I243" s="416"/>
      <c r="J243" s="76"/>
      <c r="K243" s="77"/>
      <c r="L243" s="74"/>
      <c r="M243" s="74"/>
      <c r="N243" s="75"/>
      <c r="O243" s="74"/>
      <c r="P243" s="75"/>
      <c r="Q243" s="53"/>
      <c r="R243" s="69"/>
      <c r="S243" s="91"/>
      <c r="T243" s="91"/>
      <c r="V243" s="86"/>
      <c r="AF243" s="86"/>
      <c r="AG243" s="86"/>
      <c r="AH243" s="86"/>
      <c r="AJ243" s="86"/>
    </row>
    <row r="244" spans="1:36" x14ac:dyDescent="0.3">
      <c r="A244" s="74"/>
      <c r="B244" s="53"/>
      <c r="C244" s="53"/>
      <c r="D244" s="75"/>
      <c r="E244" s="79"/>
      <c r="F244" s="53"/>
      <c r="H244" s="53"/>
      <c r="I244" s="416"/>
      <c r="J244" s="76"/>
      <c r="K244" s="77"/>
      <c r="L244" s="74"/>
      <c r="M244" s="74"/>
      <c r="N244" s="75"/>
      <c r="O244" s="74"/>
      <c r="P244" s="75"/>
      <c r="Q244" s="53"/>
      <c r="R244" s="69"/>
      <c r="S244" s="91"/>
      <c r="T244" s="91"/>
      <c r="V244" s="86"/>
      <c r="AF244" s="86"/>
      <c r="AG244" s="86"/>
      <c r="AH244" s="86"/>
      <c r="AJ244" s="86"/>
    </row>
    <row r="245" spans="1:36" x14ac:dyDescent="0.3">
      <c r="A245" s="74"/>
      <c r="B245" s="53"/>
      <c r="C245" s="53"/>
      <c r="D245" s="75"/>
      <c r="E245" s="79"/>
      <c r="F245" s="53"/>
      <c r="H245" s="53"/>
      <c r="I245" s="416"/>
      <c r="J245" s="76"/>
      <c r="K245" s="77"/>
      <c r="L245" s="74"/>
      <c r="M245" s="74"/>
      <c r="N245" s="75"/>
      <c r="O245" s="74"/>
      <c r="P245" s="75"/>
      <c r="Q245" s="53"/>
      <c r="R245" s="69"/>
      <c r="S245" s="91"/>
      <c r="T245" s="91"/>
      <c r="V245" s="86"/>
      <c r="AF245" s="86"/>
      <c r="AG245" s="86"/>
      <c r="AH245" s="86"/>
      <c r="AJ245" s="86"/>
    </row>
    <row r="246" spans="1:36" x14ac:dyDescent="0.3">
      <c r="A246" s="74"/>
      <c r="B246" s="53"/>
      <c r="C246" s="53"/>
      <c r="D246" s="75"/>
      <c r="E246" s="79"/>
      <c r="F246" s="53"/>
      <c r="H246" s="53"/>
      <c r="I246" s="416"/>
      <c r="J246" s="76"/>
      <c r="K246" s="77"/>
      <c r="L246" s="74"/>
      <c r="M246" s="74"/>
      <c r="N246" s="75"/>
      <c r="O246" s="74"/>
      <c r="P246" s="75"/>
      <c r="Q246" s="53"/>
      <c r="R246" s="69"/>
      <c r="S246" s="91"/>
      <c r="T246" s="91"/>
      <c r="V246" s="86"/>
      <c r="AF246" s="86"/>
      <c r="AG246" s="86"/>
      <c r="AH246" s="86"/>
      <c r="AJ246" s="86"/>
    </row>
    <row r="247" spans="1:36" x14ac:dyDescent="0.3">
      <c r="A247" s="74"/>
      <c r="B247" s="53"/>
      <c r="C247" s="53"/>
      <c r="D247" s="75"/>
      <c r="E247" s="79"/>
      <c r="F247" s="53"/>
      <c r="H247" s="53"/>
      <c r="I247" s="416"/>
      <c r="J247" s="76"/>
      <c r="K247" s="77"/>
      <c r="L247" s="74"/>
      <c r="M247" s="74"/>
      <c r="N247" s="75"/>
      <c r="O247" s="74"/>
      <c r="P247" s="75"/>
      <c r="Q247" s="53"/>
      <c r="R247" s="69"/>
      <c r="S247" s="91"/>
      <c r="T247" s="91"/>
      <c r="V247" s="86"/>
      <c r="AF247" s="86"/>
      <c r="AG247" s="86"/>
      <c r="AH247" s="86"/>
      <c r="AJ247" s="86"/>
    </row>
    <row r="248" spans="1:36" x14ac:dyDescent="0.3">
      <c r="A248" s="74"/>
      <c r="B248" s="53"/>
      <c r="C248" s="53"/>
      <c r="D248" s="75"/>
      <c r="E248" s="79"/>
      <c r="F248" s="53"/>
      <c r="H248" s="53"/>
      <c r="I248" s="416"/>
      <c r="J248" s="76"/>
      <c r="K248" s="77"/>
      <c r="L248" s="74"/>
      <c r="M248" s="74"/>
      <c r="N248" s="75"/>
      <c r="O248" s="74"/>
      <c r="P248" s="75"/>
      <c r="Q248" s="53"/>
      <c r="R248" s="69"/>
      <c r="S248" s="91"/>
      <c r="T248" s="91"/>
      <c r="V248" s="86"/>
      <c r="AF248" s="86"/>
      <c r="AG248" s="86"/>
      <c r="AH248" s="86"/>
      <c r="AJ248" s="86"/>
    </row>
    <row r="249" spans="1:36" x14ac:dyDescent="0.3">
      <c r="A249" s="74"/>
      <c r="B249" s="53"/>
      <c r="C249" s="53"/>
      <c r="D249" s="75"/>
      <c r="E249" s="79"/>
      <c r="F249" s="53"/>
      <c r="H249" s="53"/>
      <c r="I249" s="416"/>
      <c r="J249" s="76"/>
      <c r="K249" s="77"/>
      <c r="L249" s="74"/>
      <c r="M249" s="74"/>
      <c r="N249" s="75"/>
      <c r="O249" s="74"/>
      <c r="P249" s="75"/>
      <c r="Q249" s="53"/>
      <c r="R249" s="69"/>
      <c r="S249" s="91"/>
      <c r="T249" s="91"/>
      <c r="V249" s="86"/>
      <c r="AF249" s="86"/>
      <c r="AG249" s="86"/>
      <c r="AH249" s="86"/>
      <c r="AJ249" s="86"/>
    </row>
    <row r="250" spans="1:36" x14ac:dyDescent="0.3">
      <c r="A250" s="74"/>
      <c r="B250" s="53"/>
      <c r="C250" s="53"/>
      <c r="D250" s="75"/>
      <c r="E250" s="79"/>
      <c r="F250" s="53"/>
      <c r="H250" s="53"/>
      <c r="I250" s="416"/>
      <c r="J250" s="76"/>
      <c r="K250" s="77"/>
      <c r="L250" s="74"/>
      <c r="M250" s="74"/>
      <c r="N250" s="75"/>
      <c r="O250" s="74"/>
      <c r="P250" s="75"/>
      <c r="Q250" s="53"/>
      <c r="R250" s="69"/>
      <c r="S250" s="91"/>
      <c r="T250" s="91"/>
      <c r="V250" s="86"/>
      <c r="AF250" s="86"/>
      <c r="AG250" s="86"/>
      <c r="AH250" s="86"/>
      <c r="AJ250" s="86"/>
    </row>
    <row r="251" spans="1:36" x14ac:dyDescent="0.3">
      <c r="A251" s="74"/>
      <c r="B251" s="53"/>
      <c r="C251" s="53"/>
      <c r="D251" s="75"/>
      <c r="E251" s="79"/>
      <c r="F251" s="53"/>
      <c r="H251" s="53"/>
      <c r="I251" s="416"/>
      <c r="J251" s="76"/>
      <c r="K251" s="77"/>
      <c r="L251" s="74"/>
      <c r="M251" s="74"/>
      <c r="N251" s="75"/>
      <c r="O251" s="74"/>
      <c r="P251" s="75"/>
      <c r="Q251" s="53"/>
      <c r="R251" s="69"/>
      <c r="S251" s="91"/>
      <c r="T251" s="91"/>
      <c r="V251" s="86"/>
      <c r="AF251" s="86"/>
      <c r="AG251" s="86"/>
      <c r="AH251" s="86"/>
      <c r="AJ251" s="86"/>
    </row>
    <row r="252" spans="1:36" x14ac:dyDescent="0.3">
      <c r="A252" s="74"/>
      <c r="B252" s="53"/>
      <c r="C252" s="53"/>
      <c r="D252" s="75"/>
      <c r="E252" s="79"/>
      <c r="F252" s="53"/>
      <c r="H252" s="53"/>
      <c r="I252" s="416"/>
      <c r="J252" s="76"/>
      <c r="K252" s="77"/>
      <c r="L252" s="74"/>
      <c r="M252" s="74"/>
      <c r="N252" s="75"/>
      <c r="O252" s="74"/>
      <c r="P252" s="75"/>
      <c r="Q252" s="53"/>
      <c r="R252" s="69"/>
      <c r="S252" s="91"/>
      <c r="T252" s="91"/>
      <c r="V252" s="86"/>
      <c r="AF252" s="86"/>
      <c r="AG252" s="86"/>
      <c r="AH252" s="86"/>
      <c r="AJ252" s="86"/>
    </row>
    <row r="253" spans="1:36" x14ac:dyDescent="0.3">
      <c r="A253" s="74"/>
      <c r="B253" s="53"/>
      <c r="C253" s="53"/>
      <c r="D253" s="75"/>
      <c r="E253" s="79"/>
      <c r="F253" s="53"/>
      <c r="H253" s="53"/>
      <c r="I253" s="416"/>
      <c r="J253" s="76"/>
      <c r="K253" s="77"/>
      <c r="L253" s="74"/>
      <c r="M253" s="74"/>
      <c r="N253" s="75"/>
      <c r="O253" s="74"/>
      <c r="P253" s="75"/>
      <c r="Q253" s="53"/>
      <c r="R253" s="69"/>
      <c r="S253" s="91"/>
      <c r="T253" s="91"/>
      <c r="V253" s="86"/>
      <c r="AF253" s="86"/>
      <c r="AG253" s="86"/>
      <c r="AH253" s="86"/>
      <c r="AJ253" s="86"/>
    </row>
    <row r="254" spans="1:36" x14ac:dyDescent="0.3">
      <c r="A254" s="74"/>
      <c r="B254" s="53"/>
      <c r="C254" s="53"/>
      <c r="D254" s="75"/>
      <c r="E254" s="79"/>
      <c r="F254" s="53"/>
      <c r="H254" s="53"/>
      <c r="I254" s="416"/>
      <c r="J254" s="76"/>
      <c r="K254" s="77"/>
      <c r="L254" s="74"/>
      <c r="M254" s="74"/>
      <c r="N254" s="75"/>
      <c r="O254" s="74"/>
      <c r="P254" s="75"/>
      <c r="Q254" s="53"/>
      <c r="R254" s="69"/>
      <c r="S254" s="91"/>
      <c r="T254" s="91"/>
      <c r="V254" s="86"/>
      <c r="AF254" s="86"/>
      <c r="AG254" s="86"/>
      <c r="AH254" s="86"/>
      <c r="AJ254" s="86"/>
    </row>
    <row r="255" spans="1:36" x14ac:dyDescent="0.3">
      <c r="A255" s="74"/>
      <c r="B255" s="53"/>
      <c r="C255" s="53"/>
      <c r="D255" s="75"/>
      <c r="E255" s="79"/>
      <c r="F255" s="53"/>
      <c r="H255" s="53"/>
      <c r="I255" s="416"/>
      <c r="J255" s="76"/>
      <c r="K255" s="77"/>
      <c r="L255" s="74"/>
      <c r="M255" s="74"/>
      <c r="N255" s="75"/>
      <c r="O255" s="74"/>
      <c r="P255" s="75"/>
      <c r="Q255" s="53"/>
      <c r="R255" s="69"/>
      <c r="S255" s="91"/>
      <c r="T255" s="91"/>
      <c r="V255" s="86"/>
      <c r="AF255" s="86"/>
      <c r="AG255" s="86"/>
      <c r="AH255" s="86"/>
      <c r="AJ255" s="86"/>
    </row>
    <row r="256" spans="1:36" x14ac:dyDescent="0.3">
      <c r="A256" s="74"/>
      <c r="B256" s="53"/>
      <c r="C256" s="53"/>
      <c r="D256" s="75"/>
      <c r="E256" s="79"/>
      <c r="F256" s="53"/>
      <c r="H256" s="53"/>
      <c r="I256" s="416"/>
      <c r="J256" s="76"/>
      <c r="K256" s="77"/>
      <c r="L256" s="74"/>
      <c r="M256" s="74"/>
      <c r="N256" s="75"/>
      <c r="O256" s="74"/>
      <c r="P256" s="75"/>
      <c r="Q256" s="53"/>
      <c r="R256" s="69"/>
      <c r="S256" s="91"/>
      <c r="T256" s="91"/>
      <c r="V256" s="86"/>
      <c r="AF256" s="86"/>
      <c r="AG256" s="86"/>
      <c r="AH256" s="86"/>
      <c r="AJ256" s="86"/>
    </row>
    <row r="257" spans="1:36" x14ac:dyDescent="0.3">
      <c r="A257" s="74"/>
      <c r="B257" s="53"/>
      <c r="C257" s="53"/>
      <c r="D257" s="75"/>
      <c r="E257" s="79"/>
      <c r="F257" s="53"/>
      <c r="H257" s="53"/>
      <c r="I257" s="416"/>
      <c r="J257" s="76"/>
      <c r="K257" s="77"/>
      <c r="L257" s="74"/>
      <c r="M257" s="74"/>
      <c r="N257" s="75"/>
      <c r="O257" s="74"/>
      <c r="P257" s="75"/>
      <c r="Q257" s="53"/>
      <c r="R257" s="69"/>
      <c r="S257" s="91"/>
      <c r="T257" s="91"/>
      <c r="V257" s="86"/>
      <c r="AF257" s="86"/>
      <c r="AG257" s="86"/>
      <c r="AH257" s="86"/>
      <c r="AJ257" s="86"/>
    </row>
    <row r="258" spans="1:36" x14ac:dyDescent="0.3">
      <c r="A258" s="74"/>
      <c r="B258" s="53"/>
      <c r="C258" s="53"/>
      <c r="D258" s="75"/>
      <c r="E258" s="79"/>
      <c r="F258" s="53"/>
      <c r="H258" s="53"/>
      <c r="I258" s="416"/>
      <c r="J258" s="76"/>
      <c r="K258" s="77"/>
      <c r="L258" s="74"/>
      <c r="M258" s="74"/>
      <c r="N258" s="75"/>
      <c r="O258" s="74"/>
      <c r="P258" s="75"/>
      <c r="Q258" s="53"/>
      <c r="R258" s="69"/>
      <c r="S258" s="91"/>
      <c r="T258" s="91"/>
      <c r="V258" s="86"/>
      <c r="AF258" s="86"/>
      <c r="AG258" s="86"/>
      <c r="AH258" s="86"/>
      <c r="AJ258" s="86"/>
    </row>
    <row r="259" spans="1:36" x14ac:dyDescent="0.3">
      <c r="A259" s="74"/>
      <c r="B259" s="53"/>
      <c r="C259" s="53"/>
      <c r="D259" s="75"/>
      <c r="E259" s="79"/>
      <c r="F259" s="53"/>
      <c r="H259" s="53"/>
      <c r="I259" s="416"/>
      <c r="J259" s="76"/>
      <c r="K259" s="77"/>
      <c r="L259" s="74"/>
      <c r="M259" s="74"/>
      <c r="N259" s="75"/>
      <c r="O259" s="74"/>
      <c r="P259" s="75"/>
      <c r="Q259" s="53"/>
      <c r="R259" s="69"/>
      <c r="S259" s="91"/>
      <c r="T259" s="91"/>
      <c r="V259" s="86"/>
      <c r="AF259" s="86"/>
      <c r="AG259" s="86"/>
      <c r="AH259" s="86"/>
      <c r="AJ259" s="86"/>
    </row>
    <row r="260" spans="1:36" x14ac:dyDescent="0.3">
      <c r="A260" s="74"/>
      <c r="B260" s="53"/>
      <c r="C260" s="53"/>
      <c r="D260" s="75"/>
      <c r="E260" s="79"/>
      <c r="F260" s="53"/>
      <c r="H260" s="53"/>
      <c r="I260" s="416"/>
      <c r="J260" s="76"/>
      <c r="K260" s="77"/>
      <c r="L260" s="74"/>
      <c r="M260" s="74"/>
      <c r="N260" s="75"/>
      <c r="O260" s="74"/>
      <c r="P260" s="75"/>
      <c r="Q260" s="53"/>
      <c r="R260" s="69"/>
      <c r="S260" s="91"/>
      <c r="T260" s="91"/>
      <c r="V260" s="86"/>
      <c r="AF260" s="86"/>
      <c r="AG260" s="86"/>
      <c r="AH260" s="86"/>
      <c r="AJ260" s="86"/>
    </row>
    <row r="261" spans="1:36" x14ac:dyDescent="0.3">
      <c r="A261" s="74"/>
      <c r="B261" s="53"/>
      <c r="C261" s="53"/>
      <c r="D261" s="75"/>
      <c r="E261" s="79"/>
      <c r="F261" s="53"/>
      <c r="H261" s="53"/>
      <c r="I261" s="416"/>
      <c r="J261" s="76"/>
      <c r="K261" s="77"/>
      <c r="L261" s="74"/>
      <c r="M261" s="74"/>
      <c r="N261" s="75"/>
      <c r="O261" s="74"/>
      <c r="P261" s="75"/>
      <c r="Q261" s="53"/>
      <c r="R261" s="69"/>
      <c r="S261" s="91"/>
      <c r="T261" s="91"/>
      <c r="V261" s="86"/>
      <c r="AF261" s="86"/>
      <c r="AG261" s="86"/>
      <c r="AH261" s="86"/>
      <c r="AJ261" s="86"/>
    </row>
    <row r="262" spans="1:36" x14ac:dyDescent="0.3">
      <c r="A262" s="74"/>
      <c r="B262" s="53"/>
      <c r="C262" s="53"/>
      <c r="D262" s="75"/>
      <c r="E262" s="79"/>
      <c r="F262" s="53"/>
      <c r="H262" s="53"/>
      <c r="I262" s="416"/>
      <c r="J262" s="76"/>
      <c r="K262" s="77"/>
      <c r="L262" s="74"/>
      <c r="M262" s="74"/>
      <c r="N262" s="75"/>
      <c r="O262" s="74"/>
      <c r="P262" s="75"/>
      <c r="Q262" s="53"/>
      <c r="R262" s="69"/>
      <c r="S262" s="91"/>
      <c r="T262" s="91"/>
      <c r="V262" s="86"/>
      <c r="AF262" s="86"/>
      <c r="AG262" s="86"/>
      <c r="AH262" s="86"/>
      <c r="AJ262" s="86"/>
    </row>
    <row r="263" spans="1:36" x14ac:dyDescent="0.3">
      <c r="A263" s="74"/>
      <c r="B263" s="53"/>
      <c r="C263" s="53"/>
      <c r="D263" s="75"/>
      <c r="E263" s="79"/>
      <c r="F263" s="53"/>
      <c r="H263" s="53"/>
      <c r="I263" s="416"/>
      <c r="J263" s="76"/>
      <c r="K263" s="77"/>
      <c r="L263" s="74"/>
      <c r="M263" s="74"/>
      <c r="N263" s="75"/>
      <c r="O263" s="74"/>
      <c r="P263" s="75"/>
      <c r="Q263" s="53"/>
      <c r="R263" s="69"/>
      <c r="S263" s="91"/>
      <c r="T263" s="91"/>
      <c r="V263" s="86"/>
      <c r="AF263" s="86"/>
      <c r="AG263" s="86"/>
      <c r="AH263" s="86"/>
      <c r="AJ263" s="86"/>
    </row>
    <row r="264" spans="1:36" x14ac:dyDescent="0.3">
      <c r="A264" s="74"/>
      <c r="B264" s="53"/>
      <c r="C264" s="53"/>
      <c r="D264" s="75"/>
      <c r="E264" s="79"/>
      <c r="F264" s="53"/>
      <c r="H264" s="53"/>
      <c r="I264" s="416"/>
      <c r="J264" s="76"/>
      <c r="K264" s="77"/>
      <c r="L264" s="74"/>
      <c r="M264" s="74"/>
      <c r="N264" s="75"/>
      <c r="O264" s="74"/>
      <c r="P264" s="75"/>
      <c r="Q264" s="53"/>
      <c r="R264" s="69"/>
      <c r="S264" s="91"/>
      <c r="T264" s="91"/>
      <c r="V264" s="86"/>
      <c r="AF264" s="86"/>
      <c r="AG264" s="86"/>
      <c r="AH264" s="86"/>
      <c r="AJ264" s="86"/>
    </row>
    <row r="265" spans="1:36" x14ac:dyDescent="0.3">
      <c r="A265" s="74"/>
      <c r="B265" s="53"/>
      <c r="C265" s="53"/>
      <c r="D265" s="75"/>
      <c r="E265" s="79"/>
      <c r="F265" s="53"/>
      <c r="H265" s="53"/>
      <c r="I265" s="416"/>
      <c r="J265" s="76"/>
      <c r="K265" s="77"/>
      <c r="L265" s="74"/>
      <c r="M265" s="74"/>
      <c r="N265" s="75"/>
      <c r="O265" s="74"/>
      <c r="P265" s="75"/>
      <c r="Q265" s="53"/>
      <c r="R265" s="69"/>
      <c r="S265" s="91"/>
      <c r="T265" s="91"/>
      <c r="V265" s="86"/>
      <c r="AF265" s="86"/>
      <c r="AG265" s="86"/>
      <c r="AH265" s="86"/>
      <c r="AJ265" s="86"/>
    </row>
    <row r="266" spans="1:36" x14ac:dyDescent="0.3">
      <c r="A266" s="74"/>
      <c r="B266" s="53"/>
      <c r="C266" s="53"/>
      <c r="D266" s="75"/>
      <c r="E266" s="79"/>
      <c r="F266" s="53"/>
      <c r="H266" s="53"/>
      <c r="I266" s="416"/>
      <c r="J266" s="76"/>
      <c r="K266" s="77"/>
      <c r="L266" s="74"/>
      <c r="M266" s="74"/>
      <c r="N266" s="75"/>
      <c r="O266" s="74"/>
      <c r="P266" s="75"/>
      <c r="Q266" s="53"/>
      <c r="R266" s="69"/>
      <c r="S266" s="91"/>
      <c r="T266" s="91"/>
      <c r="V266" s="86"/>
      <c r="AF266" s="86"/>
      <c r="AG266" s="86"/>
      <c r="AH266" s="86"/>
      <c r="AJ266" s="86"/>
    </row>
    <row r="267" spans="1:36" x14ac:dyDescent="0.3">
      <c r="A267" s="74"/>
      <c r="B267" s="53"/>
      <c r="C267" s="53"/>
      <c r="D267" s="75"/>
      <c r="E267" s="79"/>
      <c r="F267" s="53"/>
      <c r="H267" s="53"/>
      <c r="I267" s="416"/>
      <c r="J267" s="76"/>
      <c r="K267" s="77"/>
      <c r="L267" s="74"/>
      <c r="M267" s="74"/>
      <c r="N267" s="75"/>
      <c r="O267" s="74"/>
      <c r="P267" s="75"/>
      <c r="Q267" s="53"/>
      <c r="R267" s="69"/>
      <c r="S267" s="91"/>
      <c r="T267" s="91"/>
      <c r="V267" s="86"/>
      <c r="AF267" s="86"/>
      <c r="AG267" s="86"/>
      <c r="AH267" s="86"/>
      <c r="AJ267" s="86"/>
    </row>
    <row r="268" spans="1:36" x14ac:dyDescent="0.3">
      <c r="A268" s="74"/>
      <c r="B268" s="53"/>
      <c r="C268" s="53"/>
      <c r="D268" s="75"/>
      <c r="E268" s="79"/>
      <c r="F268" s="53"/>
      <c r="H268" s="53"/>
      <c r="I268" s="416"/>
      <c r="J268" s="76"/>
      <c r="K268" s="77"/>
      <c r="L268" s="74"/>
      <c r="M268" s="74"/>
      <c r="N268" s="75"/>
      <c r="O268" s="74"/>
      <c r="P268" s="75"/>
      <c r="Q268" s="53"/>
      <c r="R268" s="69"/>
      <c r="S268" s="91"/>
      <c r="T268" s="91"/>
      <c r="V268" s="86"/>
      <c r="AF268" s="86"/>
      <c r="AG268" s="86"/>
      <c r="AH268" s="86"/>
      <c r="AJ268" s="86"/>
    </row>
    <row r="269" spans="1:36" x14ac:dyDescent="0.3">
      <c r="A269" s="74"/>
      <c r="B269" s="53"/>
      <c r="C269" s="53"/>
      <c r="D269" s="75"/>
      <c r="E269" s="79"/>
      <c r="F269" s="53"/>
      <c r="H269" s="53"/>
      <c r="I269" s="416"/>
      <c r="J269" s="76"/>
      <c r="K269" s="77"/>
      <c r="L269" s="74"/>
      <c r="M269" s="74"/>
      <c r="N269" s="75"/>
      <c r="O269" s="74"/>
      <c r="P269" s="75"/>
      <c r="Q269" s="53"/>
      <c r="R269" s="69"/>
      <c r="S269" s="91"/>
      <c r="T269" s="91"/>
      <c r="V269" s="86"/>
      <c r="AF269" s="86"/>
      <c r="AG269" s="86"/>
      <c r="AH269" s="86"/>
      <c r="AJ269" s="86"/>
    </row>
    <row r="270" spans="1:36" x14ac:dyDescent="0.3">
      <c r="A270" s="74"/>
      <c r="B270" s="53"/>
      <c r="C270" s="53"/>
      <c r="D270" s="75"/>
      <c r="E270" s="79"/>
      <c r="F270" s="53"/>
      <c r="H270" s="53"/>
      <c r="I270" s="416"/>
      <c r="J270" s="76"/>
      <c r="K270" s="77"/>
      <c r="L270" s="74"/>
      <c r="M270" s="74"/>
      <c r="N270" s="75"/>
      <c r="O270" s="74"/>
      <c r="P270" s="75"/>
      <c r="Q270" s="53"/>
      <c r="R270" s="69"/>
      <c r="S270" s="91"/>
      <c r="T270" s="91"/>
      <c r="V270" s="86"/>
      <c r="AF270" s="86"/>
      <c r="AG270" s="86"/>
      <c r="AH270" s="86"/>
      <c r="AJ270" s="86"/>
    </row>
    <row r="271" spans="1:36" x14ac:dyDescent="0.3">
      <c r="A271" s="74"/>
      <c r="B271" s="53"/>
      <c r="C271" s="53"/>
      <c r="D271" s="75"/>
      <c r="E271" s="79"/>
      <c r="F271" s="53"/>
      <c r="H271" s="53"/>
      <c r="I271" s="416"/>
      <c r="J271" s="76"/>
      <c r="K271" s="77"/>
      <c r="L271" s="74"/>
      <c r="M271" s="74"/>
      <c r="N271" s="75"/>
      <c r="O271" s="74"/>
      <c r="P271" s="75"/>
      <c r="Q271" s="53"/>
      <c r="R271" s="69"/>
      <c r="S271" s="91"/>
      <c r="T271" s="91"/>
      <c r="V271" s="86"/>
      <c r="AF271" s="86"/>
      <c r="AG271" s="86"/>
      <c r="AH271" s="86"/>
      <c r="AJ271" s="86"/>
    </row>
    <row r="272" spans="1:36" x14ac:dyDescent="0.3">
      <c r="A272" s="74"/>
      <c r="B272" s="53"/>
      <c r="C272" s="53"/>
      <c r="D272" s="75"/>
      <c r="E272" s="79"/>
      <c r="F272" s="53"/>
      <c r="H272" s="53"/>
      <c r="I272" s="416"/>
      <c r="J272" s="76"/>
      <c r="K272" s="77"/>
      <c r="L272" s="74"/>
      <c r="M272" s="74"/>
      <c r="N272" s="75"/>
      <c r="O272" s="74"/>
      <c r="P272" s="75"/>
      <c r="Q272" s="53"/>
      <c r="R272" s="69"/>
      <c r="S272" s="91"/>
      <c r="T272" s="91"/>
      <c r="V272" s="86"/>
      <c r="AF272" s="86"/>
      <c r="AG272" s="86"/>
      <c r="AH272" s="86"/>
      <c r="AJ272" s="86"/>
    </row>
    <row r="273" spans="1:36" x14ac:dyDescent="0.3">
      <c r="A273" s="74"/>
      <c r="B273" s="53"/>
      <c r="C273" s="53"/>
      <c r="D273" s="75"/>
      <c r="E273" s="79"/>
      <c r="F273" s="53"/>
      <c r="H273" s="53"/>
      <c r="I273" s="416"/>
      <c r="J273" s="76"/>
      <c r="K273" s="77"/>
      <c r="L273" s="74"/>
      <c r="M273" s="74"/>
      <c r="N273" s="75"/>
      <c r="O273" s="74"/>
      <c r="P273" s="75"/>
      <c r="Q273" s="53"/>
      <c r="R273" s="69"/>
      <c r="S273" s="91"/>
      <c r="T273" s="91"/>
      <c r="V273" s="86"/>
      <c r="AF273" s="86"/>
      <c r="AG273" s="86"/>
      <c r="AH273" s="86"/>
      <c r="AJ273" s="86"/>
    </row>
    <row r="274" spans="1:36" x14ac:dyDescent="0.3">
      <c r="A274" s="74"/>
      <c r="B274" s="53"/>
      <c r="C274" s="53"/>
      <c r="D274" s="75"/>
      <c r="E274" s="79"/>
      <c r="F274" s="53"/>
      <c r="H274" s="53"/>
      <c r="I274" s="416"/>
      <c r="J274" s="76"/>
      <c r="K274" s="77"/>
      <c r="L274" s="74"/>
      <c r="M274" s="74"/>
      <c r="N274" s="75"/>
      <c r="O274" s="74"/>
      <c r="P274" s="75"/>
      <c r="Q274" s="53"/>
      <c r="R274" s="69"/>
      <c r="S274" s="91"/>
      <c r="T274" s="91"/>
      <c r="V274" s="86"/>
      <c r="AF274" s="86"/>
      <c r="AG274" s="86"/>
      <c r="AH274" s="86"/>
      <c r="AJ274" s="86"/>
    </row>
    <row r="275" spans="1:36" x14ac:dyDescent="0.3">
      <c r="A275" s="74"/>
      <c r="B275" s="53"/>
      <c r="C275" s="53"/>
      <c r="D275" s="75"/>
      <c r="E275" s="79"/>
      <c r="F275" s="53"/>
      <c r="H275" s="53"/>
      <c r="I275" s="416"/>
      <c r="J275" s="76"/>
      <c r="K275" s="77"/>
      <c r="L275" s="74"/>
      <c r="M275" s="74"/>
      <c r="N275" s="75"/>
      <c r="O275" s="74"/>
      <c r="P275" s="75"/>
      <c r="Q275" s="53"/>
      <c r="R275" s="69"/>
      <c r="S275" s="91"/>
      <c r="T275" s="91"/>
      <c r="V275" s="86"/>
      <c r="AF275" s="86"/>
      <c r="AG275" s="86"/>
      <c r="AH275" s="86"/>
      <c r="AJ275" s="86"/>
    </row>
    <row r="276" spans="1:36" x14ac:dyDescent="0.3">
      <c r="A276" s="74"/>
      <c r="B276" s="53"/>
      <c r="C276" s="53"/>
      <c r="D276" s="75"/>
      <c r="E276" s="79"/>
      <c r="F276" s="53"/>
      <c r="H276" s="53"/>
      <c r="I276" s="416"/>
      <c r="J276" s="76"/>
      <c r="K276" s="77"/>
      <c r="L276" s="74"/>
      <c r="M276" s="74"/>
      <c r="N276" s="75"/>
      <c r="O276" s="74"/>
      <c r="P276" s="75"/>
      <c r="Q276" s="53"/>
      <c r="R276" s="69"/>
      <c r="S276" s="91"/>
      <c r="T276" s="91"/>
      <c r="V276" s="86"/>
      <c r="AF276" s="86"/>
      <c r="AG276" s="86"/>
      <c r="AH276" s="86"/>
      <c r="AJ276" s="86"/>
    </row>
    <row r="277" spans="1:36" x14ac:dyDescent="0.3">
      <c r="A277" s="74"/>
      <c r="B277" s="53"/>
      <c r="C277" s="53"/>
      <c r="D277" s="75"/>
      <c r="E277" s="79"/>
      <c r="F277" s="53"/>
      <c r="H277" s="53"/>
      <c r="I277" s="416"/>
      <c r="J277" s="76"/>
      <c r="K277" s="77"/>
      <c r="L277" s="74"/>
      <c r="M277" s="74"/>
      <c r="N277" s="75"/>
      <c r="O277" s="74"/>
      <c r="P277" s="75"/>
      <c r="Q277" s="53"/>
      <c r="R277" s="69"/>
      <c r="S277" s="91"/>
      <c r="T277" s="91"/>
      <c r="V277" s="86"/>
      <c r="AF277" s="86"/>
      <c r="AG277" s="86"/>
      <c r="AH277" s="86"/>
      <c r="AJ277" s="86"/>
    </row>
    <row r="278" spans="1:36" x14ac:dyDescent="0.3">
      <c r="A278" s="74"/>
      <c r="B278" s="53"/>
      <c r="C278" s="53"/>
      <c r="D278" s="75"/>
      <c r="E278" s="79"/>
      <c r="F278" s="53"/>
      <c r="H278" s="53"/>
      <c r="I278" s="416"/>
      <c r="J278" s="76"/>
      <c r="K278" s="77"/>
      <c r="L278" s="74"/>
      <c r="M278" s="74"/>
      <c r="N278" s="75"/>
      <c r="O278" s="74"/>
      <c r="P278" s="75"/>
      <c r="Q278" s="53"/>
      <c r="R278" s="69"/>
      <c r="S278" s="91"/>
      <c r="T278" s="91"/>
      <c r="V278" s="86"/>
      <c r="AF278" s="86"/>
      <c r="AG278" s="86"/>
      <c r="AH278" s="86"/>
      <c r="AJ278" s="86"/>
    </row>
    <row r="279" spans="1:36" x14ac:dyDescent="0.3">
      <c r="A279" s="74"/>
      <c r="B279" s="53"/>
      <c r="C279" s="53"/>
      <c r="D279" s="75"/>
      <c r="E279" s="79"/>
      <c r="F279" s="53"/>
      <c r="H279" s="53"/>
      <c r="I279" s="416"/>
      <c r="J279" s="76"/>
      <c r="K279" s="77"/>
      <c r="L279" s="74"/>
      <c r="M279" s="74"/>
      <c r="N279" s="75"/>
      <c r="O279" s="74"/>
      <c r="P279" s="75"/>
      <c r="Q279" s="53"/>
      <c r="R279" s="69"/>
      <c r="S279" s="91"/>
      <c r="T279" s="91"/>
      <c r="V279" s="86"/>
      <c r="AF279" s="86"/>
      <c r="AG279" s="86"/>
      <c r="AH279" s="86"/>
      <c r="AJ279" s="86"/>
    </row>
    <row r="280" spans="1:36" x14ac:dyDescent="0.3">
      <c r="A280" s="74"/>
      <c r="B280" s="53"/>
      <c r="C280" s="53"/>
      <c r="D280" s="75"/>
      <c r="E280" s="79"/>
      <c r="F280" s="53"/>
      <c r="H280" s="53"/>
      <c r="I280" s="416"/>
      <c r="J280" s="76"/>
      <c r="K280" s="77"/>
      <c r="L280" s="74"/>
      <c r="M280" s="74"/>
      <c r="N280" s="75"/>
      <c r="O280" s="74"/>
      <c r="P280" s="75"/>
      <c r="Q280" s="53"/>
      <c r="R280" s="69"/>
      <c r="S280" s="91"/>
      <c r="T280" s="91"/>
      <c r="V280" s="86"/>
      <c r="AF280" s="86"/>
      <c r="AG280" s="86"/>
      <c r="AH280" s="86"/>
      <c r="AJ280" s="86"/>
    </row>
    <row r="281" spans="1:36" x14ac:dyDescent="0.3">
      <c r="A281" s="74"/>
      <c r="B281" s="53"/>
      <c r="C281" s="53"/>
      <c r="D281" s="75"/>
      <c r="E281" s="79"/>
      <c r="F281" s="53"/>
      <c r="H281" s="53"/>
      <c r="I281" s="416"/>
      <c r="J281" s="76"/>
      <c r="K281" s="77"/>
      <c r="L281" s="74"/>
      <c r="M281" s="74"/>
      <c r="N281" s="75"/>
      <c r="O281" s="74"/>
      <c r="P281" s="75"/>
      <c r="Q281" s="53"/>
      <c r="R281" s="69"/>
      <c r="S281" s="91"/>
      <c r="T281" s="91"/>
      <c r="V281" s="86"/>
      <c r="AF281" s="86"/>
      <c r="AG281" s="86"/>
      <c r="AH281" s="86"/>
      <c r="AJ281" s="86"/>
    </row>
    <row r="282" spans="1:36" x14ac:dyDescent="0.3">
      <c r="A282" s="74"/>
      <c r="B282" s="53"/>
      <c r="C282" s="53"/>
      <c r="D282" s="75"/>
      <c r="E282" s="79"/>
      <c r="F282" s="53"/>
      <c r="H282" s="53"/>
      <c r="I282" s="416"/>
      <c r="J282" s="76"/>
      <c r="K282" s="77"/>
      <c r="L282" s="74"/>
      <c r="M282" s="74"/>
      <c r="N282" s="75"/>
      <c r="O282" s="74"/>
      <c r="P282" s="75"/>
      <c r="Q282" s="53"/>
      <c r="R282" s="69"/>
      <c r="S282" s="91"/>
      <c r="T282" s="91"/>
      <c r="V282" s="86"/>
      <c r="AF282" s="86"/>
      <c r="AG282" s="86"/>
      <c r="AH282" s="86"/>
      <c r="AJ282" s="86"/>
    </row>
    <row r="283" spans="1:36" x14ac:dyDescent="0.3">
      <c r="I283" s="469" t="e">
        <f>SUM(#REF!+I158+#REF!+I144+#REF!+I151+I139+#REF!+I138+I137+I136+I134+I86+I85+I84+I82+I81+I80+I72+I33+I30+I14)</f>
        <v>#REF!</v>
      </c>
      <c r="T283" s="91"/>
      <c r="V283" s="86"/>
      <c r="AF283" s="86"/>
      <c r="AG283" s="86"/>
      <c r="AH283" s="86"/>
      <c r="AJ283" s="86"/>
    </row>
    <row r="284" spans="1:36" x14ac:dyDescent="0.3">
      <c r="I284" s="469">
        <v>19637.259999999998</v>
      </c>
      <c r="T284" s="91"/>
      <c r="V284" s="86"/>
      <c r="AF284" s="86"/>
      <c r="AG284" s="86"/>
      <c r="AH284" s="86"/>
      <c r="AJ284" s="86"/>
    </row>
    <row r="285" spans="1:36" x14ac:dyDescent="0.3">
      <c r="I285" s="469">
        <v>30222.53</v>
      </c>
      <c r="T285" s="91"/>
      <c r="V285" s="86"/>
      <c r="AF285" s="86"/>
      <c r="AG285" s="86"/>
      <c r="AH285" s="86"/>
      <c r="AJ285" s="86"/>
    </row>
  </sheetData>
  <autoFilter ref="J1:J285"/>
  <sortState ref="A62:XEW72">
    <sortCondition ref="L62:L72"/>
  </sortState>
  <mergeCells count="149">
    <mergeCell ref="A170:A171"/>
    <mergeCell ref="A177:A178"/>
    <mergeCell ref="A183:A184"/>
    <mergeCell ref="B147:C147"/>
    <mergeCell ref="C131:C132"/>
    <mergeCell ref="D131:D132"/>
    <mergeCell ref="B170:B171"/>
    <mergeCell ref="D174:E174"/>
    <mergeCell ref="F131:F132"/>
    <mergeCell ref="B169:R169"/>
    <mergeCell ref="M170:M171"/>
    <mergeCell ref="L183:L184"/>
    <mergeCell ref="M183:M184"/>
    <mergeCell ref="N177:O177"/>
    <mergeCell ref="M177:M178"/>
    <mergeCell ref="P177:P178"/>
    <mergeCell ref="E63:E64"/>
    <mergeCell ref="A131:A132"/>
    <mergeCell ref="A63:A64"/>
    <mergeCell ref="A9:A10"/>
    <mergeCell ref="A148:A149"/>
    <mergeCell ref="B130:C130"/>
    <mergeCell ref="D148:D149"/>
    <mergeCell ref="E148:E149"/>
    <mergeCell ref="B63:B64"/>
    <mergeCell ref="C63:C64"/>
    <mergeCell ref="D63:D64"/>
    <mergeCell ref="C148:C149"/>
    <mergeCell ref="E131:E132"/>
    <mergeCell ref="B1:N1"/>
    <mergeCell ref="B2:N2"/>
    <mergeCell ref="B4:C4"/>
    <mergeCell ref="B5:C5"/>
    <mergeCell ref="C9:C10"/>
    <mergeCell ref="D9:D10"/>
    <mergeCell ref="E9:E10"/>
    <mergeCell ref="F9:F10"/>
    <mergeCell ref="H9:H10"/>
    <mergeCell ref="N9:O9"/>
    <mergeCell ref="M9:M10"/>
    <mergeCell ref="L9:L10"/>
    <mergeCell ref="I9:K9"/>
    <mergeCell ref="B6:I6"/>
    <mergeCell ref="F7:H7"/>
    <mergeCell ref="F3:H3"/>
    <mergeCell ref="B3:C3"/>
    <mergeCell ref="B9:B10"/>
    <mergeCell ref="C211:C220"/>
    <mergeCell ref="R177:R178"/>
    <mergeCell ref="C221:C223"/>
    <mergeCell ref="D183:E184"/>
    <mergeCell ref="L177:L178"/>
    <mergeCell ref="D177:D178"/>
    <mergeCell ref="E177:E178"/>
    <mergeCell ref="I177:K177"/>
    <mergeCell ref="F183:H184"/>
    <mergeCell ref="I183:K183"/>
    <mergeCell ref="F179:H179"/>
    <mergeCell ref="F181:H181"/>
    <mergeCell ref="F180:H180"/>
    <mergeCell ref="B182:R182"/>
    <mergeCell ref="B204:B223"/>
    <mergeCell ref="Q177:Q178"/>
    <mergeCell ref="Q183:Q184"/>
    <mergeCell ref="F185:H185"/>
    <mergeCell ref="B191:B193"/>
    <mergeCell ref="B183:B184"/>
    <mergeCell ref="C183:C184"/>
    <mergeCell ref="B177:B178"/>
    <mergeCell ref="C177:C178"/>
    <mergeCell ref="P183:P184"/>
    <mergeCell ref="B195:B202"/>
    <mergeCell ref="C204:C210"/>
    <mergeCell ref="F186:H186"/>
    <mergeCell ref="D185:E185"/>
    <mergeCell ref="D186:E186"/>
    <mergeCell ref="R183:R184"/>
    <mergeCell ref="B176:R176"/>
    <mergeCell ref="B148:B149"/>
    <mergeCell ref="B131:B132"/>
    <mergeCell ref="F147:H147"/>
    <mergeCell ref="Q170:Q171"/>
    <mergeCell ref="N183:O183"/>
    <mergeCell ref="C170:C171"/>
    <mergeCell ref="D170:D171"/>
    <mergeCell ref="E170:E171"/>
    <mergeCell ref="F170:F171"/>
    <mergeCell ref="K170:K171"/>
    <mergeCell ref="F177:H178"/>
    <mergeCell ref="G148:G149"/>
    <mergeCell ref="H148:H149"/>
    <mergeCell ref="G131:G132"/>
    <mergeCell ref="H131:H132"/>
    <mergeCell ref="H63:H64"/>
    <mergeCell ref="L63:L64"/>
    <mergeCell ref="R63:R64"/>
    <mergeCell ref="Q63:Q64"/>
    <mergeCell ref="L170:L171"/>
    <mergeCell ref="H170:J170"/>
    <mergeCell ref="I148:K148"/>
    <mergeCell ref="N131:O131"/>
    <mergeCell ref="L148:L149"/>
    <mergeCell ref="M148:M149"/>
    <mergeCell ref="M63:M64"/>
    <mergeCell ref="N63:O63"/>
    <mergeCell ref="Q131:Q132"/>
    <mergeCell ref="Q148:Q149"/>
    <mergeCell ref="P63:P64"/>
    <mergeCell ref="N148:O148"/>
    <mergeCell ref="F130:H130"/>
    <mergeCell ref="L131:L132"/>
    <mergeCell ref="M131:M132"/>
    <mergeCell ref="I63:K63"/>
    <mergeCell ref="I131:K131"/>
    <mergeCell ref="F63:F64"/>
    <mergeCell ref="F148:F149"/>
    <mergeCell ref="Z72:Z75"/>
    <mergeCell ref="AA72:AA75"/>
    <mergeCell ref="AB72:AB75"/>
    <mergeCell ref="P9:P10"/>
    <mergeCell ref="N170:O170"/>
    <mergeCell ref="P170:P171"/>
    <mergeCell ref="AC72:AC75"/>
    <mergeCell ref="AD72:AD75"/>
    <mergeCell ref="R131:R132"/>
    <mergeCell ref="R148:R149"/>
    <mergeCell ref="R170:R171"/>
    <mergeCell ref="U72:U75"/>
    <mergeCell ref="V72:V75"/>
    <mergeCell ref="P131:P132"/>
    <mergeCell ref="P148:P149"/>
    <mergeCell ref="R9:R10"/>
    <mergeCell ref="Q9:Q10"/>
    <mergeCell ref="U63:AJ63"/>
    <mergeCell ref="U131:AJ131"/>
    <mergeCell ref="W72:W75"/>
    <mergeCell ref="X72:X75"/>
    <mergeCell ref="Y72:Y75"/>
    <mergeCell ref="AN72:AN75"/>
    <mergeCell ref="AO72:AO75"/>
    <mergeCell ref="AE72:AE75"/>
    <mergeCell ref="AF72:AF75"/>
    <mergeCell ref="AG72:AG75"/>
    <mergeCell ref="AH72:AH75"/>
    <mergeCell ref="AI72:AI75"/>
    <mergeCell ref="AJ72:AJ75"/>
    <mergeCell ref="AK72:AK75"/>
    <mergeCell ref="AL72:AL75"/>
    <mergeCell ref="AM72:AM75"/>
  </mergeCells>
  <phoneticPr fontId="43" type="noConversion"/>
  <dataValidations count="23">
    <dataValidation type="list" allowBlank="1" showInputMessage="1" showErrorMessage="1" sqref="M180:M181 E61 M61">
      <formula1>#REF!</formula1>
    </dataValidation>
    <dataValidation type="list" allowBlank="1" showInputMessage="1" showErrorMessage="1" sqref="M65:M92 M127 M172:M174 M112:M114 M94:M101 M150:M154 M133:M145 M156:M166 M11:M28 M32:M35 M30 M103:M105 M179 M48:M59">
      <formula1>$C$191:$C$193</formula1>
    </dataValidation>
    <dataValidation type="list" allowBlank="1" showInputMessage="1" showErrorMessage="1" sqref="E30 E54:E56 E49 E65:E92 E133:E144 E32:E35 E94:E101 E129 E11:E18 E20:E28 E103:E127">
      <formula1>$D$211:$D$220</formula1>
    </dataValidation>
    <dataValidation type="list" allowBlank="1" showInputMessage="1" showErrorMessage="1" sqref="R179 R174 R38:R59 R150:R154 R32:R35 R11:R30 R133:R145 P141:P142 R185:R186 R127 R156:R166 R172 R65:R114">
      <formula1>$C$195:$C$202</formula1>
    </dataValidation>
    <dataValidation allowBlank="1" showErrorMessage="1" prompt="MM/DD/AAAA" sqref="N65:N67 N33:O33 N95:N103 N70:N71 O157 N29:N30 N11:N24 O91 O98 N150:N157 N105:N112 N87:N93">
      <formula1>0</formula1>
      <formula2>0</formula2>
    </dataValidation>
    <dataValidation type="list" allowBlank="1" showInputMessage="1" showErrorMessage="1" sqref="E172">
      <formula1>$D$221:$D$223</formula1>
    </dataValidation>
    <dataValidation type="list" allowBlank="1" showInputMessage="1" showErrorMessage="1" sqref="E150:E154 E156:E167">
      <formula1>$D$204:$D$210</formula1>
    </dataValidation>
    <dataValidation type="list" allowBlank="1" showInputMessage="1" showErrorMessage="1" sqref="R31">
      <formula1>$C$199:$C$206</formula1>
    </dataValidation>
    <dataValidation type="list" allowBlank="1" showInputMessage="1" showErrorMessage="1" sqref="E31 E39:E48 E50:E53 E57:E59">
      <formula1>$D$215:$D$224</formula1>
    </dataValidation>
    <dataValidation type="list" allowBlank="1" showInputMessage="1" showErrorMessage="1" sqref="M31">
      <formula1>$C$195:$C$197</formula1>
    </dataValidation>
    <dataValidation type="list" allowBlank="1" showInputMessage="1" showErrorMessage="1" sqref="R36:R37">
      <formula1>$C$197:$C$204</formula1>
    </dataValidation>
    <dataValidation type="list" allowBlank="1" showInputMessage="1" showErrorMessage="1" sqref="E93 E36:E38 E29 E102">
      <formula1>$D$213:$D$222</formula1>
    </dataValidation>
    <dataValidation type="list" allowBlank="1" showInputMessage="1" showErrorMessage="1" sqref="M29 M36:M47 M93 M102 M106:M111">
      <formula1>$C$193:$C$195</formula1>
    </dataValidation>
    <dataValidation type="list" allowBlank="1" showInputMessage="1" showErrorMessage="1" sqref="R155">
      <formula1>$C$193:$C$200</formula1>
    </dataValidation>
    <dataValidation type="list" allowBlank="1" showInputMessage="1" showErrorMessage="1" sqref="E128">
      <formula1>$D$209:$D$218</formula1>
    </dataValidation>
    <dataValidation type="list" allowBlank="1" showInputMessage="1" showErrorMessage="1" sqref="E155">
      <formula1>$D$202:$D$208</formula1>
    </dataValidation>
    <dataValidation type="list" allowBlank="1" showInputMessage="1" showErrorMessage="1" sqref="M155">
      <formula1>$C$189:$C$191</formula1>
    </dataValidation>
    <dataValidation type="list" allowBlank="1" showInputMessage="1" showErrorMessage="1" sqref="E145 E179">
      <formula1>capacitacao</formula1>
    </dataValidation>
    <dataValidation type="list" allowBlank="1" showInputMessage="1" showErrorMessage="1" sqref="R61">
      <formula1>$C$159:$C$168</formula1>
    </dataValidation>
    <dataValidation type="list" allowBlank="1" showInputMessage="1" showErrorMessage="1" sqref="R115:R126">
      <formula1>$C$194:$C$201</formula1>
    </dataValidation>
    <dataValidation type="list" allowBlank="1" showInputMessage="1" showErrorMessage="1" sqref="M115:M126">
      <formula1>$C$190:$C$192</formula1>
    </dataValidation>
    <dataValidation type="list" allowBlank="1" showInputMessage="1" showErrorMessage="1" sqref="E173">
      <formula1>$D$193:$D$195</formula1>
    </dataValidation>
    <dataValidation type="list" allowBlank="1" showInputMessage="1" showErrorMessage="1" sqref="R173">
      <formula1>$C$167:$C$174</formula1>
    </dataValidation>
  </dataValidations>
  <pageMargins left="0" right="0" top="0" bottom="0" header="0.31496062992125984" footer="0.31496062992125984"/>
  <pageSetup paperSize="8" scale="49" fitToHeight="5" orientation="landscape" r:id="rId1"/>
  <rowBreaks count="5" manualBreakCount="5">
    <brk id="43" min="2" max="17" man="1"/>
    <brk id="67" min="2" max="17" man="1"/>
    <brk id="89" min="2" max="17" man="1"/>
    <brk id="111" min="2" max="17" man="1"/>
    <brk id="146" min="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3:S102"/>
  <sheetViews>
    <sheetView topLeftCell="A117" workbookViewId="0">
      <selection activeCell="B126" sqref="B126"/>
    </sheetView>
  </sheetViews>
  <sheetFormatPr defaultColWidth="8.6640625" defaultRowHeight="15.6" x14ac:dyDescent="0.3"/>
  <cols>
    <col min="1" max="1" width="56.88671875" style="4" customWidth="1"/>
    <col min="2" max="2" width="90.109375" style="4" customWidth="1"/>
    <col min="3" max="3" width="62.33203125" style="4" customWidth="1"/>
    <col min="4" max="4" width="41.44140625" style="4" customWidth="1"/>
    <col min="5" max="5" width="36.6640625" style="4" customWidth="1"/>
    <col min="6" max="7" width="12.88671875" style="4" customWidth="1"/>
    <col min="8" max="8" width="15.6640625" style="5" customWidth="1"/>
    <col min="9" max="9" width="15.6640625" style="6" customWidth="1"/>
    <col min="10" max="10" width="18" style="6" customWidth="1"/>
    <col min="11" max="11" width="12.6640625" style="4" customWidth="1"/>
    <col min="12" max="12" width="19.44140625" style="4" customWidth="1"/>
    <col min="13" max="13" width="15.44140625" style="4" customWidth="1"/>
    <col min="14" max="14" width="15" style="4" customWidth="1"/>
    <col min="15" max="17" width="18.88671875" style="4" customWidth="1"/>
    <col min="18" max="16384" width="8.6640625" style="4"/>
  </cols>
  <sheetData>
    <row r="3" spans="1:13" x14ac:dyDescent="0.3">
      <c r="A3" s="1"/>
    </row>
    <row r="5" spans="1:13" x14ac:dyDescent="0.3">
      <c r="B5" s="3"/>
    </row>
    <row r="6" spans="1:13" x14ac:dyDescent="0.3">
      <c r="A6" s="7"/>
      <c r="B6" s="8" t="s">
        <v>25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 x14ac:dyDescent="0.3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3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3">
      <c r="A9" s="13" t="s">
        <v>94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3">
      <c r="A10" s="15" t="s">
        <v>26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x14ac:dyDescent="0.3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x14ac:dyDescent="0.3">
      <c r="A12" s="17" t="s">
        <v>95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x14ac:dyDescent="0.3">
      <c r="A13" s="13" t="s">
        <v>96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x14ac:dyDescent="0.3">
      <c r="A14" s="13" t="s">
        <v>97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 x14ac:dyDescent="0.3">
      <c r="B15" s="18"/>
    </row>
    <row r="16" spans="1:13" x14ac:dyDescent="0.3">
      <c r="B16" s="18"/>
    </row>
    <row r="17" spans="1:19" ht="15.75" customHeight="1" x14ac:dyDescent="0.3">
      <c r="A17" s="607" t="s">
        <v>98</v>
      </c>
      <c r="B17" s="60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 x14ac:dyDescent="0.3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 x14ac:dyDescent="0.3">
      <c r="A19" s="18" t="s">
        <v>99</v>
      </c>
      <c r="B19" s="20"/>
      <c r="H19" s="4"/>
      <c r="I19" s="4"/>
      <c r="J19" s="4"/>
    </row>
    <row r="20" spans="1:19" ht="14.4" customHeight="1" x14ac:dyDescent="0.3">
      <c r="A20" s="20"/>
      <c r="B20" s="20"/>
      <c r="H20" s="4"/>
      <c r="I20" s="4"/>
      <c r="J20" s="4"/>
    </row>
    <row r="21" spans="1:19" s="23" customFormat="1" ht="5.0999999999999996" customHeight="1" thickBot="1" x14ac:dyDescent="0.35">
      <c r="A21" s="22"/>
      <c r="B21" s="22"/>
    </row>
    <row r="22" spans="1:19" x14ac:dyDescent="0.3">
      <c r="A22" s="608" t="s">
        <v>100</v>
      </c>
      <c r="B22" s="608" t="s">
        <v>101</v>
      </c>
      <c r="H22" s="4"/>
      <c r="I22" s="4"/>
      <c r="J22" s="4"/>
    </row>
    <row r="23" spans="1:19" ht="15.6" customHeight="1" thickBot="1" x14ac:dyDescent="0.35">
      <c r="A23" s="609"/>
      <c r="B23" s="609"/>
      <c r="H23" s="4"/>
      <c r="I23" s="4"/>
      <c r="J23" s="4"/>
    </row>
    <row r="24" spans="1:19" x14ac:dyDescent="0.3">
      <c r="A24" s="610" t="s">
        <v>102</v>
      </c>
      <c r="B24" s="605"/>
      <c r="H24" s="4"/>
      <c r="I24" s="4"/>
      <c r="J24" s="4"/>
    </row>
    <row r="25" spans="1:19" ht="16.2" thickBot="1" x14ac:dyDescent="0.35">
      <c r="A25" s="611"/>
      <c r="B25" s="606"/>
      <c r="H25" s="4"/>
      <c r="I25" s="4"/>
      <c r="J25" s="4"/>
    </row>
    <row r="26" spans="1:19" ht="46.5" customHeight="1" thickBot="1" x14ac:dyDescent="0.35">
      <c r="A26" s="605" t="s">
        <v>103</v>
      </c>
      <c r="B26" s="605" t="s">
        <v>104</v>
      </c>
      <c r="H26" s="4"/>
      <c r="I26" s="4"/>
      <c r="J26" s="4"/>
    </row>
    <row r="27" spans="1:19" ht="16.2" hidden="1" thickBot="1" x14ac:dyDescent="0.35">
      <c r="A27" s="606"/>
      <c r="B27" s="606"/>
      <c r="H27" s="4"/>
      <c r="I27" s="4"/>
      <c r="J27" s="4"/>
    </row>
    <row r="28" spans="1:19" x14ac:dyDescent="0.3">
      <c r="A28" s="610" t="s">
        <v>105</v>
      </c>
      <c r="B28" s="605"/>
      <c r="H28" s="4"/>
      <c r="I28" s="4"/>
      <c r="J28" s="4"/>
    </row>
    <row r="29" spans="1:19" ht="16.2" thickBot="1" x14ac:dyDescent="0.35">
      <c r="A29" s="611"/>
      <c r="B29" s="606"/>
      <c r="H29" s="4"/>
      <c r="I29" s="4"/>
      <c r="J29" s="4"/>
    </row>
    <row r="30" spans="1:19" ht="42.6" customHeight="1" thickBot="1" x14ac:dyDescent="0.35">
      <c r="A30" s="605" t="s">
        <v>106</v>
      </c>
      <c r="B30" s="605" t="s">
        <v>107</v>
      </c>
      <c r="H30" s="4"/>
      <c r="I30" s="4"/>
      <c r="J30" s="4"/>
    </row>
    <row r="31" spans="1:19" ht="16.2" hidden="1" thickBot="1" x14ac:dyDescent="0.35">
      <c r="A31" s="606"/>
      <c r="B31" s="606"/>
      <c r="H31" s="4"/>
      <c r="I31" s="4"/>
      <c r="J31" s="4"/>
    </row>
    <row r="32" spans="1:19" ht="36.9" customHeight="1" thickBot="1" x14ac:dyDescent="0.35">
      <c r="A32" s="610" t="s">
        <v>108</v>
      </c>
      <c r="B32" s="605"/>
      <c r="H32" s="4"/>
      <c r="I32" s="4"/>
      <c r="J32" s="4"/>
    </row>
    <row r="33" spans="1:10" ht="51.6" hidden="1" customHeight="1" x14ac:dyDescent="0.3">
      <c r="A33" s="611"/>
      <c r="B33" s="606"/>
      <c r="H33" s="4"/>
      <c r="I33" s="4"/>
      <c r="J33" s="4"/>
    </row>
    <row r="34" spans="1:10" ht="62.1" customHeight="1" thickBot="1" x14ac:dyDescent="0.35">
      <c r="A34" s="605" t="s">
        <v>109</v>
      </c>
      <c r="B34" s="605" t="s">
        <v>110</v>
      </c>
      <c r="H34" s="4"/>
      <c r="I34" s="4"/>
      <c r="J34" s="4"/>
    </row>
    <row r="35" spans="1:10" ht="16.2" hidden="1" thickBot="1" x14ac:dyDescent="0.35">
      <c r="A35" s="606"/>
      <c r="B35" s="606"/>
      <c r="H35" s="4"/>
      <c r="I35" s="4"/>
      <c r="J35" s="4"/>
    </row>
    <row r="36" spans="1:10" ht="33.9" customHeight="1" thickBot="1" x14ac:dyDescent="0.35">
      <c r="A36" s="610" t="s">
        <v>111</v>
      </c>
      <c r="B36" s="605"/>
      <c r="H36" s="4"/>
      <c r="I36" s="4"/>
      <c r="J36" s="4"/>
    </row>
    <row r="37" spans="1:10" ht="16.2" hidden="1" thickBot="1" x14ac:dyDescent="0.35">
      <c r="A37" s="611"/>
      <c r="B37" s="606"/>
      <c r="H37" s="4"/>
      <c r="I37" s="4"/>
      <c r="J37" s="4"/>
    </row>
    <row r="38" spans="1:10" ht="68.400000000000006" customHeight="1" thickBot="1" x14ac:dyDescent="0.35">
      <c r="A38" s="605" t="s">
        <v>112</v>
      </c>
      <c r="B38" s="605" t="s">
        <v>113</v>
      </c>
      <c r="H38" s="4"/>
      <c r="I38" s="4"/>
      <c r="J38" s="4"/>
    </row>
    <row r="39" spans="1:10" ht="16.2" hidden="1" thickBot="1" x14ac:dyDescent="0.35">
      <c r="A39" s="606"/>
      <c r="B39" s="606"/>
      <c r="H39" s="4"/>
      <c r="I39" s="4"/>
      <c r="J39" s="4"/>
    </row>
    <row r="40" spans="1:10" ht="55.5" customHeight="1" thickBot="1" x14ac:dyDescent="0.35">
      <c r="A40" s="605" t="s">
        <v>114</v>
      </c>
      <c r="B40" s="605" t="s">
        <v>115</v>
      </c>
      <c r="H40" s="4"/>
      <c r="I40" s="4"/>
      <c r="J40" s="4"/>
    </row>
    <row r="41" spans="1:10" ht="6" hidden="1" customHeight="1" x14ac:dyDescent="0.3">
      <c r="A41" s="606"/>
      <c r="B41" s="606"/>
      <c r="H41" s="4"/>
      <c r="I41" s="4"/>
      <c r="J41" s="4"/>
    </row>
    <row r="42" spans="1:10" ht="93.9" customHeight="1" thickBot="1" x14ac:dyDescent="0.35">
      <c r="A42" s="605" t="s">
        <v>116</v>
      </c>
      <c r="B42" s="605" t="s">
        <v>117</v>
      </c>
      <c r="H42" s="4"/>
      <c r="I42" s="4"/>
      <c r="J42" s="4"/>
    </row>
    <row r="43" spans="1:10" ht="47.4" hidden="1" customHeight="1" x14ac:dyDescent="0.3">
      <c r="A43" s="606"/>
      <c r="B43" s="606"/>
      <c r="H43" s="4"/>
      <c r="I43" s="4"/>
      <c r="J43" s="4"/>
    </row>
    <row r="44" spans="1:10" ht="26.1" customHeight="1" thickBot="1" x14ac:dyDescent="0.35">
      <c r="A44" s="610" t="s">
        <v>118</v>
      </c>
      <c r="B44" s="605"/>
      <c r="H44" s="4"/>
      <c r="I44" s="4"/>
      <c r="J44" s="4"/>
    </row>
    <row r="45" spans="1:10" ht="16.2" hidden="1" thickBot="1" x14ac:dyDescent="0.35">
      <c r="A45" s="611"/>
      <c r="B45" s="606"/>
      <c r="H45" s="4"/>
      <c r="I45" s="4"/>
      <c r="J45" s="4"/>
    </row>
    <row r="46" spans="1:10" ht="45.9" customHeight="1" thickBot="1" x14ac:dyDescent="0.35">
      <c r="A46" s="605" t="s">
        <v>119</v>
      </c>
      <c r="B46" s="605" t="s">
        <v>120</v>
      </c>
      <c r="H46" s="4"/>
      <c r="I46" s="4"/>
      <c r="J46" s="4"/>
    </row>
    <row r="47" spans="1:10" ht="16.2" hidden="1" thickBot="1" x14ac:dyDescent="0.35">
      <c r="A47" s="606"/>
      <c r="B47" s="606"/>
      <c r="H47" s="4"/>
      <c r="I47" s="4"/>
      <c r="J47" s="4"/>
    </row>
    <row r="48" spans="1:10" x14ac:dyDescent="0.3">
      <c r="A48" s="610" t="s">
        <v>121</v>
      </c>
      <c r="B48" s="605"/>
      <c r="H48" s="4"/>
      <c r="I48" s="4"/>
      <c r="J48" s="4"/>
    </row>
    <row r="49" spans="1:10" ht="30" customHeight="1" thickBot="1" x14ac:dyDescent="0.35">
      <c r="A49" s="611"/>
      <c r="B49" s="606"/>
      <c r="H49" s="4"/>
      <c r="I49" s="4"/>
      <c r="J49" s="4"/>
    </row>
    <row r="50" spans="1:10" ht="52.5" customHeight="1" thickBot="1" x14ac:dyDescent="0.35">
      <c r="A50" s="605" t="s">
        <v>122</v>
      </c>
      <c r="B50" s="605" t="s">
        <v>123</v>
      </c>
      <c r="H50" s="4"/>
      <c r="I50" s="4"/>
      <c r="J50" s="4"/>
    </row>
    <row r="51" spans="1:10" ht="16.2" hidden="1" thickBot="1" x14ac:dyDescent="0.35">
      <c r="A51" s="606"/>
      <c r="B51" s="606"/>
      <c r="H51" s="4"/>
      <c r="I51" s="4"/>
      <c r="J51" s="4"/>
    </row>
    <row r="52" spans="1:10" ht="29.4" customHeight="1" x14ac:dyDescent="0.3">
      <c r="A52" s="610" t="s">
        <v>124</v>
      </c>
      <c r="B52" s="605"/>
      <c r="H52" s="4"/>
      <c r="I52" s="4"/>
      <c r="J52" s="4"/>
    </row>
    <row r="53" spans="1:10" ht="15.75" customHeight="1" thickBot="1" x14ac:dyDescent="0.35">
      <c r="A53" s="611"/>
      <c r="B53" s="606"/>
      <c r="H53" s="4"/>
      <c r="I53" s="4"/>
      <c r="J53" s="4"/>
    </row>
    <row r="54" spans="1:10" ht="65.400000000000006" customHeight="1" x14ac:dyDescent="0.3">
      <c r="A54" s="605" t="s">
        <v>125</v>
      </c>
      <c r="B54" s="605" t="s">
        <v>126</v>
      </c>
      <c r="H54" s="4"/>
      <c r="I54" s="4"/>
      <c r="J54" s="4"/>
    </row>
    <row r="55" spans="1:10" ht="44.4" hidden="1" customHeight="1" x14ac:dyDescent="0.3">
      <c r="A55" s="606"/>
      <c r="B55" s="606"/>
      <c r="H55" s="4"/>
      <c r="I55" s="4"/>
      <c r="J55" s="4"/>
    </row>
    <row r="56" spans="1:10" x14ac:dyDescent="0.3">
      <c r="H56" s="4"/>
      <c r="I56" s="4"/>
      <c r="J56" s="4"/>
    </row>
    <row r="57" spans="1:10" x14ac:dyDescent="0.3">
      <c r="H57" s="4"/>
      <c r="I57" s="4"/>
      <c r="J57" s="4"/>
    </row>
    <row r="58" spans="1:10" x14ac:dyDescent="0.3">
      <c r="H58" s="4"/>
      <c r="I58" s="4"/>
      <c r="J58" s="4"/>
    </row>
    <row r="59" spans="1:10" x14ac:dyDescent="0.3">
      <c r="H59" s="4"/>
      <c r="I59" s="4"/>
      <c r="J59" s="4"/>
    </row>
    <row r="60" spans="1:10" x14ac:dyDescent="0.3">
      <c r="H60" s="4"/>
      <c r="I60" s="4"/>
      <c r="J60" s="4"/>
    </row>
    <row r="61" spans="1:10" x14ac:dyDescent="0.3">
      <c r="H61" s="4"/>
      <c r="I61" s="4"/>
      <c r="J61" s="4"/>
    </row>
    <row r="62" spans="1:10" x14ac:dyDescent="0.3">
      <c r="H62" s="4"/>
      <c r="I62" s="4"/>
      <c r="J62" s="4"/>
    </row>
    <row r="63" spans="1:10" x14ac:dyDescent="0.3">
      <c r="H63" s="4"/>
      <c r="I63" s="4"/>
      <c r="J63" s="4"/>
    </row>
    <row r="64" spans="1:10" x14ac:dyDescent="0.3">
      <c r="H64" s="4"/>
      <c r="I64" s="4"/>
      <c r="J64" s="4"/>
    </row>
    <row r="65" spans="8:10" x14ac:dyDescent="0.3">
      <c r="H65" s="4"/>
      <c r="I65" s="4"/>
      <c r="J65" s="4"/>
    </row>
    <row r="66" spans="8:10" x14ac:dyDescent="0.3">
      <c r="H66" s="4"/>
      <c r="I66" s="4"/>
      <c r="J66" s="4"/>
    </row>
    <row r="67" spans="8:10" x14ac:dyDescent="0.3">
      <c r="H67" s="4"/>
      <c r="I67" s="4"/>
      <c r="J67" s="4"/>
    </row>
    <row r="68" spans="8:10" x14ac:dyDescent="0.3">
      <c r="H68" s="4"/>
      <c r="I68" s="4"/>
      <c r="J68" s="4"/>
    </row>
    <row r="69" spans="8:10" x14ac:dyDescent="0.3">
      <c r="H69" s="4"/>
      <c r="I69" s="4"/>
      <c r="J69" s="4"/>
    </row>
    <row r="70" spans="8:10" x14ac:dyDescent="0.3">
      <c r="H70" s="4"/>
      <c r="I70" s="4"/>
      <c r="J70" s="4"/>
    </row>
    <row r="71" spans="8:10" x14ac:dyDescent="0.3">
      <c r="H71" s="4"/>
      <c r="I71" s="4"/>
      <c r="J71" s="4"/>
    </row>
    <row r="72" spans="8:10" x14ac:dyDescent="0.3">
      <c r="H72" s="4"/>
      <c r="I72" s="4"/>
      <c r="J72" s="4"/>
    </row>
    <row r="73" spans="8:10" x14ac:dyDescent="0.3">
      <c r="H73" s="4"/>
      <c r="I73" s="4"/>
      <c r="J73" s="4"/>
    </row>
    <row r="74" spans="8:10" ht="15.75" customHeight="1" x14ac:dyDescent="0.3">
      <c r="H74" s="4"/>
      <c r="I74" s="4"/>
      <c r="J74" s="4"/>
    </row>
    <row r="75" spans="8:10" ht="15" customHeight="1" x14ac:dyDescent="0.3">
      <c r="H75" s="4"/>
      <c r="I75" s="4"/>
      <c r="J75" s="4"/>
    </row>
    <row r="76" spans="8:10" x14ac:dyDescent="0.3">
      <c r="H76" s="4"/>
      <c r="I76" s="4"/>
      <c r="J76" s="4"/>
    </row>
    <row r="77" spans="8:10" x14ac:dyDescent="0.3">
      <c r="H77" s="4"/>
      <c r="I77" s="4"/>
      <c r="J77" s="4"/>
    </row>
    <row r="78" spans="8:10" x14ac:dyDescent="0.3">
      <c r="H78" s="4"/>
      <c r="I78" s="4"/>
      <c r="J78" s="4"/>
    </row>
    <row r="79" spans="8:10" x14ac:dyDescent="0.3">
      <c r="H79" s="4"/>
      <c r="I79" s="4"/>
      <c r="J79" s="4"/>
    </row>
    <row r="80" spans="8:10" x14ac:dyDescent="0.3">
      <c r="H80" s="4"/>
      <c r="I80" s="4"/>
      <c r="J80" s="4"/>
    </row>
    <row r="81" spans="8:10" x14ac:dyDescent="0.3">
      <c r="H81" s="4"/>
      <c r="I81" s="4"/>
      <c r="J81" s="4"/>
    </row>
    <row r="82" spans="8:10" x14ac:dyDescent="0.3">
      <c r="H82" s="4"/>
      <c r="I82" s="4"/>
      <c r="J82" s="4"/>
    </row>
    <row r="83" spans="8:10" x14ac:dyDescent="0.3">
      <c r="H83" s="4"/>
      <c r="I83" s="4"/>
      <c r="J83" s="4"/>
    </row>
    <row r="84" spans="8:10" ht="15.75" customHeight="1" x14ac:dyDescent="0.3">
      <c r="H84" s="4"/>
      <c r="I84" s="4"/>
      <c r="J84" s="4"/>
    </row>
    <row r="85" spans="8:10" ht="15" customHeight="1" x14ac:dyDescent="0.3">
      <c r="H85" s="4"/>
      <c r="I85" s="4"/>
      <c r="J85" s="4"/>
    </row>
    <row r="86" spans="8:10" ht="65.099999999999994" customHeight="1" x14ac:dyDescent="0.3">
      <c r="H86" s="4"/>
      <c r="I86" s="4"/>
      <c r="J86" s="4"/>
    </row>
    <row r="87" spans="8:10" x14ac:dyDescent="0.3">
      <c r="H87" s="4"/>
      <c r="I87" s="4"/>
      <c r="J87" s="4"/>
    </row>
    <row r="88" spans="8:10" x14ac:dyDescent="0.3">
      <c r="H88" s="4"/>
      <c r="I88" s="4"/>
      <c r="J88" s="4"/>
    </row>
    <row r="89" spans="8:10" x14ac:dyDescent="0.3">
      <c r="H89" s="4"/>
      <c r="I89" s="4"/>
      <c r="J89" s="4"/>
    </row>
    <row r="90" spans="8:10" x14ac:dyDescent="0.3">
      <c r="H90" s="4"/>
      <c r="I90" s="4"/>
      <c r="J90" s="4"/>
    </row>
    <row r="91" spans="8:10" x14ac:dyDescent="0.3">
      <c r="H91" s="4"/>
      <c r="I91" s="4"/>
      <c r="J91" s="4"/>
    </row>
    <row r="92" spans="8:10" x14ac:dyDescent="0.3">
      <c r="H92" s="4"/>
      <c r="I92" s="4"/>
      <c r="J92" s="4"/>
    </row>
    <row r="93" spans="8:10" x14ac:dyDescent="0.3">
      <c r="H93" s="4"/>
      <c r="I93" s="4"/>
      <c r="J93" s="4"/>
    </row>
    <row r="94" spans="8:10" ht="15.75" customHeight="1" x14ac:dyDescent="0.3">
      <c r="H94" s="4"/>
      <c r="I94" s="4"/>
      <c r="J94" s="4"/>
    </row>
    <row r="95" spans="8:10" ht="15" customHeight="1" x14ac:dyDescent="0.3">
      <c r="H95" s="4"/>
      <c r="I95" s="4"/>
      <c r="J95" s="4"/>
    </row>
    <row r="96" spans="8:10" x14ac:dyDescent="0.3">
      <c r="H96" s="4"/>
      <c r="I96" s="4"/>
      <c r="J96" s="4"/>
    </row>
    <row r="97" spans="8:10" x14ac:dyDescent="0.3">
      <c r="H97" s="4"/>
      <c r="I97" s="4"/>
      <c r="J97" s="4"/>
    </row>
    <row r="98" spans="8:10" x14ac:dyDescent="0.3">
      <c r="H98" s="4"/>
      <c r="I98" s="4"/>
      <c r="J98" s="4"/>
    </row>
    <row r="99" spans="8:10" x14ac:dyDescent="0.3">
      <c r="H99" s="4"/>
      <c r="I99" s="4"/>
      <c r="J99" s="4"/>
    </row>
    <row r="100" spans="8:10" x14ac:dyDescent="0.3">
      <c r="H100" s="4"/>
      <c r="I100" s="4"/>
      <c r="J100" s="4"/>
    </row>
    <row r="101" spans="8:10" x14ac:dyDescent="0.3">
      <c r="H101" s="4"/>
      <c r="I101" s="4"/>
      <c r="J101" s="4"/>
    </row>
    <row r="102" spans="8:10" ht="15.75" customHeight="1" x14ac:dyDescent="0.3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141"/>
  <sheetViews>
    <sheetView view="pageBreakPreview" zoomScale="85" zoomScaleSheetLayoutView="85" workbookViewId="0">
      <selection activeCell="B34" sqref="B34"/>
    </sheetView>
  </sheetViews>
  <sheetFormatPr defaultColWidth="8.6640625" defaultRowHeight="15.6" x14ac:dyDescent="0.3"/>
  <cols>
    <col min="1" max="1" width="62.5546875" style="4" customWidth="1"/>
    <col min="2" max="2" width="82.33203125" style="4" customWidth="1"/>
    <col min="3" max="3" width="0.33203125" style="4" customWidth="1"/>
    <col min="4" max="5" width="12.88671875" style="54" customWidth="1"/>
    <col min="6" max="6" width="15.6640625" style="55" customWidth="1"/>
    <col min="7" max="7" width="15.6640625" style="56" customWidth="1"/>
    <col min="8" max="8" width="18" style="56" customWidth="1"/>
    <col min="9" max="9" width="12.6640625" style="54" customWidth="1"/>
    <col min="10" max="10" width="19.44140625" style="54" customWidth="1"/>
    <col min="11" max="11" width="15.44140625" style="54" customWidth="1"/>
    <col min="12" max="12" width="15" style="54" customWidth="1"/>
    <col min="13" max="15" width="18.88671875" style="4" customWidth="1"/>
    <col min="16" max="16384" width="8.6640625" style="4"/>
  </cols>
  <sheetData>
    <row r="1" spans="1:18" x14ac:dyDescent="0.3">
      <c r="A1" s="254" t="s">
        <v>25</v>
      </c>
      <c r="B1" s="255"/>
      <c r="E1" s="55"/>
      <c r="F1" s="56"/>
      <c r="H1" s="54"/>
      <c r="K1" s="11"/>
    </row>
    <row r="2" spans="1:18" x14ac:dyDescent="0.3">
      <c r="A2" s="256" t="s">
        <v>136</v>
      </c>
      <c r="B2" s="257"/>
      <c r="C2" s="51"/>
      <c r="D2" s="51"/>
      <c r="E2" s="51"/>
      <c r="F2" s="51"/>
      <c r="G2" s="51"/>
      <c r="H2" s="51"/>
      <c r="I2" s="51"/>
      <c r="J2" s="51"/>
      <c r="K2" s="14"/>
    </row>
    <row r="3" spans="1:18" x14ac:dyDescent="0.3">
      <c r="A3" s="258" t="s">
        <v>135</v>
      </c>
      <c r="B3" s="259"/>
      <c r="C3" s="52"/>
      <c r="D3" s="14"/>
      <c r="E3" s="14"/>
      <c r="F3" s="14"/>
      <c r="G3" s="14"/>
      <c r="H3" s="14"/>
      <c r="I3" s="14"/>
      <c r="J3" s="14"/>
      <c r="K3" s="72"/>
    </row>
    <row r="4" spans="1:18" x14ac:dyDescent="0.3">
      <c r="A4" s="260" t="s">
        <v>26</v>
      </c>
      <c r="B4" s="261"/>
      <c r="E4" s="55"/>
      <c r="F4" s="56"/>
      <c r="H4" s="54"/>
      <c r="K4" s="72"/>
    </row>
    <row r="5" spans="1:18" x14ac:dyDescent="0.3">
      <c r="A5" s="614"/>
      <c r="B5" s="615"/>
      <c r="E5" s="55"/>
      <c r="F5" s="56"/>
      <c r="H5" s="54"/>
      <c r="K5" s="72"/>
    </row>
    <row r="6" spans="1:18" x14ac:dyDescent="0.3">
      <c r="A6" s="616" t="s">
        <v>749</v>
      </c>
      <c r="B6" s="617"/>
      <c r="E6" s="55"/>
      <c r="F6" s="56"/>
      <c r="H6" s="54"/>
      <c r="K6" s="72"/>
    </row>
    <row r="7" spans="1:18" x14ac:dyDescent="0.3">
      <c r="A7" s="616" t="s">
        <v>744</v>
      </c>
      <c r="B7" s="617"/>
      <c r="E7" s="55"/>
      <c r="F7" s="56"/>
      <c r="H7" s="54"/>
      <c r="K7" s="72"/>
    </row>
    <row r="8" spans="1:18" x14ac:dyDescent="0.3">
      <c r="A8" s="616" t="s">
        <v>227</v>
      </c>
      <c r="B8" s="617"/>
      <c r="E8" s="55"/>
      <c r="F8" s="56"/>
      <c r="H8" s="54"/>
    </row>
    <row r="9" spans="1:18" x14ac:dyDescent="0.3">
      <c r="A9" s="262"/>
      <c r="B9" s="263"/>
    </row>
    <row r="10" spans="1:18" x14ac:dyDescent="0.3">
      <c r="A10" s="618" t="s">
        <v>98</v>
      </c>
      <c r="B10" s="619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5"/>
      <c r="Q10" s="265"/>
    </row>
    <row r="11" spans="1:18" x14ac:dyDescent="0.3">
      <c r="A11" s="266"/>
      <c r="B11" s="267"/>
      <c r="F11" s="54"/>
      <c r="G11" s="54"/>
      <c r="H11" s="54"/>
    </row>
    <row r="12" spans="1:18" s="23" customFormat="1" x14ac:dyDescent="0.3">
      <c r="A12" s="266"/>
      <c r="B12" s="267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x14ac:dyDescent="0.3">
      <c r="A13" s="620" t="s">
        <v>100</v>
      </c>
      <c r="B13" s="621" t="s">
        <v>558</v>
      </c>
      <c r="F13" s="54"/>
      <c r="G13" s="54"/>
      <c r="H13" s="54"/>
      <c r="M13" s="54"/>
      <c r="N13" s="54"/>
      <c r="O13" s="54"/>
      <c r="P13" s="54"/>
      <c r="Q13" s="54"/>
      <c r="R13" s="54"/>
    </row>
    <row r="14" spans="1:18" x14ac:dyDescent="0.3">
      <c r="A14" s="620"/>
      <c r="B14" s="621"/>
      <c r="F14" s="54"/>
      <c r="G14" s="54"/>
      <c r="H14" s="54"/>
    </row>
    <row r="15" spans="1:18" x14ac:dyDescent="0.3">
      <c r="A15" s="622" t="s">
        <v>102</v>
      </c>
      <c r="B15" s="623"/>
      <c r="F15" s="54"/>
      <c r="G15" s="54"/>
      <c r="H15" s="54"/>
    </row>
    <row r="16" spans="1:18" x14ac:dyDescent="0.3">
      <c r="A16" s="622"/>
      <c r="B16" s="623"/>
      <c r="F16" s="54"/>
      <c r="G16" s="54"/>
      <c r="H16" s="54"/>
    </row>
    <row r="17" spans="1:198" ht="31.2" x14ac:dyDescent="0.3">
      <c r="A17" s="388" t="s">
        <v>796</v>
      </c>
      <c r="B17" s="355" t="s">
        <v>797</v>
      </c>
      <c r="F17" s="54"/>
      <c r="G17" s="54"/>
      <c r="H17" s="54"/>
    </row>
    <row r="18" spans="1:198" x14ac:dyDescent="0.3">
      <c r="A18" s="388" t="s">
        <v>693</v>
      </c>
      <c r="B18" s="355" t="s">
        <v>775</v>
      </c>
      <c r="F18" s="54"/>
      <c r="G18" s="54"/>
      <c r="H18" s="54"/>
    </row>
    <row r="19" spans="1:198" x14ac:dyDescent="0.3">
      <c r="A19" s="388" t="s">
        <v>722</v>
      </c>
      <c r="B19" s="355" t="s">
        <v>723</v>
      </c>
      <c r="F19" s="54"/>
      <c r="G19" s="54"/>
      <c r="H19" s="54"/>
    </row>
    <row r="20" spans="1:198" s="174" customFormat="1" x14ac:dyDescent="0.3">
      <c r="A20" s="509" t="s">
        <v>794</v>
      </c>
      <c r="B20" s="510" t="s">
        <v>781</v>
      </c>
      <c r="D20" s="54"/>
      <c r="E20" s="54"/>
      <c r="F20" s="55"/>
      <c r="G20" s="56"/>
      <c r="H20" s="56"/>
      <c r="I20" s="54"/>
      <c r="J20" s="54"/>
      <c r="K20" s="54"/>
      <c r="L20" s="5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</row>
    <row r="21" spans="1:198" x14ac:dyDescent="0.3">
      <c r="A21" s="624" t="s">
        <v>105</v>
      </c>
      <c r="B21" s="625"/>
      <c r="F21" s="54"/>
      <c r="G21" s="54"/>
      <c r="H21" s="54"/>
    </row>
    <row r="22" spans="1:198" x14ac:dyDescent="0.3">
      <c r="A22" s="624"/>
      <c r="B22" s="625"/>
      <c r="F22" s="54"/>
      <c r="G22" s="54"/>
      <c r="H22" s="54"/>
    </row>
    <row r="23" spans="1:198" x14ac:dyDescent="0.3">
      <c r="A23" s="502" t="s">
        <v>774</v>
      </c>
      <c r="B23" s="503" t="s">
        <v>770</v>
      </c>
    </row>
    <row r="24" spans="1:198" ht="31.2" x14ac:dyDescent="0.3">
      <c r="A24" s="504" t="s">
        <v>791</v>
      </c>
      <c r="B24" s="504" t="s">
        <v>792</v>
      </c>
    </row>
    <row r="25" spans="1:198" x14ac:dyDescent="0.3">
      <c r="A25" s="504" t="s">
        <v>793</v>
      </c>
      <c r="B25" s="272" t="s">
        <v>795</v>
      </c>
    </row>
    <row r="26" spans="1:198" x14ac:dyDescent="0.3">
      <c r="A26" s="384" t="s">
        <v>753</v>
      </c>
      <c r="B26" s="355" t="s">
        <v>694</v>
      </c>
      <c r="F26" s="54"/>
      <c r="G26" s="54"/>
      <c r="H26" s="54"/>
    </row>
    <row r="27" spans="1:198" x14ac:dyDescent="0.3">
      <c r="A27" s="183"/>
      <c r="B27" s="181"/>
      <c r="F27" s="54"/>
      <c r="G27" s="54"/>
      <c r="H27" s="54"/>
    </row>
    <row r="28" spans="1:198" x14ac:dyDescent="0.3">
      <c r="A28" s="269" t="s">
        <v>426</v>
      </c>
      <c r="B28" s="357"/>
      <c r="C28" s="67"/>
      <c r="F28" s="54"/>
      <c r="G28" s="54"/>
      <c r="H28" s="54"/>
    </row>
    <row r="29" spans="1:198" s="119" customFormat="1" x14ac:dyDescent="0.3">
      <c r="A29" s="270"/>
      <c r="B29" s="181"/>
      <c r="C29" s="117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98" x14ac:dyDescent="0.3">
      <c r="A30" s="270"/>
      <c r="B30" s="355"/>
      <c r="F30" s="54"/>
      <c r="G30" s="54"/>
      <c r="H30" s="54"/>
    </row>
    <row r="31" spans="1:198" x14ac:dyDescent="0.3">
      <c r="A31" s="612" t="s">
        <v>111</v>
      </c>
      <c r="B31" s="613"/>
      <c r="F31" s="54"/>
      <c r="G31" s="54"/>
      <c r="H31" s="54"/>
    </row>
    <row r="32" spans="1:198" x14ac:dyDescent="0.3">
      <c r="A32" s="612"/>
      <c r="B32" s="613"/>
      <c r="F32" s="54"/>
      <c r="G32" s="54"/>
      <c r="H32" s="54"/>
    </row>
    <row r="33" spans="1:12" ht="42" customHeight="1" x14ac:dyDescent="0.3">
      <c r="A33" s="500" t="s">
        <v>780</v>
      </c>
      <c r="B33" s="272" t="s">
        <v>777</v>
      </c>
      <c r="C33" s="3"/>
      <c r="D33" s="49"/>
      <c r="E33" s="49"/>
      <c r="F33" s="49"/>
      <c r="G33" s="49"/>
      <c r="H33" s="49"/>
      <c r="I33" s="49"/>
      <c r="J33" s="49"/>
    </row>
    <row r="34" spans="1:12" ht="31.2" x14ac:dyDescent="0.3">
      <c r="A34" s="388" t="s">
        <v>779</v>
      </c>
      <c r="B34" s="355" t="s">
        <v>781</v>
      </c>
      <c r="C34" s="3"/>
      <c r="D34" s="49"/>
      <c r="E34" s="49"/>
      <c r="F34" s="49"/>
      <c r="G34" s="49"/>
      <c r="H34" s="49"/>
      <c r="I34" s="49"/>
      <c r="J34" s="49"/>
    </row>
    <row r="35" spans="1:12" s="54" customFormat="1" x14ac:dyDescent="0.3">
      <c r="A35" s="271"/>
      <c r="B35" s="181"/>
      <c r="C35" s="182"/>
      <c r="D35" s="182"/>
      <c r="E35" s="182"/>
      <c r="F35" s="182"/>
      <c r="G35" s="182"/>
      <c r="H35" s="182"/>
      <c r="I35" s="182"/>
      <c r="J35" s="182"/>
      <c r="K35" s="182"/>
    </row>
    <row r="36" spans="1:12" x14ac:dyDescent="0.3">
      <c r="A36" s="612" t="s">
        <v>118</v>
      </c>
      <c r="B36" s="613"/>
      <c r="F36" s="54"/>
      <c r="G36" s="54"/>
      <c r="H36" s="54"/>
    </row>
    <row r="37" spans="1:12" x14ac:dyDescent="0.3">
      <c r="A37" s="612"/>
      <c r="B37" s="613"/>
      <c r="F37" s="54"/>
      <c r="G37" s="54"/>
      <c r="H37" s="54"/>
    </row>
    <row r="38" spans="1:12" x14ac:dyDescent="0.3">
      <c r="A38" s="183"/>
      <c r="B38" s="181"/>
      <c r="C38" s="57"/>
      <c r="D38" s="49"/>
      <c r="E38" s="49"/>
      <c r="F38" s="49"/>
      <c r="G38" s="49"/>
      <c r="H38" s="49"/>
      <c r="I38" s="49"/>
      <c r="J38" s="49"/>
      <c r="L38" s="4"/>
    </row>
    <row r="39" spans="1:12" x14ac:dyDescent="0.3">
      <c r="A39" s="184"/>
      <c r="B39" s="181"/>
      <c r="C39" s="57"/>
      <c r="D39" s="49"/>
      <c r="E39" s="49"/>
      <c r="F39" s="49"/>
      <c r="G39" s="49"/>
      <c r="H39" s="49"/>
      <c r="I39" s="49"/>
      <c r="J39" s="49"/>
      <c r="K39" s="49"/>
      <c r="L39" s="4"/>
    </row>
    <row r="40" spans="1:12" x14ac:dyDescent="0.3">
      <c r="A40" s="612" t="s">
        <v>121</v>
      </c>
      <c r="B40" s="613"/>
      <c r="F40" s="54"/>
      <c r="G40" s="54"/>
      <c r="H40" s="54"/>
      <c r="L40" s="4"/>
    </row>
    <row r="41" spans="1:12" x14ac:dyDescent="0.3">
      <c r="A41" s="612"/>
      <c r="B41" s="613"/>
      <c r="F41" s="54"/>
      <c r="G41" s="54"/>
      <c r="H41" s="54"/>
      <c r="L41" s="4"/>
    </row>
    <row r="42" spans="1:12" x14ac:dyDescent="0.3">
      <c r="A42" s="270"/>
      <c r="B42" s="181"/>
      <c r="F42" s="54"/>
      <c r="G42" s="54"/>
      <c r="H42" s="54"/>
      <c r="L42" s="4"/>
    </row>
    <row r="43" spans="1:12" x14ac:dyDescent="0.3">
      <c r="A43" s="499" t="s">
        <v>776</v>
      </c>
      <c r="B43" s="272" t="s">
        <v>778</v>
      </c>
      <c r="F43" s="54"/>
      <c r="G43" s="54"/>
      <c r="H43" s="54"/>
      <c r="L43" s="4"/>
    </row>
    <row r="44" spans="1:12" x14ac:dyDescent="0.3">
      <c r="A44" s="612" t="s">
        <v>124</v>
      </c>
      <c r="B44" s="613"/>
      <c r="F44" s="54"/>
      <c r="G44" s="54"/>
      <c r="H44" s="54"/>
      <c r="L44" s="4"/>
    </row>
    <row r="45" spans="1:12" x14ac:dyDescent="0.3">
      <c r="A45" s="612"/>
      <c r="B45" s="613"/>
      <c r="F45" s="54"/>
      <c r="G45" s="54"/>
      <c r="H45" s="54"/>
      <c r="L45" s="4"/>
    </row>
    <row r="46" spans="1:12" s="54" customFormat="1" x14ac:dyDescent="0.3">
      <c r="A46" s="268" t="s">
        <v>264</v>
      </c>
      <c r="B46" s="181"/>
      <c r="C46" s="49"/>
      <c r="D46" s="49"/>
      <c r="E46" s="49"/>
      <c r="F46" s="49"/>
      <c r="G46" s="49"/>
      <c r="H46" s="49"/>
      <c r="I46" s="49"/>
      <c r="J46" s="49"/>
      <c r="K46" s="49"/>
    </row>
    <row r="47" spans="1:12" s="54" customFormat="1" ht="16.2" thickBot="1" x14ac:dyDescent="0.35">
      <c r="A47" s="273"/>
      <c r="B47" s="274"/>
    </row>
    <row r="48" spans="1:12" s="54" customFormat="1" x14ac:dyDescent="0.3"/>
    <row r="49" s="54" customFormat="1" x14ac:dyDescent="0.3"/>
    <row r="50" s="54" customFormat="1" x14ac:dyDescent="0.3"/>
    <row r="51" s="54" customFormat="1" x14ac:dyDescent="0.3"/>
    <row r="52" s="54" customFormat="1" x14ac:dyDescent="0.3"/>
    <row r="53" s="54" customFormat="1" x14ac:dyDescent="0.3"/>
    <row r="54" s="54" customFormat="1" x14ac:dyDescent="0.3"/>
    <row r="55" s="54" customFormat="1" x14ac:dyDescent="0.3"/>
    <row r="56" s="54" customFormat="1" x14ac:dyDescent="0.3"/>
    <row r="57" s="54" customFormat="1" x14ac:dyDescent="0.3"/>
    <row r="58" s="54" customFormat="1" x14ac:dyDescent="0.3"/>
    <row r="59" s="54" customFormat="1" x14ac:dyDescent="0.3"/>
    <row r="60" s="54" customFormat="1" x14ac:dyDescent="0.3"/>
    <row r="61" s="54" customFormat="1" x14ac:dyDescent="0.3"/>
    <row r="62" s="54" customFormat="1" x14ac:dyDescent="0.3"/>
    <row r="63" s="54" customFormat="1" x14ac:dyDescent="0.3"/>
    <row r="64" s="54" customFormat="1" x14ac:dyDescent="0.3"/>
    <row r="65" s="54" customFormat="1" x14ac:dyDescent="0.3"/>
    <row r="66" s="54" customFormat="1" x14ac:dyDescent="0.3"/>
    <row r="67" s="54" customFormat="1" x14ac:dyDescent="0.3"/>
    <row r="68" s="54" customFormat="1" x14ac:dyDescent="0.3"/>
    <row r="69" s="54" customFormat="1" x14ac:dyDescent="0.3"/>
    <row r="70" s="54" customFormat="1" x14ac:dyDescent="0.3"/>
    <row r="71" s="54" customFormat="1" x14ac:dyDescent="0.3"/>
    <row r="72" s="54" customFormat="1" x14ac:dyDescent="0.3"/>
    <row r="73" s="54" customFormat="1" x14ac:dyDescent="0.3"/>
    <row r="74" s="54" customFormat="1" x14ac:dyDescent="0.3"/>
    <row r="75" s="54" customFormat="1" x14ac:dyDescent="0.3"/>
    <row r="76" s="54" customFormat="1" x14ac:dyDescent="0.3"/>
    <row r="77" s="54" customFormat="1" x14ac:dyDescent="0.3"/>
    <row r="78" s="54" customFormat="1" x14ac:dyDescent="0.3"/>
    <row r="79" s="54" customFormat="1" x14ac:dyDescent="0.3"/>
    <row r="80" s="54" customFormat="1" x14ac:dyDescent="0.3"/>
    <row r="81" spans="6:8" s="54" customFormat="1" x14ac:dyDescent="0.3"/>
    <row r="82" spans="6:8" s="54" customFormat="1" x14ac:dyDescent="0.3"/>
    <row r="83" spans="6:8" s="54" customFormat="1" x14ac:dyDescent="0.3"/>
    <row r="84" spans="6:8" s="54" customFormat="1" x14ac:dyDescent="0.3"/>
    <row r="85" spans="6:8" s="54" customFormat="1" x14ac:dyDescent="0.3"/>
    <row r="86" spans="6:8" s="54" customFormat="1" x14ac:dyDescent="0.3"/>
    <row r="87" spans="6:8" s="54" customFormat="1" x14ac:dyDescent="0.3"/>
    <row r="88" spans="6:8" s="54" customFormat="1" x14ac:dyDescent="0.3"/>
    <row r="89" spans="6:8" s="54" customFormat="1" x14ac:dyDescent="0.3"/>
    <row r="90" spans="6:8" s="54" customFormat="1" x14ac:dyDescent="0.3"/>
    <row r="91" spans="6:8" s="54" customFormat="1" x14ac:dyDescent="0.3"/>
    <row r="92" spans="6:8" s="54" customFormat="1" x14ac:dyDescent="0.3"/>
    <row r="93" spans="6:8" s="54" customFormat="1" x14ac:dyDescent="0.3">
      <c r="F93" s="55"/>
      <c r="G93" s="56"/>
      <c r="H93" s="56"/>
    </row>
    <row r="94" spans="6:8" s="54" customFormat="1" x14ac:dyDescent="0.3">
      <c r="F94" s="55"/>
      <c r="G94" s="56"/>
      <c r="H94" s="56"/>
    </row>
    <row r="95" spans="6:8" s="54" customFormat="1" x14ac:dyDescent="0.3">
      <c r="F95" s="55"/>
      <c r="G95" s="56"/>
      <c r="H95" s="56"/>
    </row>
    <row r="96" spans="6:8" s="54" customFormat="1" x14ac:dyDescent="0.3">
      <c r="F96" s="55"/>
      <c r="G96" s="56"/>
      <c r="H96" s="56"/>
    </row>
    <row r="97" spans="6:8" s="54" customFormat="1" x14ac:dyDescent="0.3">
      <c r="F97" s="55"/>
      <c r="G97" s="56"/>
      <c r="H97" s="56"/>
    </row>
    <row r="98" spans="6:8" s="54" customFormat="1" x14ac:dyDescent="0.3">
      <c r="F98" s="55"/>
      <c r="G98" s="56"/>
      <c r="H98" s="56"/>
    </row>
    <row r="99" spans="6:8" s="54" customFormat="1" x14ac:dyDescent="0.3">
      <c r="F99" s="55"/>
      <c r="G99" s="56"/>
      <c r="H99" s="56"/>
    </row>
    <row r="100" spans="6:8" s="54" customFormat="1" x14ac:dyDescent="0.3">
      <c r="F100" s="55"/>
      <c r="G100" s="56"/>
      <c r="H100" s="56"/>
    </row>
    <row r="101" spans="6:8" s="54" customFormat="1" x14ac:dyDescent="0.3">
      <c r="F101" s="55"/>
      <c r="G101" s="56"/>
      <c r="H101" s="56"/>
    </row>
    <row r="102" spans="6:8" s="54" customFormat="1" x14ac:dyDescent="0.3">
      <c r="F102" s="55"/>
      <c r="G102" s="56"/>
      <c r="H102" s="56"/>
    </row>
    <row r="103" spans="6:8" s="54" customFormat="1" x14ac:dyDescent="0.3">
      <c r="F103" s="55"/>
      <c r="G103" s="56"/>
      <c r="H103" s="56"/>
    </row>
    <row r="104" spans="6:8" s="54" customFormat="1" x14ac:dyDescent="0.3">
      <c r="F104" s="55"/>
      <c r="G104" s="56"/>
      <c r="H104" s="56"/>
    </row>
    <row r="105" spans="6:8" s="54" customFormat="1" x14ac:dyDescent="0.3">
      <c r="F105" s="55"/>
      <c r="G105" s="56"/>
      <c r="H105" s="56"/>
    </row>
    <row r="106" spans="6:8" s="54" customFormat="1" x14ac:dyDescent="0.3">
      <c r="F106" s="55"/>
      <c r="G106" s="56"/>
      <c r="H106" s="56"/>
    </row>
    <row r="107" spans="6:8" s="54" customFormat="1" x14ac:dyDescent="0.3">
      <c r="F107" s="55"/>
      <c r="G107" s="56"/>
      <c r="H107" s="56"/>
    </row>
    <row r="108" spans="6:8" s="54" customFormat="1" x14ac:dyDescent="0.3">
      <c r="F108" s="55"/>
      <c r="G108" s="56"/>
      <c r="H108" s="56"/>
    </row>
    <row r="109" spans="6:8" s="54" customFormat="1" x14ac:dyDescent="0.3">
      <c r="F109" s="55"/>
      <c r="G109" s="56"/>
      <c r="H109" s="56"/>
    </row>
    <row r="110" spans="6:8" s="54" customFormat="1" x14ac:dyDescent="0.3">
      <c r="F110" s="55"/>
      <c r="G110" s="56"/>
      <c r="H110" s="56"/>
    </row>
    <row r="111" spans="6:8" s="54" customFormat="1" x14ac:dyDescent="0.3">
      <c r="F111" s="55"/>
      <c r="G111" s="56"/>
      <c r="H111" s="56"/>
    </row>
    <row r="112" spans="6:8" s="54" customFormat="1" x14ac:dyDescent="0.3">
      <c r="F112" s="55"/>
      <c r="G112" s="56"/>
      <c r="H112" s="56"/>
    </row>
    <row r="113" spans="6:8" s="54" customFormat="1" x14ac:dyDescent="0.3">
      <c r="F113" s="55"/>
      <c r="G113" s="56"/>
      <c r="H113" s="56"/>
    </row>
    <row r="114" spans="6:8" s="54" customFormat="1" x14ac:dyDescent="0.3">
      <c r="F114" s="55"/>
      <c r="G114" s="56"/>
      <c r="H114" s="56"/>
    </row>
    <row r="115" spans="6:8" s="54" customFormat="1" x14ac:dyDescent="0.3">
      <c r="F115" s="55"/>
      <c r="G115" s="56"/>
      <c r="H115" s="56"/>
    </row>
    <row r="116" spans="6:8" s="54" customFormat="1" x14ac:dyDescent="0.3">
      <c r="F116" s="55"/>
      <c r="G116" s="56"/>
      <c r="H116" s="56"/>
    </row>
    <row r="117" spans="6:8" s="54" customFormat="1" x14ac:dyDescent="0.3">
      <c r="F117" s="55"/>
      <c r="G117" s="56"/>
      <c r="H117" s="56"/>
    </row>
    <row r="118" spans="6:8" s="54" customFormat="1" x14ac:dyDescent="0.3">
      <c r="F118" s="55"/>
      <c r="G118" s="56"/>
      <c r="H118" s="56"/>
    </row>
    <row r="119" spans="6:8" s="54" customFormat="1" x14ac:dyDescent="0.3">
      <c r="F119" s="55"/>
      <c r="G119" s="56"/>
      <c r="H119" s="56"/>
    </row>
    <row r="120" spans="6:8" s="54" customFormat="1" x14ac:dyDescent="0.3">
      <c r="F120" s="55"/>
      <c r="G120" s="56"/>
      <c r="H120" s="56"/>
    </row>
    <row r="121" spans="6:8" s="54" customFormat="1" x14ac:dyDescent="0.3">
      <c r="F121" s="55"/>
      <c r="G121" s="56"/>
      <c r="H121" s="56"/>
    </row>
    <row r="122" spans="6:8" s="54" customFormat="1" x14ac:dyDescent="0.3">
      <c r="F122" s="55"/>
      <c r="G122" s="56"/>
      <c r="H122" s="56"/>
    </row>
    <row r="123" spans="6:8" s="54" customFormat="1" x14ac:dyDescent="0.3">
      <c r="F123" s="55"/>
      <c r="G123" s="56"/>
      <c r="H123" s="56"/>
    </row>
    <row r="124" spans="6:8" s="54" customFormat="1" x14ac:dyDescent="0.3">
      <c r="F124" s="55"/>
      <c r="G124" s="56"/>
      <c r="H124" s="56"/>
    </row>
    <row r="125" spans="6:8" s="54" customFormat="1" x14ac:dyDescent="0.3">
      <c r="F125" s="55"/>
      <c r="G125" s="56"/>
      <c r="H125" s="56"/>
    </row>
    <row r="126" spans="6:8" s="54" customFormat="1" x14ac:dyDescent="0.3">
      <c r="F126" s="55"/>
      <c r="G126" s="56"/>
      <c r="H126" s="56"/>
    </row>
    <row r="127" spans="6:8" s="54" customFormat="1" x14ac:dyDescent="0.3">
      <c r="F127" s="55"/>
      <c r="G127" s="56"/>
      <c r="H127" s="56"/>
    </row>
    <row r="128" spans="6:8" s="54" customFormat="1" x14ac:dyDescent="0.3">
      <c r="F128" s="55"/>
      <c r="G128" s="56"/>
      <c r="H128" s="56"/>
    </row>
    <row r="129" spans="6:8" s="54" customFormat="1" x14ac:dyDescent="0.3">
      <c r="F129" s="55"/>
      <c r="G129" s="56"/>
      <c r="H129" s="56"/>
    </row>
    <row r="130" spans="6:8" s="54" customFormat="1" x14ac:dyDescent="0.3">
      <c r="F130" s="55"/>
      <c r="G130" s="56"/>
      <c r="H130" s="56"/>
    </row>
    <row r="131" spans="6:8" s="54" customFormat="1" x14ac:dyDescent="0.3">
      <c r="F131" s="55"/>
      <c r="G131" s="56"/>
      <c r="H131" s="56"/>
    </row>
    <row r="132" spans="6:8" s="54" customFormat="1" x14ac:dyDescent="0.3">
      <c r="F132" s="55"/>
      <c r="G132" s="56"/>
      <c r="H132" s="56"/>
    </row>
    <row r="133" spans="6:8" s="54" customFormat="1" x14ac:dyDescent="0.3">
      <c r="F133" s="55"/>
      <c r="G133" s="56"/>
      <c r="H133" s="56"/>
    </row>
    <row r="134" spans="6:8" s="54" customFormat="1" x14ac:dyDescent="0.3">
      <c r="F134" s="55"/>
      <c r="G134" s="56"/>
      <c r="H134" s="56"/>
    </row>
    <row r="135" spans="6:8" s="54" customFormat="1" x14ac:dyDescent="0.3">
      <c r="F135" s="55"/>
      <c r="G135" s="56"/>
      <c r="H135" s="56"/>
    </row>
    <row r="136" spans="6:8" s="54" customFormat="1" x14ac:dyDescent="0.3">
      <c r="F136" s="55"/>
      <c r="G136" s="56"/>
      <c r="H136" s="56"/>
    </row>
    <row r="137" spans="6:8" s="54" customFormat="1" x14ac:dyDescent="0.3">
      <c r="F137" s="55"/>
      <c r="G137" s="56"/>
      <c r="H137" s="56"/>
    </row>
    <row r="138" spans="6:8" s="54" customFormat="1" x14ac:dyDescent="0.3">
      <c r="F138" s="55"/>
      <c r="G138" s="56"/>
      <c r="H138" s="56"/>
    </row>
    <row r="139" spans="6:8" s="54" customFormat="1" x14ac:dyDescent="0.3">
      <c r="F139" s="55"/>
      <c r="G139" s="56"/>
      <c r="H139" s="56"/>
    </row>
    <row r="140" spans="6:8" s="54" customFormat="1" x14ac:dyDescent="0.3">
      <c r="F140" s="55"/>
      <c r="G140" s="56"/>
      <c r="H140" s="56"/>
    </row>
    <row r="141" spans="6:8" s="54" customFormat="1" x14ac:dyDescent="0.3">
      <c r="F141" s="55"/>
      <c r="G141" s="56"/>
      <c r="H141" s="56"/>
    </row>
  </sheetData>
  <mergeCells count="19">
    <mergeCell ref="A31:A32"/>
    <mergeCell ref="B31:B32"/>
    <mergeCell ref="A5:B5"/>
    <mergeCell ref="A6:B6"/>
    <mergeCell ref="A7:B7"/>
    <mergeCell ref="A8:B8"/>
    <mergeCell ref="A10:B10"/>
    <mergeCell ref="A13:A14"/>
    <mergeCell ref="B13:B14"/>
    <mergeCell ref="A15:A16"/>
    <mergeCell ref="B15:B16"/>
    <mergeCell ref="A21:A22"/>
    <mergeCell ref="B21:B22"/>
    <mergeCell ref="A44:A45"/>
    <mergeCell ref="B44:B45"/>
    <mergeCell ref="A36:A37"/>
    <mergeCell ref="B36:B37"/>
    <mergeCell ref="A40:A41"/>
    <mergeCell ref="B40:B41"/>
  </mergeCells>
  <pageMargins left="0.70866141732283472" right="0.70866141732283472" top="0.74803149606299213" bottom="0.39370078740157483" header="0.31496062992125984" footer="0.31496062992125984"/>
  <pageSetup paperSize="8" scale="90" orientation="portrait" r:id="rId1"/>
  <rowBreaks count="1" manualBreakCount="1">
    <brk id="30" max="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fb81bc-71e1-4be7-883c-53566e40d072">QP2HN7R66WCR-10-327</_dlc_DocId>
    <_dlc_DocIdUrl xmlns="aafb81bc-71e1-4be7-883c-53566e40d072">
      <Url>http://ep.caesb/sites/pre/_layouts/15/DocIdRedir.aspx?ID=QP2HN7R66WCR-10-327</Url>
      <Description>QP2HN7R66WCR-10-327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12336B7300EE4AA2571671EC9230E1" ma:contentTypeVersion="0" ma:contentTypeDescription="Crie um novo documento." ma:contentTypeScope="" ma:versionID="dc03b15577d0c063e2365d10813b13a0">
  <xsd:schema xmlns:xsd="http://www.w3.org/2001/XMLSchema" xmlns:xs="http://www.w3.org/2001/XMLSchema" xmlns:p="http://schemas.microsoft.com/office/2006/metadata/properties" xmlns:ns2="aafb81bc-71e1-4be7-883c-53566e40d072" targetNamespace="http://schemas.microsoft.com/office/2006/metadata/properties" ma:root="true" ma:fieldsID="f705f62530f1e069f5d3f34696086c4f" ns2:_="">
    <xsd:import namespace="aafb81bc-71e1-4be7-883c-53566e40d0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b81bc-71e1-4be7-883c-53566e40d0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de Persistência" ma:description="Manter a ID ao adicion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EE1C86-52A6-480B-9BED-F81A349E4548}">
  <ds:schemaRefs>
    <ds:schemaRef ds:uri="http://schemas.microsoft.com/office/2006/documentManagement/types"/>
    <ds:schemaRef ds:uri="aafb81bc-71e1-4be7-883c-53566e40d072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39C41D1-A84E-4ACE-8350-619F24BD6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fb81bc-71e1-4be7-883c-53566e40d0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E295F6-F8C5-47E1-BF1B-198899E7592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64A283E-D123-409F-A9B5-864B1FADEC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Instruções</vt:lpstr>
      <vt:lpstr>Detalhes Plano de Aquisições</vt:lpstr>
      <vt:lpstr>Sheet1</vt:lpstr>
      <vt:lpstr>Folha de Comentários</vt:lpstr>
      <vt:lpstr>capacitacao</vt:lpstr>
      <vt:lpstr>'Detalhes Plano de Aquisições'!Print_Area</vt:lpstr>
      <vt:lpstr>'Folha de Comentários'!Print_Area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lastModifiedBy>Sobral Coelho, Adriana</cp:lastModifiedBy>
  <cp:lastPrinted>2017-03-31T12:47:19Z</cp:lastPrinted>
  <dcterms:created xsi:type="dcterms:W3CDTF">2011-03-30T14:45:37Z</dcterms:created>
  <dcterms:modified xsi:type="dcterms:W3CDTF">2017-05-02T19:33:33Z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0x010100DD12336B7300EE4AA2571671EC9230E1</vt:lpwstr>
  </property>
  <property fmtid="{D5CDD505-2E9C-101B-9397-08002B2CF9AE}" pid="3" name="_dlc_DocIdItemGuid">
    <vt:lpwstr>7e3d9a1e-dde4-4f70-b140-9b193d9b25d2</vt:lpwstr>
  </property>
</Properties>
</file>